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T:\Klucas_Christopher.CK\Gail's T Drive\FORMS\Planning\p-sbap5 - SmallBusinessAsstProgram\Forms Updates - Ohde_Simbeck June 2023\"/>
    </mc:Choice>
  </mc:AlternateContent>
  <xr:revisionPtr revIDLastSave="0" documentId="13_ncr:1_{D05A8D9A-692E-4C24-873A-C45B82B9F83A}" xr6:coauthVersionLast="47" xr6:coauthVersionMax="47" xr10:uidLastSave="{00000000-0000-0000-0000-000000000000}"/>
  <bookViews>
    <workbookView xWindow="-23148" yWindow="-108" windowWidth="23256" windowHeight="12576" tabRatio="784" xr2:uid="{00000000-000D-0000-FFFF-FFFF00000000}"/>
  </bookViews>
  <sheets>
    <sheet name="Instructions" sheetId="5" r:id="rId1"/>
    <sheet name="Equipment Replaced" sheetId="1" r:id="rId2"/>
    <sheet name="Equipment Acquired" sheetId="9" r:id="rId3"/>
    <sheet name="Emissions &amp; Grant $ per Ton" sheetId="3" r:id="rId4"/>
    <sheet name="Emissions and Cost - Lifespan" sheetId="8" r:id="rId5"/>
    <sheet name="Source" sheetId="2" r:id="rId6"/>
  </sheets>
  <definedNames>
    <definedName name="_xlnm.Print_Area" localSheetId="2">'Equipment Acquired'!$B$1:$J$28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H1" i="2"/>
  <c r="N1" i="8"/>
  <c r="H1" i="3"/>
  <c r="J1" i="9"/>
  <c r="H1" i="1"/>
  <c r="D26" i="1" l="1"/>
  <c r="G11" i="1"/>
  <c r="G13" i="1"/>
  <c r="D7" i="2"/>
  <c r="C7" i="8" s="1"/>
  <c r="D7" i="8" s="1"/>
  <c r="E7" i="2"/>
  <c r="G7" i="8" s="1"/>
  <c r="H7" i="8" s="1"/>
  <c r="F7" i="2"/>
  <c r="K7" i="8" s="1"/>
  <c r="L7" i="8" s="1"/>
  <c r="D9" i="2"/>
  <c r="F9" i="1" s="1"/>
  <c r="E9" i="2"/>
  <c r="G10" i="1" s="1"/>
  <c r="F9" i="2"/>
  <c r="H10" i="1" s="1"/>
  <c r="D11" i="2"/>
  <c r="H9" i="9" s="1"/>
  <c r="E11" i="2"/>
  <c r="I12" i="9" s="1"/>
  <c r="F11" i="2"/>
  <c r="J8" i="9" s="1"/>
  <c r="H8" i="9"/>
  <c r="H10" i="9"/>
  <c r="H11" i="9"/>
  <c r="H13" i="9"/>
  <c r="D26" i="9"/>
  <c r="H15" i="9"/>
  <c r="E16" i="9"/>
  <c r="F16" i="9"/>
  <c r="G16" i="9"/>
  <c r="G7" i="1"/>
  <c r="H7" i="1"/>
  <c r="G8" i="1"/>
  <c r="H8" i="1"/>
  <c r="F15" i="1" l="1"/>
  <c r="F8" i="1"/>
  <c r="I11" i="9"/>
  <c r="J15" i="9"/>
  <c r="F13" i="1"/>
  <c r="I15" i="9"/>
  <c r="J10" i="9"/>
  <c r="H11" i="1"/>
  <c r="H14" i="1"/>
  <c r="F12" i="1"/>
  <c r="I10" i="9"/>
  <c r="G12" i="1"/>
  <c r="G14" i="1"/>
  <c r="H9" i="1"/>
  <c r="F10" i="1"/>
  <c r="F14" i="1"/>
  <c r="H15" i="1"/>
  <c r="G9" i="1"/>
  <c r="J13" i="9"/>
  <c r="I8" i="9"/>
  <c r="G15" i="1"/>
  <c r="I13" i="9"/>
  <c r="H13" i="1"/>
  <c r="J14" i="9"/>
  <c r="H7" i="9"/>
  <c r="H12" i="1"/>
  <c r="I14" i="9"/>
  <c r="H12" i="9"/>
  <c r="I9" i="9"/>
  <c r="F11" i="1"/>
  <c r="J7" i="9"/>
  <c r="J12" i="9"/>
  <c r="I7" i="9"/>
  <c r="J9" i="9"/>
  <c r="H14" i="9"/>
  <c r="J11" i="9"/>
  <c r="H16" i="1" l="1"/>
  <c r="G8" i="3" s="1"/>
  <c r="G16" i="1"/>
  <c r="E8" i="3" s="1"/>
  <c r="F16" i="1"/>
  <c r="C8" i="3" s="1"/>
  <c r="J16" i="9"/>
  <c r="G9" i="3" s="1"/>
  <c r="H16" i="9"/>
  <c r="C9" i="3" s="1"/>
  <c r="I16" i="9"/>
  <c r="E9" i="3" s="1"/>
  <c r="C10" i="3" l="1"/>
  <c r="E7" i="8" s="1"/>
  <c r="F7" i="8" s="1"/>
  <c r="E10" i="3"/>
  <c r="I7" i="8" s="1"/>
  <c r="J7" i="8" s="1"/>
  <c r="G10" i="3"/>
  <c r="H10" i="3" s="1"/>
  <c r="D10" i="3" l="1"/>
  <c r="F10" i="3"/>
  <c r="M7" i="8"/>
  <c r="N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tjohnso</author>
  </authors>
  <commentList>
    <comment ref="H7" authorId="0" shapeId="0" xr:uid="{00000000-0006-0000-0500-000001000000}">
      <text>
        <r>
          <rPr>
            <sz val="9"/>
            <color indexed="81"/>
            <rFont val="Tahoma"/>
            <family val="2"/>
          </rPr>
          <t xml:space="preserve">G4 and G5 are the source for the dropdowns on the "Equipment Replaced" tab
</t>
        </r>
      </text>
    </comment>
  </commentList>
</comments>
</file>

<file path=xl/sharedStrings.xml><?xml version="1.0" encoding="utf-8"?>
<sst xmlns="http://schemas.openxmlformats.org/spreadsheetml/2006/main" count="140" uniqueCount="83">
  <si>
    <t>hp</t>
  </si>
  <si>
    <t>g/hp-hr</t>
  </si>
  <si>
    <t>lb/hp-hr</t>
  </si>
  <si>
    <t>ton/yr</t>
  </si>
  <si>
    <t>ton/lifespan</t>
  </si>
  <si>
    <t>cost/ton/lifespan</t>
  </si>
  <si>
    <t>Convert cc's to hp</t>
  </si>
  <si>
    <t>Enter cc's:</t>
  </si>
  <si>
    <t>Total</t>
  </si>
  <si>
    <t>grant $ / ton/year</t>
  </si>
  <si>
    <t>grant $ / ton / first year</t>
  </si>
  <si>
    <t>Fuel</t>
  </si>
  <si>
    <t>Gasoline</t>
  </si>
  <si>
    <t>Propane</t>
  </si>
  <si>
    <t>Lifespan totals</t>
  </si>
  <si>
    <t>Emission Change/Grant Cost per Ton</t>
  </si>
  <si>
    <t>Equipment Replaced</t>
  </si>
  <si>
    <t>Equipment Acquired</t>
  </si>
  <si>
    <t>Phase 1</t>
  </si>
  <si>
    <t>Phase 2</t>
  </si>
  <si>
    <t>2001+</t>
  </si>
  <si>
    <t>Date Manufactured</t>
  </si>
  <si>
    <t>2000 &amp; before</t>
  </si>
  <si>
    <t>Source</t>
  </si>
  <si>
    <t>Instructions</t>
  </si>
  <si>
    <t>Color key</t>
  </si>
  <si>
    <t>Blue</t>
  </si>
  <si>
    <t>Enter information for your facility in the blue boxes.</t>
  </si>
  <si>
    <t>Orange</t>
  </si>
  <si>
    <t>Orange boxes are filled with standard values. You can change them if you have test results that provide data specific to your site.</t>
  </si>
  <si>
    <t>White</t>
  </si>
  <si>
    <t xml:space="preserve">Do not change the values or formulas in white boxes. White boxes contain intermediate calculations for determining emissions.  </t>
  </si>
  <si>
    <t>Green</t>
  </si>
  <si>
    <t>Your emission totals are in green boxes. These are automatically calculated based on information entered in blue boxes.</t>
  </si>
  <si>
    <t>Assistance</t>
  </si>
  <si>
    <t>This calculator was created by the Minnesota Pollution Control Agency's (MPCA) Small Business Environmental Assistance Program (SBEAP).</t>
  </si>
  <si>
    <t>We provide free, confidential, environmental assistance to small businesses. For more information:</t>
  </si>
  <si>
    <t>Call:</t>
  </si>
  <si>
    <t>651-282-6143</t>
  </si>
  <si>
    <t>Email:</t>
  </si>
  <si>
    <t>smallbizhelp.pca@state.mn.us</t>
  </si>
  <si>
    <t>800-657-3938</t>
  </si>
  <si>
    <t xml:space="preserve">Online at the MPCA website at: </t>
  </si>
  <si>
    <t>https://www.pca.state.mn.us/smallbizhelp</t>
  </si>
  <si>
    <t xml:space="preserve">This calculator can be used to estimate air pollution from propane and gasoline powered engines such as large lawn mowers. The calculator also estimates cost per ton of pollution reduction. The file contains the following tabs along the bottom of screen: </t>
  </si>
  <si>
    <r>
      <t xml:space="preserve">1) </t>
    </r>
    <r>
      <rPr>
        <b/>
        <sz val="10"/>
        <rFont val="Arial"/>
        <family val="2"/>
      </rPr>
      <t>Equipment Replaced.</t>
    </r>
    <r>
      <rPr>
        <sz val="10"/>
        <rFont val="Arial"/>
        <family val="2"/>
      </rPr>
      <t xml:space="preserve"> Enter information about your equipment that you are replacing in the table, including horsepower and annual usage (hours).</t>
    </r>
  </si>
  <si>
    <r>
      <t xml:space="preserve">2) </t>
    </r>
    <r>
      <rPr>
        <b/>
        <sz val="10"/>
        <rFont val="Arial"/>
        <family val="2"/>
      </rPr>
      <t>Equipment Acquired.</t>
    </r>
    <r>
      <rPr>
        <sz val="10"/>
        <rFont val="Arial"/>
        <family val="2"/>
      </rPr>
      <t xml:space="preserve"> Enter information about the equipment that you are going to purchase in the table, including cost of equipment, horsepower, annual usage (hours), and estimated lifespan. </t>
    </r>
  </si>
  <si>
    <r>
      <t xml:space="preserve">3) </t>
    </r>
    <r>
      <rPr>
        <b/>
        <sz val="10"/>
        <rFont val="Arial"/>
        <family val="2"/>
      </rPr>
      <t>Emissions &amp; Grant $ per Ton.</t>
    </r>
    <r>
      <rPr>
        <sz val="10"/>
        <rFont val="Arial"/>
        <family val="2"/>
      </rPr>
      <t xml:space="preserve"> Once information is entered in the 'Equipment Replaced' and 'Equipment Acquired' tabs, pollution and grant dollar cost per ton totals will automatically display.   </t>
    </r>
  </si>
  <si>
    <r>
      <t xml:space="preserve">4) </t>
    </r>
    <r>
      <rPr>
        <b/>
        <sz val="10"/>
        <rFont val="Arial"/>
        <family val="2"/>
      </rPr>
      <t>Emissions and Cost - Lifespan.</t>
    </r>
    <r>
      <rPr>
        <sz val="10"/>
        <rFont val="Arial"/>
        <family val="2"/>
      </rPr>
      <t xml:space="preserve"> Displays information contained in the Emissions &amp; Grant $ Cost per Ton tab and the lifespan grant cost data.</t>
    </r>
  </si>
  <si>
    <r>
      <t xml:space="preserve">5) </t>
    </r>
    <r>
      <rPr>
        <b/>
        <sz val="10"/>
        <rFont val="Arial"/>
        <family val="2"/>
      </rPr>
      <t>Source.</t>
    </r>
    <r>
      <rPr>
        <sz val="10"/>
        <rFont val="Arial"/>
        <family val="2"/>
      </rPr>
      <t xml:space="preserve"> Contains emission factors used to calculate pollution emitted from gasoline and propane powered mowers. </t>
    </r>
  </si>
  <si>
    <t>Hours operated per year</t>
  </si>
  <si>
    <t>Date manufactured</t>
  </si>
  <si>
    <t>(HP)</t>
  </si>
  <si>
    <t>(hour/year)</t>
  </si>
  <si>
    <t>(ton/year)</t>
  </si>
  <si>
    <t>Nitrogen oxides 
(NOx)</t>
  </si>
  <si>
    <t>Hydrocarbons 
(HC)</t>
  </si>
  <si>
    <t>Particulate matter 
(PM)</t>
  </si>
  <si>
    <t>Horsepower</t>
  </si>
  <si>
    <t>Equipment replaced</t>
  </si>
  <si>
    <t>Equipment acquired</t>
  </si>
  <si>
    <t>(years)</t>
  </si>
  <si>
    <t>Lifespan</t>
  </si>
  <si>
    <t>Cost of new equipment</t>
  </si>
  <si>
    <t>($)</t>
  </si>
  <si>
    <t>Grant amount</t>
  </si>
  <si>
    <t>Emissions change and grant money cost per ton</t>
  </si>
  <si>
    <t>Volatile organic compounds 
(VOC)</t>
  </si>
  <si>
    <t>Nitrogen oxides
(NOx)</t>
  </si>
  <si>
    <t xml:space="preserve">Emissions Change in columns B, D, and F can be used in the Emission Reduction Section on grant applications. </t>
  </si>
  <si>
    <t>Emissions and cost - Lifespan</t>
  </si>
  <si>
    <t>(ton/yr)</t>
  </si>
  <si>
    <t>Source and emission factors -- FOR REFERENCE ONLY</t>
  </si>
  <si>
    <t xml:space="preserve">Found on pdf page 10, Table 6, Steady-State Emission Factors adn BSFCs for Spark-Ignition Engines &gt;25HP.  </t>
  </si>
  <si>
    <t>https://nepis.epa.gov/Exe/ZyPDF.cgi/P10081YF.PDF?Dockey=P10081YF.PDF</t>
  </si>
  <si>
    <t>Phase</t>
  </si>
  <si>
    <t>Units</t>
  </si>
  <si>
    <t xml:space="preserve">   -- G4GT251 (gas, 4-stroke, used for 4-stroke SCCs) Phase 1</t>
  </si>
  <si>
    <t xml:space="preserve">   -- G4GT252 (gas, 4-stroke, used for 4-stroke SCCs) Phase 2</t>
  </si>
  <si>
    <t xml:space="preserve">   -- LGT252 (LPG) Phase 2</t>
  </si>
  <si>
    <t>Choose one from drop down</t>
  </si>
  <si>
    <t>p-sbap5-39  •  6/6/23</t>
  </si>
  <si>
    <t>Gas to propane commercial lawn mowers Pollution and cost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</si>
</sst>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8" x14ac:knownFonts="1">
    <font>
      <sz val="11"/>
      <color theme="1"/>
      <name val="Calibri"/>
      <family val="2"/>
      <scheme val="minor"/>
    </font>
    <font>
      <sz val="9"/>
      <color indexed="81"/>
      <name val="Tahoma"/>
      <family val="2"/>
    </font>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10"/>
      <color theme="1"/>
      <name val="Calibri"/>
      <family val="2"/>
      <scheme val="minor"/>
    </font>
    <font>
      <u/>
      <sz val="11"/>
      <color theme="10"/>
      <name val="Calibri"/>
      <family val="2"/>
      <scheme val="minor"/>
    </font>
    <font>
      <sz val="10"/>
      <name val="Arial"/>
      <family val="2"/>
    </font>
    <font>
      <sz val="10"/>
      <name val="Calibri"/>
      <family val="2"/>
      <scheme val="minor"/>
    </font>
    <font>
      <b/>
      <sz val="22"/>
      <name val="Calibri"/>
      <family val="2"/>
      <scheme val="minor"/>
    </font>
    <font>
      <sz val="20"/>
      <color theme="1"/>
      <name val="Calibri"/>
      <family val="2"/>
      <scheme val="minor"/>
    </font>
    <font>
      <i/>
      <u/>
      <sz val="10"/>
      <color rgb="FF0000FF"/>
      <name val="Arial"/>
      <family val="2"/>
    </font>
    <font>
      <i/>
      <sz val="10"/>
      <name val="Arial"/>
      <family val="2"/>
    </font>
    <font>
      <u/>
      <sz val="10"/>
      <color rgb="FF0000FF"/>
      <name val="Calibri"/>
      <family val="2"/>
      <scheme val="minor"/>
    </font>
    <font>
      <sz val="10"/>
      <color theme="1"/>
      <name val="Arial"/>
      <family val="2"/>
    </font>
    <font>
      <b/>
      <sz val="10"/>
      <color rgb="FF008EAA"/>
      <name val="Arial"/>
      <family val="2"/>
    </font>
    <font>
      <b/>
      <sz val="11"/>
      <color rgb="FF008EAA"/>
      <name val="Calibri"/>
      <family val="2"/>
      <scheme val="minor"/>
    </font>
    <font>
      <b/>
      <sz val="14"/>
      <color rgb="FF000000"/>
      <name val="Calibri"/>
      <family val="2"/>
      <scheme val="minor"/>
    </font>
    <font>
      <u/>
      <sz val="9"/>
      <color theme="10"/>
      <name val="Calibri"/>
      <family val="2"/>
      <scheme val="minor"/>
    </font>
    <font>
      <u/>
      <sz val="10"/>
      <color rgb="FF0000FF"/>
      <name val="Arial"/>
      <family val="2"/>
    </font>
    <font>
      <u/>
      <sz val="10"/>
      <color theme="10"/>
      <name val="Arial"/>
      <family val="2"/>
    </font>
    <font>
      <u/>
      <sz val="10"/>
      <color theme="4" tint="-0.24994659260841701"/>
      <name val="Arial"/>
      <family val="2"/>
    </font>
    <font>
      <b/>
      <sz val="10"/>
      <name val="Arial"/>
      <family val="2"/>
    </font>
    <font>
      <b/>
      <sz val="10"/>
      <color theme="1"/>
      <name val="Arial"/>
      <family val="2"/>
    </font>
    <font>
      <b/>
      <sz val="16"/>
      <color theme="1"/>
      <name val="Calibri"/>
      <family val="2"/>
      <scheme val="minor"/>
    </font>
    <font>
      <b/>
      <sz val="10"/>
      <color rgb="FFFF0000"/>
      <name val="Arial"/>
      <family val="2"/>
    </font>
    <font>
      <sz val="10"/>
      <color rgb="FF000000"/>
      <name val="Arial"/>
      <family val="2"/>
    </font>
  </fonts>
  <fills count="5">
    <fill>
      <patternFill patternType="none"/>
    </fill>
    <fill>
      <patternFill patternType="gray125"/>
    </fill>
    <fill>
      <patternFill patternType="solid">
        <fgColor rgb="FFD1EAFF"/>
        <bgColor indexed="64"/>
      </patternFill>
    </fill>
    <fill>
      <patternFill patternType="solid">
        <fgColor rgb="FFFFEDC1"/>
        <bgColor indexed="64"/>
      </patternFill>
    </fill>
    <fill>
      <patternFill patternType="solid">
        <fgColor rgb="FFEAF8D8"/>
        <bgColor indexed="64"/>
      </patternFill>
    </fill>
  </fills>
  <borders count="35">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0">
    <xf numFmtId="0" fontId="0" fillId="0" borderId="0"/>
    <xf numFmtId="44" fontId="2" fillId="0" borderId="0" applyFont="0" applyFill="0" applyBorder="0" applyAlignment="0" applyProtection="0"/>
    <xf numFmtId="0" fontId="7" fillId="0" borderId="0" applyNumberFormat="0" applyFill="0" applyBorder="0" applyAlignment="0" applyProtection="0"/>
    <xf numFmtId="0" fontId="8" fillId="0" borderId="0"/>
    <xf numFmtId="0" fontId="10" fillId="0" borderId="0">
      <alignment horizontal="right"/>
    </xf>
    <xf numFmtId="0" fontId="4" fillId="0" borderId="0" applyNumberFormat="0" applyFill="0" applyBorder="0" applyProtection="0">
      <alignment vertical="center"/>
    </xf>
    <xf numFmtId="0" fontId="6" fillId="0" borderId="0" applyNumberFormat="0" applyFill="0" applyBorder="0" applyProtection="0">
      <alignment vertical="center"/>
    </xf>
    <xf numFmtId="0" fontId="2" fillId="2" borderId="0" applyNumberFormat="0" applyFont="0" applyBorder="0" applyAlignment="0" applyProtection="0">
      <alignment vertical="center"/>
    </xf>
    <xf numFmtId="0" fontId="19" fillId="0" borderId="0" applyNumberFormat="0" applyFill="0" applyBorder="0" applyProtection="0">
      <alignment vertical="center"/>
    </xf>
    <xf numFmtId="0" fontId="25" fillId="0" borderId="0" applyNumberFormat="0" applyFill="0" applyBorder="0" applyProtection="0">
      <alignment vertical="center"/>
    </xf>
  </cellStyleXfs>
  <cellXfs count="155">
    <xf numFmtId="0" fontId="0" fillId="0" borderId="0" xfId="0"/>
    <xf numFmtId="0" fontId="3" fillId="0" borderId="0" xfId="0" applyFont="1"/>
    <xf numFmtId="44" fontId="2" fillId="0" borderId="0" xfId="1" applyFont="1"/>
    <xf numFmtId="0" fontId="0" fillId="0" borderId="0" xfId="0" applyAlignment="1">
      <alignment horizontal="center"/>
    </xf>
    <xf numFmtId="0" fontId="3" fillId="0" borderId="0" xfId="0" applyFont="1" applyAlignment="1">
      <alignment horizontal="center"/>
    </xf>
    <xf numFmtId="0" fontId="0" fillId="0" borderId="0" xfId="0" applyAlignment="1">
      <alignment horizontal="center" wrapText="1"/>
    </xf>
    <xf numFmtId="0" fontId="5" fillId="0" borderId="0" xfId="0" applyFont="1"/>
    <xf numFmtId="0" fontId="6" fillId="0" borderId="0" xfId="0" applyFont="1"/>
    <xf numFmtId="0" fontId="9" fillId="0" borderId="0" xfId="3" applyFont="1"/>
    <xf numFmtId="0" fontId="9" fillId="0" borderId="0" xfId="0" applyFont="1"/>
    <xf numFmtId="0" fontId="10" fillId="0" borderId="0" xfId="3" applyFont="1" applyAlignment="1">
      <alignment vertical="center"/>
    </xf>
    <xf numFmtId="0" fontId="10" fillId="0" borderId="0" xfId="3" applyFont="1" applyAlignment="1">
      <alignment horizontal="center" vertical="center"/>
    </xf>
    <xf numFmtId="0" fontId="9" fillId="0" borderId="0" xfId="3" applyFont="1" applyAlignment="1">
      <alignment vertical="center"/>
    </xf>
    <xf numFmtId="0" fontId="12" fillId="0" borderId="0" xfId="2" applyFont="1" applyFill="1" applyBorder="1" applyAlignment="1" applyProtection="1"/>
    <xf numFmtId="0" fontId="13" fillId="0" borderId="0" xfId="3" applyFont="1"/>
    <xf numFmtId="0" fontId="13" fillId="0" borderId="0" xfId="3" applyFont="1" applyAlignment="1">
      <alignment horizontal="right"/>
    </xf>
    <xf numFmtId="0" fontId="14" fillId="0" borderId="0" xfId="2" applyFont="1" applyFill="1" applyBorder="1" applyAlignment="1" applyProtection="1"/>
    <xf numFmtId="0" fontId="8" fillId="0" borderId="0" xfId="3"/>
    <xf numFmtId="0" fontId="8" fillId="0" borderId="0" xfId="0" applyFont="1"/>
    <xf numFmtId="0" fontId="8" fillId="0" borderId="0" xfId="0" applyFont="1" applyAlignment="1">
      <alignment horizontal="left" vertical="center" wrapText="1"/>
    </xf>
    <xf numFmtId="0" fontId="15" fillId="2" borderId="0" xfId="6" applyFont="1" applyFill="1" applyBorder="1">
      <alignment vertical="center"/>
    </xf>
    <xf numFmtId="0" fontId="15" fillId="3" borderId="0" xfId="7" applyFont="1" applyFill="1" applyBorder="1">
      <alignment vertical="center"/>
    </xf>
    <xf numFmtId="0" fontId="15" fillId="0" borderId="0" xfId="6" applyFont="1" applyBorder="1">
      <alignment vertical="center"/>
    </xf>
    <xf numFmtId="0" fontId="15" fillId="4" borderId="0" xfId="6" applyFont="1" applyFill="1" applyBorder="1">
      <alignment vertical="center"/>
    </xf>
    <xf numFmtId="0" fontId="16" fillId="0" borderId="0" xfId="6" applyFont="1" applyFill="1" applyBorder="1">
      <alignment vertical="center"/>
    </xf>
    <xf numFmtId="0" fontId="15" fillId="0" borderId="0" xfId="0" applyFont="1"/>
    <xf numFmtId="0" fontId="15" fillId="0" borderId="0" xfId="6" applyFont="1" applyBorder="1" applyAlignment="1">
      <alignment horizontal="left" vertical="center" wrapText="1"/>
    </xf>
    <xf numFmtId="0" fontId="17" fillId="0" borderId="0" xfId="6" applyFont="1" applyFill="1" applyBorder="1">
      <alignment vertical="center"/>
    </xf>
    <xf numFmtId="0" fontId="6" fillId="0" borderId="0" xfId="6" applyBorder="1" applyAlignment="1">
      <alignment horizontal="left" vertical="center"/>
    </xf>
    <xf numFmtId="0" fontId="15" fillId="0" borderId="0" xfId="6" applyFont="1" applyBorder="1" applyAlignment="1">
      <alignment horizontal="right" vertical="center"/>
    </xf>
    <xf numFmtId="0" fontId="15" fillId="0" borderId="0" xfId="6" applyFont="1" applyBorder="1" applyAlignment="1">
      <alignment horizontal="left" vertical="center"/>
    </xf>
    <xf numFmtId="164" fontId="15" fillId="4" borderId="5" xfId="6" applyNumberFormat="1" applyFont="1" applyFill="1" applyBorder="1">
      <alignment vertical="center"/>
    </xf>
    <xf numFmtId="0" fontId="24" fillId="0" borderId="0" xfId="0" applyFont="1"/>
    <xf numFmtId="0" fontId="15" fillId="2" borderId="5" xfId="0" applyFont="1" applyFill="1" applyBorder="1"/>
    <xf numFmtId="0" fontId="24" fillId="0" borderId="0" xfId="0" applyFont="1" applyBorder="1"/>
    <xf numFmtId="0" fontId="26" fillId="0" borderId="2" xfId="0" applyFont="1" applyBorder="1"/>
    <xf numFmtId="0" fontId="15" fillId="0" borderId="0" xfId="0" applyFont="1" applyBorder="1" applyAlignment="1">
      <alignment horizontal="center"/>
    </xf>
    <xf numFmtId="0" fontId="15" fillId="2" borderId="4" xfId="0" applyFont="1" applyFill="1" applyBorder="1"/>
    <xf numFmtId="0" fontId="15" fillId="0" borderId="3" xfId="0" applyFont="1" applyBorder="1" applyAlignment="1">
      <alignment horizontal="center"/>
    </xf>
    <xf numFmtId="2" fontId="15" fillId="0" borderId="4" xfId="0" applyNumberFormat="1" applyFont="1" applyFill="1" applyBorder="1"/>
    <xf numFmtId="44" fontId="15" fillId="0" borderId="0" xfId="1" applyFont="1"/>
    <xf numFmtId="0" fontId="24" fillId="0" borderId="10" xfId="0" applyFont="1" applyBorder="1"/>
    <xf numFmtId="0" fontId="24" fillId="0" borderId="6" xfId="0" applyFont="1" applyBorder="1"/>
    <xf numFmtId="0" fontId="24" fillId="0" borderId="6" xfId="0" applyFont="1" applyBorder="1" applyAlignment="1">
      <alignment horizontal="center" wrapText="1"/>
    </xf>
    <xf numFmtId="0" fontId="15" fillId="2" borderId="7" xfId="0" applyFont="1" applyFill="1" applyBorder="1"/>
    <xf numFmtId="164" fontId="15" fillId="4" borderId="15" xfId="6" applyNumberFormat="1" applyFont="1" applyFill="1" applyBorder="1">
      <alignment vertical="center"/>
    </xf>
    <xf numFmtId="0" fontId="24" fillId="0" borderId="11" xfId="0" applyFont="1" applyBorder="1"/>
    <xf numFmtId="0" fontId="24" fillId="0" borderId="12" xfId="0" applyFont="1" applyBorder="1"/>
    <xf numFmtId="0" fontId="15" fillId="0" borderId="12" xfId="0" applyFont="1" applyBorder="1"/>
    <xf numFmtId="164" fontId="24" fillId="4" borderId="12" xfId="6" applyNumberFormat="1" applyFont="1" applyFill="1" applyBorder="1">
      <alignment vertical="center"/>
    </xf>
    <xf numFmtId="164" fontId="24" fillId="4" borderId="16" xfId="6" applyNumberFormat="1" applyFont="1" applyFill="1" applyBorder="1">
      <alignment vertical="center"/>
    </xf>
    <xf numFmtId="0" fontId="24" fillId="0" borderId="18" xfId="0" applyFont="1" applyBorder="1" applyAlignment="1">
      <alignment horizontal="center" wrapText="1"/>
    </xf>
    <xf numFmtId="0" fontId="24" fillId="0" borderId="19" xfId="0" applyFont="1" applyBorder="1" applyAlignment="1">
      <alignment horizontal="center" wrapText="1"/>
    </xf>
    <xf numFmtId="0" fontId="15" fillId="0" borderId="20" xfId="0" applyFont="1" applyBorder="1"/>
    <xf numFmtId="0" fontId="15" fillId="0" borderId="21" xfId="0" applyFont="1" applyBorder="1" applyAlignment="1">
      <alignment horizontal="center" wrapText="1"/>
    </xf>
    <xf numFmtId="0" fontId="15" fillId="0" borderId="22" xfId="0" applyFont="1" applyBorder="1" applyAlignment="1">
      <alignment horizontal="center" wrapText="1"/>
    </xf>
    <xf numFmtId="0" fontId="24" fillId="0" borderId="17" xfId="0" applyFont="1" applyBorder="1" applyAlignment="1">
      <alignment horizontal="center" wrapText="1"/>
    </xf>
    <xf numFmtId="0" fontId="6" fillId="0" borderId="0" xfId="0" applyFont="1" applyAlignment="1">
      <alignment horizontal="right"/>
    </xf>
    <xf numFmtId="0" fontId="4" fillId="0" borderId="2" xfId="9" applyFont="1" applyBorder="1" applyAlignment="1">
      <alignment vertical="center"/>
    </xf>
    <xf numFmtId="44" fontId="24" fillId="0" borderId="18" xfId="1" applyFont="1" applyBorder="1" applyAlignment="1">
      <alignment horizontal="center" wrapText="1"/>
    </xf>
    <xf numFmtId="0" fontId="24" fillId="0" borderId="20" xfId="0" applyFont="1" applyBorder="1"/>
    <xf numFmtId="44" fontId="24" fillId="0" borderId="12" xfId="1" applyFont="1" applyBorder="1"/>
    <xf numFmtId="44" fontId="24" fillId="0" borderId="0" xfId="1" applyFont="1"/>
    <xf numFmtId="1" fontId="15" fillId="2" borderId="5" xfId="0" applyNumberFormat="1" applyFont="1" applyFill="1" applyBorder="1"/>
    <xf numFmtId="44" fontId="15" fillId="2" borderId="5" xfId="1" applyFont="1" applyFill="1" applyBorder="1"/>
    <xf numFmtId="44" fontId="15" fillId="0" borderId="21" xfId="1" applyFont="1" applyBorder="1" applyAlignment="1">
      <alignment horizontal="center" wrapText="1"/>
    </xf>
    <xf numFmtId="164" fontId="15" fillId="4" borderId="5" xfId="1" applyNumberFormat="1" applyFont="1" applyFill="1" applyBorder="1"/>
    <xf numFmtId="164" fontId="15" fillId="4" borderId="15" xfId="1" applyNumberFormat="1" applyFont="1" applyFill="1" applyBorder="1"/>
    <xf numFmtId="164" fontId="24" fillId="4" borderId="12" xfId="1" applyNumberFormat="1" applyFont="1" applyFill="1" applyBorder="1"/>
    <xf numFmtId="164" fontId="24" fillId="4" borderId="16" xfId="1" applyNumberFormat="1" applyFont="1" applyFill="1" applyBorder="1"/>
    <xf numFmtId="0" fontId="0" fillId="0" borderId="0" xfId="0" applyFill="1"/>
    <xf numFmtId="44" fontId="2" fillId="0" borderId="0" xfId="1" applyFont="1" applyFill="1"/>
    <xf numFmtId="0" fontId="4" fillId="0" borderId="2" xfId="9" applyFont="1" applyFill="1" applyBorder="1" applyAlignment="1">
      <alignment vertical="center"/>
    </xf>
    <xf numFmtId="0" fontId="8" fillId="0" borderId="0" xfId="0" applyFont="1" applyFill="1"/>
    <xf numFmtId="0" fontId="15" fillId="0" borderId="0" xfId="0" applyFont="1" applyAlignment="1">
      <alignment horizontal="center"/>
    </xf>
    <xf numFmtId="0" fontId="15" fillId="0" borderId="0" xfId="0" applyFont="1" applyAlignment="1">
      <alignment horizontal="center" wrapText="1"/>
    </xf>
    <xf numFmtId="44" fontId="15" fillId="0" borderId="0" xfId="1" applyFont="1" applyFill="1"/>
    <xf numFmtId="0" fontId="15" fillId="0" borderId="0" xfId="0" applyFont="1" applyFill="1"/>
    <xf numFmtId="0" fontId="4" fillId="0" borderId="0" xfId="9" applyFont="1" applyFill="1" applyBorder="1" applyAlignment="1">
      <alignment vertical="center"/>
    </xf>
    <xf numFmtId="0" fontId="23" fillId="0" borderId="0" xfId="0" applyFont="1" applyFill="1"/>
    <xf numFmtId="0" fontId="24" fillId="0" borderId="17" xfId="0" applyFont="1" applyFill="1" applyBorder="1" applyAlignment="1">
      <alignment horizontal="left"/>
    </xf>
    <xf numFmtId="0" fontId="15" fillId="0" borderId="20" xfId="0" applyFont="1" applyFill="1" applyBorder="1" applyAlignment="1">
      <alignment horizontal="center" wrapText="1"/>
    </xf>
    <xf numFmtId="44" fontId="15" fillId="0" borderId="27" xfId="1" applyFont="1" applyFill="1" applyBorder="1" applyAlignment="1">
      <alignment horizontal="center" wrapText="1"/>
    </xf>
    <xf numFmtId="0" fontId="15" fillId="0" borderId="28" xfId="0" applyFont="1" applyFill="1" applyBorder="1"/>
    <xf numFmtId="164" fontId="15" fillId="0" borderId="0" xfId="0" applyNumberFormat="1" applyFont="1" applyFill="1" applyBorder="1"/>
    <xf numFmtId="44" fontId="15" fillId="0" borderId="3" xfId="1" applyFont="1" applyFill="1" applyBorder="1"/>
    <xf numFmtId="0" fontId="24" fillId="0" borderId="29" xfId="0" applyFont="1" applyFill="1" applyBorder="1"/>
    <xf numFmtId="164" fontId="24" fillId="4" borderId="2" xfId="0" applyNumberFormat="1" applyFont="1" applyFill="1" applyBorder="1"/>
    <xf numFmtId="44" fontId="24" fillId="4" borderId="30" xfId="1" applyFont="1" applyFill="1" applyBorder="1"/>
    <xf numFmtId="164" fontId="15" fillId="0" borderId="23" xfId="0" applyNumberFormat="1" applyFont="1" applyFill="1" applyBorder="1"/>
    <xf numFmtId="44" fontId="15" fillId="0" borderId="1" xfId="1" applyFont="1" applyFill="1" applyBorder="1"/>
    <xf numFmtId="164" fontId="24" fillId="4" borderId="33" xfId="0" applyNumberFormat="1" applyFont="1" applyFill="1" applyBorder="1"/>
    <xf numFmtId="44" fontId="24" fillId="4" borderId="34" xfId="1" applyFont="1" applyFill="1" applyBorder="1"/>
    <xf numFmtId="44" fontId="15" fillId="0" borderId="9" xfId="1" applyFont="1" applyFill="1" applyBorder="1" applyAlignment="1">
      <alignment horizontal="center" wrapText="1"/>
    </xf>
    <xf numFmtId="164" fontId="24" fillId="4" borderId="33" xfId="1" applyNumberFormat="1" applyFont="1" applyFill="1" applyBorder="1"/>
    <xf numFmtId="0" fontId="15" fillId="0" borderId="20" xfId="0" applyFont="1" applyFill="1" applyBorder="1"/>
    <xf numFmtId="164" fontId="15" fillId="0" borderId="32" xfId="0" applyNumberFormat="1" applyFont="1" applyFill="1" applyBorder="1"/>
    <xf numFmtId="44" fontId="15" fillId="0" borderId="9" xfId="1" applyFont="1" applyFill="1" applyBorder="1"/>
    <xf numFmtId="164" fontId="15" fillId="0" borderId="8" xfId="0" applyNumberFormat="1" applyFont="1" applyFill="1" applyBorder="1"/>
    <xf numFmtId="44" fontId="15" fillId="0" borderId="27" xfId="1" applyFont="1" applyFill="1" applyBorder="1"/>
    <xf numFmtId="0" fontId="6" fillId="0" borderId="0" xfId="0" applyFont="1" applyFill="1" applyAlignment="1">
      <alignment horizontal="right"/>
    </xf>
    <xf numFmtId="0" fontId="15" fillId="0" borderId="32" xfId="0" applyFont="1" applyFill="1" applyBorder="1" applyAlignment="1">
      <alignment horizontal="center" wrapText="1"/>
    </xf>
    <xf numFmtId="0" fontId="15" fillId="0" borderId="8" xfId="0" applyFont="1" applyFill="1" applyBorder="1" applyAlignment="1">
      <alignment horizontal="center" wrapText="1"/>
    </xf>
    <xf numFmtId="164" fontId="15" fillId="0" borderId="2" xfId="0" applyNumberFormat="1" applyFont="1" applyFill="1" applyBorder="1"/>
    <xf numFmtId="44" fontId="15" fillId="0" borderId="2" xfId="1" applyFont="1" applyFill="1" applyBorder="1"/>
    <xf numFmtId="164" fontId="15" fillId="4" borderId="2" xfId="0" applyNumberFormat="1" applyFont="1" applyFill="1" applyBorder="1" applyAlignment="1">
      <alignment horizontal="center"/>
    </xf>
    <xf numFmtId="44" fontId="15" fillId="4" borderId="34" xfId="1" applyFont="1" applyFill="1" applyBorder="1" applyAlignment="1">
      <alignment horizontal="center"/>
    </xf>
    <xf numFmtId="44" fontId="15" fillId="4" borderId="2" xfId="1" applyFont="1" applyFill="1" applyBorder="1" applyAlignment="1">
      <alignment horizontal="center"/>
    </xf>
    <xf numFmtId="44" fontId="15" fillId="4" borderId="30" xfId="1" applyFont="1" applyFill="1" applyBorder="1" applyAlignment="1">
      <alignment horizontal="center"/>
    </xf>
    <xf numFmtId="0" fontId="15" fillId="0" borderId="20" xfId="0" applyFont="1" applyFill="1" applyBorder="1" applyAlignment="1">
      <alignment horizontal="center" vertical="center" wrapText="1"/>
    </xf>
    <xf numFmtId="0" fontId="15" fillId="0" borderId="8" xfId="0" applyFont="1" applyFill="1" applyBorder="1" applyAlignment="1">
      <alignment horizontal="center" vertical="center" wrapText="1"/>
    </xf>
    <xf numFmtId="44" fontId="15" fillId="0" borderId="8" xfId="1" applyFont="1" applyFill="1" applyBorder="1" applyAlignment="1">
      <alignment horizontal="center" vertical="center" wrapText="1"/>
    </xf>
    <xf numFmtId="44" fontId="15" fillId="0" borderId="9" xfId="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24" fillId="0" borderId="14" xfId="0" applyFont="1" applyFill="1" applyBorder="1"/>
    <xf numFmtId="0" fontId="15" fillId="0" borderId="7" xfId="0" applyFont="1" applyFill="1" applyBorder="1"/>
    <xf numFmtId="0" fontId="15" fillId="0" borderId="5" xfId="0" applyFont="1" applyFill="1" applyBorder="1"/>
    <xf numFmtId="0" fontId="15" fillId="0" borderId="5" xfId="0" applyFont="1" applyFill="1" applyBorder="1" applyAlignment="1">
      <alignment horizontal="center"/>
    </xf>
    <xf numFmtId="0" fontId="15" fillId="0" borderId="15" xfId="0" applyFont="1" applyFill="1" applyBorder="1"/>
    <xf numFmtId="164" fontId="15" fillId="0" borderId="5" xfId="0" applyNumberFormat="1" applyFont="1" applyFill="1" applyBorder="1" applyAlignment="1">
      <alignment horizontal="center"/>
    </xf>
    <xf numFmtId="164" fontId="15" fillId="0" borderId="5" xfId="0" applyNumberFormat="1" applyFont="1" applyFill="1" applyBorder="1"/>
    <xf numFmtId="0" fontId="24" fillId="0" borderId="15" xfId="0" applyFont="1" applyFill="1" applyBorder="1"/>
    <xf numFmtId="2" fontId="15" fillId="0" borderId="5" xfId="0" applyNumberFormat="1" applyFont="1" applyFill="1" applyBorder="1" applyAlignment="1">
      <alignment horizontal="center"/>
    </xf>
    <xf numFmtId="0" fontId="15" fillId="0" borderId="11" xfId="0" applyFont="1" applyFill="1" applyBorder="1"/>
    <xf numFmtId="0" fontId="15" fillId="0" borderId="12" xfId="0" applyFont="1" applyFill="1" applyBorder="1"/>
    <xf numFmtId="164" fontId="15" fillId="0" borderId="12" xfId="0" applyNumberFormat="1" applyFont="1" applyFill="1" applyBorder="1" applyAlignment="1">
      <alignment horizontal="center"/>
    </xf>
    <xf numFmtId="164" fontId="15" fillId="0" borderId="12" xfId="0" applyNumberFormat="1" applyFont="1" applyFill="1" applyBorder="1"/>
    <xf numFmtId="0" fontId="15" fillId="0" borderId="16" xfId="0" applyFont="1" applyFill="1" applyBorder="1"/>
    <xf numFmtId="0" fontId="24" fillId="0" borderId="0" xfId="0" applyFont="1" applyFill="1" applyBorder="1"/>
    <xf numFmtId="0" fontId="15" fillId="0" borderId="0" xfId="0" applyFont="1" applyBorder="1"/>
    <xf numFmtId="0" fontId="21" fillId="0" borderId="0" xfId="2" applyFont="1" applyBorder="1" applyAlignment="1">
      <alignment vertical="center"/>
    </xf>
    <xf numFmtId="0" fontId="27" fillId="0" borderId="0" xfId="0" applyFont="1" applyBorder="1"/>
    <xf numFmtId="0" fontId="15" fillId="0" borderId="0" xfId="6" applyFont="1" applyBorder="1" applyAlignment="1">
      <alignment horizontal="left" vertical="center"/>
    </xf>
    <xf numFmtId="0" fontId="21" fillId="0" borderId="0" xfId="2" applyFont="1" applyBorder="1" applyAlignment="1" applyProtection="1">
      <alignment horizontal="left" vertical="center"/>
    </xf>
    <xf numFmtId="0" fontId="8" fillId="0" borderId="0" xfId="0" applyFont="1" applyAlignment="1">
      <alignment horizontal="left" vertical="center" wrapText="1"/>
    </xf>
    <xf numFmtId="0" fontId="11" fillId="0" borderId="0" xfId="4" applyFont="1" applyAlignment="1">
      <alignment horizontal="right" vertical="center" wrapText="1"/>
    </xf>
    <xf numFmtId="0" fontId="4" fillId="0" borderId="8" xfId="5" applyBorder="1" applyAlignment="1">
      <alignment horizontal="left" vertical="center"/>
    </xf>
    <xf numFmtId="0" fontId="15" fillId="0" borderId="0" xfId="6" applyFont="1" applyBorder="1" applyAlignment="1">
      <alignment horizontal="center" vertical="center"/>
    </xf>
    <xf numFmtId="0" fontId="20" fillId="0" borderId="0" xfId="2" applyFont="1" applyBorder="1" applyAlignment="1" applyProtection="1">
      <alignment horizontal="left" vertical="center"/>
    </xf>
    <xf numFmtId="0" fontId="8" fillId="0" borderId="13" xfId="6" applyFont="1" applyBorder="1" applyAlignment="1">
      <alignment horizontal="left" vertical="center" wrapText="1"/>
    </xf>
    <xf numFmtId="0" fontId="8" fillId="0" borderId="0" xfId="6" applyFont="1" applyBorder="1" applyAlignment="1">
      <alignment horizontal="left" vertical="center" wrapText="1"/>
    </xf>
    <xf numFmtId="0" fontId="18" fillId="0" borderId="8" xfId="5" applyFont="1" applyFill="1" applyBorder="1" applyAlignment="1">
      <alignment horizontal="left" vertical="center"/>
    </xf>
    <xf numFmtId="0" fontId="15" fillId="0" borderId="0" xfId="6" applyFont="1" applyFill="1" applyBorder="1" applyAlignment="1">
      <alignment horizontal="left" vertical="center"/>
    </xf>
    <xf numFmtId="0" fontId="20" fillId="0" borderId="0" xfId="8" applyFont="1" applyBorder="1">
      <alignment vertical="center"/>
    </xf>
    <xf numFmtId="0" fontId="21" fillId="0" borderId="0" xfId="2" applyFont="1" applyBorder="1" applyAlignment="1" applyProtection="1">
      <alignment vertical="center"/>
    </xf>
    <xf numFmtId="0" fontId="22" fillId="0" borderId="0" xfId="8" applyFont="1" applyBorder="1">
      <alignment vertical="center"/>
    </xf>
    <xf numFmtId="0" fontId="15" fillId="0" borderId="13" xfId="6" applyFont="1" applyBorder="1" applyAlignment="1">
      <alignment horizontal="left" vertical="center"/>
    </xf>
    <xf numFmtId="0" fontId="4" fillId="0" borderId="2" xfId="9" applyFont="1" applyBorder="1" applyAlignment="1">
      <alignment horizontal="left" vertical="center"/>
    </xf>
    <xf numFmtId="0" fontId="24" fillId="0" borderId="24" xfId="0" applyFont="1" applyFill="1" applyBorder="1" applyAlignment="1">
      <alignment horizontal="center" wrapText="1"/>
    </xf>
    <xf numFmtId="0" fontId="24" fillId="0" borderId="31" xfId="0" applyFont="1" applyFill="1" applyBorder="1" applyAlignment="1">
      <alignment horizontal="center"/>
    </xf>
    <xf numFmtId="0" fontId="24" fillId="0" borderId="25" xfId="0" applyFont="1" applyFill="1" applyBorder="1" applyAlignment="1">
      <alignment horizontal="center" wrapText="1"/>
    </xf>
    <xf numFmtId="0" fontId="24" fillId="0" borderId="26" xfId="0" applyFont="1" applyFill="1" applyBorder="1" applyAlignment="1">
      <alignment horizontal="center"/>
    </xf>
  </cellXfs>
  <cellStyles count="10">
    <cellStyle name="Currency" xfId="1" builtinId="4"/>
    <cellStyle name="Enter Info" xfId="7" xr:uid="{B4154F3F-5F6C-49CD-AD97-9E6BD256AC17}"/>
    <cellStyle name="Hyperlink" xfId="2" builtinId="8"/>
    <cellStyle name="Normal" xfId="0" builtinId="0"/>
    <cellStyle name="Normal 2" xfId="3" xr:uid="{A99A25EA-21B6-46C4-80B2-49463EB0D2E5}"/>
    <cellStyle name="PCA Body Text" xfId="6" xr:uid="{449F9885-3C7D-4C46-BCC2-6DB42D86475D}"/>
    <cellStyle name="PCA Heading 1" xfId="9" xr:uid="{CC9FF7EE-195C-4B4B-81B4-048964CCEC0B}"/>
    <cellStyle name="PCA Heading 2" xfId="5" xr:uid="{CD64E266-D16A-42CB-B4C8-718E9A85DC54}"/>
    <cellStyle name="PCA Hyperlink" xfId="8" xr:uid="{1CA994BC-85C2-4946-B688-27A09B3D64E4}"/>
    <cellStyle name="PCA title" xfId="4" xr:uid="{A21961B1-856A-40D2-B7B1-FB9E21004188}"/>
  </cellStyles>
  <dxfs count="0"/>
  <tableStyles count="0" defaultTableStyle="TableStyleMedium2" defaultPivotStyle="PivotStyleLight16"/>
  <colors>
    <mruColors>
      <color rgb="FFEAF8D8"/>
      <color rgb="FFBFBFBF"/>
      <color rgb="FFD1EA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123825</xdr:rowOff>
    </xdr:from>
    <xdr:to>
      <xdr:col>4</xdr:col>
      <xdr:colOff>581025</xdr:colOff>
      <xdr:row>2</xdr:row>
      <xdr:rowOff>66675</xdr:rowOff>
    </xdr:to>
    <xdr:pic>
      <xdr:nvPicPr>
        <xdr:cNvPr id="3" name="Picture 2" descr="Minnesota Pollution Control Agency (MPCA), 520 Lafayette Road North, St. Paul, MN 55155-4194" title="Image of MPCA logo with St. Paul office address">
          <a:extLst>
            <a:ext uri="{FF2B5EF4-FFF2-40B4-BE49-F238E27FC236}">
              <a16:creationId xmlns:a16="http://schemas.microsoft.com/office/drawing/2014/main" id="{7DCC055A-A6C2-467C-9C5F-398AA6C8CA96}"/>
            </a:ext>
          </a:extLst>
        </xdr:cNvPr>
        <xdr:cNvPicPr/>
      </xdr:nvPicPr>
      <xdr:blipFill>
        <a:blip xmlns:r="http://schemas.openxmlformats.org/officeDocument/2006/relationships" r:embed="rId1"/>
        <a:srcRect/>
        <a:stretch>
          <a:fillRect/>
        </a:stretch>
      </xdr:blipFill>
      <xdr:spPr bwMode="auto">
        <a:xfrm>
          <a:off x="409575" y="123825"/>
          <a:ext cx="2247900" cy="666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1819275</xdr:colOff>
      <xdr:row>20</xdr:row>
      <xdr:rowOff>37088</xdr:rowOff>
    </xdr:from>
    <xdr:to>
      <xdr:col>4</xdr:col>
      <xdr:colOff>531380</xdr:colOff>
      <xdr:row>26</xdr:row>
      <xdr:rowOff>189633</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2066925" y="4294763"/>
          <a:ext cx="2798330" cy="1333645"/>
        </a:xfrm>
        <a:prstGeom prst="roundRect">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1668030</xdr:colOff>
      <xdr:row>20</xdr:row>
      <xdr:rowOff>14864</xdr:rowOff>
    </xdr:from>
    <xdr:to>
      <xdr:col>4</xdr:col>
      <xdr:colOff>439305</xdr:colOff>
      <xdr:row>26</xdr:row>
      <xdr:rowOff>167409</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1915680" y="4139189"/>
          <a:ext cx="2933700" cy="1333645"/>
        </a:xfrm>
        <a:prstGeom prst="roundRect">
          <a:avLst/>
        </a:prstGeom>
        <a:no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ca.state.mn.us/smallbizhelp" TargetMode="External"/><Relationship Id="rId1" Type="http://schemas.openxmlformats.org/officeDocument/2006/relationships/hyperlink" Target="mailto:smallbizhelp.pca@state.mn.u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nepis.epa.gov/Exe/ZyPDF.cgi/P10081YF.PDF?Dockey=P10081YF.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P40"/>
  <sheetViews>
    <sheetView showGridLines="0" tabSelected="1" zoomScaleNormal="100" workbookViewId="0">
      <selection activeCell="B5" sqref="B5:O5"/>
    </sheetView>
  </sheetViews>
  <sheetFormatPr defaultRowHeight="15" x14ac:dyDescent="0.25"/>
  <cols>
    <col min="1" max="1" width="3.7109375" customWidth="1"/>
  </cols>
  <sheetData>
    <row r="1" spans="2:16" ht="28.5" x14ac:dyDescent="0.25">
      <c r="B1" s="8"/>
      <c r="C1" s="8"/>
      <c r="D1" s="8"/>
      <c r="E1" s="8"/>
      <c r="F1" s="10"/>
      <c r="G1" s="11"/>
      <c r="H1" s="138" t="s">
        <v>82</v>
      </c>
      <c r="I1" s="138"/>
      <c r="J1" s="138"/>
      <c r="K1" s="138"/>
      <c r="L1" s="138"/>
      <c r="M1" s="138"/>
      <c r="N1" s="138"/>
      <c r="O1" s="138"/>
      <c r="P1" s="8"/>
    </row>
    <row r="2" spans="2:16" ht="28.5" x14ac:dyDescent="0.25">
      <c r="B2" s="8"/>
      <c r="C2" s="8"/>
      <c r="D2" s="8"/>
      <c r="E2" s="8"/>
      <c r="F2" s="12"/>
      <c r="G2" s="11"/>
      <c r="H2" s="138"/>
      <c r="I2" s="138"/>
      <c r="J2" s="138"/>
      <c r="K2" s="138"/>
      <c r="L2" s="138"/>
      <c r="M2" s="138"/>
      <c r="N2" s="138"/>
      <c r="O2" s="138"/>
      <c r="P2" s="8"/>
    </row>
    <row r="3" spans="2:16" x14ac:dyDescent="0.25">
      <c r="B3" s="13"/>
      <c r="C3" s="14"/>
      <c r="D3" s="14"/>
      <c r="E3" s="14"/>
      <c r="F3" s="14"/>
      <c r="G3" s="14"/>
      <c r="H3" s="14"/>
      <c r="I3" s="14"/>
      <c r="J3" s="14"/>
      <c r="K3" s="14"/>
      <c r="L3" s="14"/>
      <c r="M3" s="14"/>
      <c r="N3" s="15"/>
      <c r="O3" s="15" t="s">
        <v>81</v>
      </c>
      <c r="P3" s="14"/>
    </row>
    <row r="4" spans="2:16" x14ac:dyDescent="0.25">
      <c r="B4" s="16"/>
      <c r="C4" s="8"/>
      <c r="D4" s="8"/>
      <c r="E4" s="8"/>
      <c r="F4" s="8"/>
      <c r="G4" s="8"/>
      <c r="H4" s="8"/>
      <c r="I4" s="8"/>
      <c r="J4" s="8"/>
      <c r="K4" s="8"/>
      <c r="L4" s="8"/>
      <c r="M4" s="8"/>
      <c r="N4" s="8"/>
      <c r="O4" s="8"/>
      <c r="P4" s="8"/>
    </row>
    <row r="5" spans="2:16" ht="18.75" x14ac:dyDescent="0.25">
      <c r="B5" s="139" t="s">
        <v>24</v>
      </c>
      <c r="C5" s="139"/>
      <c r="D5" s="139"/>
      <c r="E5" s="139"/>
      <c r="F5" s="139"/>
      <c r="G5" s="139"/>
      <c r="H5" s="139"/>
      <c r="I5" s="139"/>
      <c r="J5" s="139"/>
      <c r="K5" s="139"/>
      <c r="L5" s="139"/>
      <c r="M5" s="139"/>
      <c r="N5" s="139"/>
      <c r="O5" s="139"/>
      <c r="P5" s="17"/>
    </row>
    <row r="6" spans="2:16" ht="15" customHeight="1" x14ac:dyDescent="0.25">
      <c r="B6" s="142" t="s">
        <v>44</v>
      </c>
      <c r="C6" s="142"/>
      <c r="D6" s="142"/>
      <c r="E6" s="142"/>
      <c r="F6" s="142"/>
      <c r="G6" s="142"/>
      <c r="H6" s="142"/>
      <c r="I6" s="142"/>
      <c r="J6" s="142"/>
      <c r="K6" s="142"/>
      <c r="L6" s="142"/>
      <c r="M6" s="142"/>
      <c r="N6" s="142"/>
      <c r="O6" s="142"/>
      <c r="P6" s="18"/>
    </row>
    <row r="7" spans="2:16" ht="15" customHeight="1" x14ac:dyDescent="0.25">
      <c r="B7" s="143"/>
      <c r="C7" s="143"/>
      <c r="D7" s="143"/>
      <c r="E7" s="143"/>
      <c r="F7" s="143"/>
      <c r="G7" s="143"/>
      <c r="H7" s="143"/>
      <c r="I7" s="143"/>
      <c r="J7" s="143"/>
      <c r="K7" s="143"/>
      <c r="L7" s="143"/>
      <c r="M7" s="143"/>
      <c r="N7" s="143"/>
      <c r="O7" s="143"/>
      <c r="P7" s="18"/>
    </row>
    <row r="8" spans="2:16" ht="15" customHeight="1" x14ac:dyDescent="0.25">
      <c r="B8" s="137" t="s">
        <v>45</v>
      </c>
      <c r="C8" s="137"/>
      <c r="D8" s="137"/>
      <c r="E8" s="137"/>
      <c r="F8" s="137"/>
      <c r="G8" s="137"/>
      <c r="H8" s="137"/>
      <c r="I8" s="137"/>
      <c r="J8" s="137"/>
      <c r="K8" s="137"/>
      <c r="L8" s="137"/>
      <c r="M8" s="137"/>
      <c r="N8" s="137"/>
      <c r="O8" s="137"/>
      <c r="P8" s="18"/>
    </row>
    <row r="9" spans="2:16" x14ac:dyDescent="0.25">
      <c r="B9" s="137" t="s">
        <v>46</v>
      </c>
      <c r="C9" s="137"/>
      <c r="D9" s="137"/>
      <c r="E9" s="137"/>
      <c r="F9" s="137"/>
      <c r="G9" s="137"/>
      <c r="H9" s="137"/>
      <c r="I9" s="137"/>
      <c r="J9" s="137"/>
      <c r="K9" s="137"/>
      <c r="L9" s="137"/>
      <c r="M9" s="137"/>
      <c r="N9" s="137"/>
      <c r="O9" s="137"/>
      <c r="P9" s="18"/>
    </row>
    <row r="10" spans="2:16" x14ac:dyDescent="0.25">
      <c r="B10" s="137"/>
      <c r="C10" s="137"/>
      <c r="D10" s="137"/>
      <c r="E10" s="137"/>
      <c r="F10" s="137"/>
      <c r="G10" s="137"/>
      <c r="H10" s="137"/>
      <c r="I10" s="137"/>
      <c r="J10" s="137"/>
      <c r="K10" s="137"/>
      <c r="L10" s="137"/>
      <c r="M10" s="137"/>
      <c r="N10" s="137"/>
      <c r="O10" s="137"/>
      <c r="P10" s="18"/>
    </row>
    <row r="11" spans="2:16" x14ac:dyDescent="0.25">
      <c r="B11" s="137" t="s">
        <v>47</v>
      </c>
      <c r="C11" s="137"/>
      <c r="D11" s="137"/>
      <c r="E11" s="137"/>
      <c r="F11" s="137"/>
      <c r="G11" s="137"/>
      <c r="H11" s="137"/>
      <c r="I11" s="137"/>
      <c r="J11" s="137"/>
      <c r="K11" s="137"/>
      <c r="L11" s="137"/>
      <c r="M11" s="137"/>
      <c r="N11" s="137"/>
      <c r="O11" s="137"/>
      <c r="P11" s="18"/>
    </row>
    <row r="12" spans="2:16" x14ac:dyDescent="0.25">
      <c r="B12" s="137"/>
      <c r="C12" s="137"/>
      <c r="D12" s="137"/>
      <c r="E12" s="137"/>
      <c r="F12" s="137"/>
      <c r="G12" s="137"/>
      <c r="H12" s="137"/>
      <c r="I12" s="137"/>
      <c r="J12" s="137"/>
      <c r="K12" s="137"/>
      <c r="L12" s="137"/>
      <c r="M12" s="137"/>
      <c r="N12" s="137"/>
      <c r="O12" s="137"/>
      <c r="P12" s="18"/>
    </row>
    <row r="13" spans="2:16" x14ac:dyDescent="0.25">
      <c r="B13" s="137" t="s">
        <v>48</v>
      </c>
      <c r="C13" s="137"/>
      <c r="D13" s="137"/>
      <c r="E13" s="137"/>
      <c r="F13" s="137"/>
      <c r="G13" s="137"/>
      <c r="H13" s="137"/>
      <c r="I13" s="137"/>
      <c r="J13" s="137"/>
      <c r="K13" s="137"/>
      <c r="L13" s="137"/>
      <c r="M13" s="137"/>
      <c r="N13" s="137"/>
      <c r="O13" s="137"/>
      <c r="P13" s="18"/>
    </row>
    <row r="14" spans="2:16" x14ac:dyDescent="0.25">
      <c r="B14" s="137" t="s">
        <v>49</v>
      </c>
      <c r="C14" s="137"/>
      <c r="D14" s="137"/>
      <c r="E14" s="137"/>
      <c r="F14" s="137"/>
      <c r="G14" s="137"/>
      <c r="H14" s="137"/>
      <c r="I14" s="137"/>
      <c r="J14" s="137"/>
      <c r="K14" s="137"/>
      <c r="L14" s="137"/>
      <c r="M14" s="137"/>
      <c r="N14" s="137"/>
      <c r="O14" s="137"/>
      <c r="P14" s="18"/>
    </row>
    <row r="15" spans="2:16" x14ac:dyDescent="0.25">
      <c r="B15" s="18"/>
      <c r="C15" s="19"/>
      <c r="D15" s="19"/>
      <c r="E15" s="19"/>
      <c r="F15" s="19"/>
      <c r="G15" s="19"/>
      <c r="H15" s="19"/>
      <c r="I15" s="19"/>
      <c r="J15" s="19"/>
      <c r="K15" s="19"/>
      <c r="L15" s="19"/>
      <c r="M15" s="19"/>
      <c r="N15" s="19"/>
      <c r="O15" s="19"/>
      <c r="P15" s="18"/>
    </row>
    <row r="16" spans="2:16" x14ac:dyDescent="0.25">
      <c r="B16" s="9"/>
      <c r="C16" s="8"/>
      <c r="D16" s="8"/>
      <c r="E16" s="8"/>
      <c r="F16" s="8"/>
      <c r="G16" s="8"/>
      <c r="H16" s="8"/>
      <c r="I16" s="8"/>
      <c r="J16" s="8"/>
      <c r="K16" s="8"/>
      <c r="L16" s="8"/>
      <c r="M16" s="8"/>
      <c r="N16" s="8"/>
      <c r="O16" s="17"/>
      <c r="P16" s="17"/>
    </row>
    <row r="17" spans="2:16" ht="18.75" x14ac:dyDescent="0.25">
      <c r="B17" s="139" t="s">
        <v>25</v>
      </c>
      <c r="C17" s="139"/>
      <c r="D17" s="139"/>
      <c r="E17" s="139"/>
      <c r="F17" s="139"/>
      <c r="G17" s="139"/>
      <c r="H17" s="139"/>
      <c r="I17" s="139"/>
      <c r="J17" s="139"/>
      <c r="K17" s="139"/>
      <c r="L17" s="139"/>
      <c r="M17" s="139"/>
      <c r="N17" s="139"/>
      <c r="O17" s="139"/>
      <c r="P17" s="17"/>
    </row>
    <row r="18" spans="2:16" x14ac:dyDescent="0.25">
      <c r="B18" s="20" t="s">
        <v>26</v>
      </c>
      <c r="C18" s="149" t="s">
        <v>27</v>
      </c>
      <c r="D18" s="149"/>
      <c r="E18" s="149"/>
      <c r="F18" s="149"/>
      <c r="G18" s="149"/>
      <c r="H18" s="149"/>
      <c r="I18" s="149"/>
      <c r="J18" s="149"/>
      <c r="K18" s="149"/>
      <c r="L18" s="149"/>
      <c r="M18" s="149"/>
      <c r="N18" s="149"/>
      <c r="O18" s="17"/>
      <c r="P18" s="17"/>
    </row>
    <row r="19" spans="2:16" x14ac:dyDescent="0.25">
      <c r="B19" s="21" t="s">
        <v>28</v>
      </c>
      <c r="C19" s="135" t="s">
        <v>29</v>
      </c>
      <c r="D19" s="135"/>
      <c r="E19" s="135"/>
      <c r="F19" s="135"/>
      <c r="G19" s="135"/>
      <c r="H19" s="135"/>
      <c r="I19" s="135"/>
      <c r="J19" s="135"/>
      <c r="K19" s="135"/>
      <c r="L19" s="135"/>
      <c r="M19" s="135"/>
      <c r="N19" s="135"/>
      <c r="O19" s="135"/>
      <c r="P19" s="17"/>
    </row>
    <row r="20" spans="2:16" x14ac:dyDescent="0.25">
      <c r="B20" s="22" t="s">
        <v>30</v>
      </c>
      <c r="C20" s="135" t="s">
        <v>31</v>
      </c>
      <c r="D20" s="135"/>
      <c r="E20" s="135"/>
      <c r="F20" s="135"/>
      <c r="G20" s="135"/>
      <c r="H20" s="135"/>
      <c r="I20" s="135"/>
      <c r="J20" s="135"/>
      <c r="K20" s="135"/>
      <c r="L20" s="135"/>
      <c r="M20" s="135"/>
      <c r="N20" s="135"/>
      <c r="O20" s="135"/>
      <c r="P20" s="17"/>
    </row>
    <row r="21" spans="2:16" x14ac:dyDescent="0.25">
      <c r="B21" s="23" t="s">
        <v>32</v>
      </c>
      <c r="C21" s="135" t="s">
        <v>33</v>
      </c>
      <c r="D21" s="135"/>
      <c r="E21" s="135"/>
      <c r="F21" s="135"/>
      <c r="G21" s="135"/>
      <c r="H21" s="135"/>
      <c r="I21" s="135"/>
      <c r="J21" s="135"/>
      <c r="K21" s="135"/>
      <c r="L21" s="135"/>
      <c r="M21" s="135"/>
      <c r="N21" s="135"/>
      <c r="O21" s="17"/>
      <c r="P21" s="17"/>
    </row>
    <row r="22" spans="2:16" x14ac:dyDescent="0.25">
      <c r="B22" s="24"/>
      <c r="C22" s="26"/>
      <c r="D22" s="26"/>
      <c r="E22" s="26"/>
      <c r="F22" s="26"/>
      <c r="G22" s="26"/>
      <c r="H22" s="26"/>
      <c r="I22" s="26"/>
      <c r="J22" s="26"/>
      <c r="K22" s="26"/>
      <c r="L22" s="26"/>
      <c r="M22" s="26"/>
      <c r="N22" s="26"/>
      <c r="O22" s="26"/>
      <c r="P22" s="25"/>
    </row>
    <row r="23" spans="2:16" x14ac:dyDescent="0.25">
      <c r="B23" s="27"/>
      <c r="C23" s="28"/>
      <c r="D23" s="28"/>
      <c r="E23" s="28"/>
      <c r="F23" s="28"/>
      <c r="G23" s="28"/>
      <c r="H23" s="28"/>
      <c r="I23" s="28"/>
      <c r="J23" s="28"/>
      <c r="K23" s="28"/>
      <c r="L23" s="28"/>
      <c r="M23" s="28"/>
      <c r="N23" s="28"/>
      <c r="O23" s="17"/>
      <c r="P23" s="17"/>
    </row>
    <row r="24" spans="2:16" ht="18.75" x14ac:dyDescent="0.25">
      <c r="B24" s="144" t="s">
        <v>34</v>
      </c>
      <c r="C24" s="144"/>
      <c r="D24" s="144"/>
      <c r="E24" s="144"/>
      <c r="F24" s="144"/>
      <c r="G24" s="144"/>
      <c r="H24" s="144"/>
      <c r="I24" s="144"/>
      <c r="J24" s="144"/>
      <c r="K24" s="144"/>
      <c r="L24" s="144"/>
      <c r="M24" s="144"/>
      <c r="N24" s="144"/>
      <c r="O24" s="144"/>
      <c r="P24" s="17"/>
    </row>
    <row r="25" spans="2:16" x14ac:dyDescent="0.25">
      <c r="B25" s="145" t="s">
        <v>35</v>
      </c>
      <c r="C25" s="145"/>
      <c r="D25" s="145"/>
      <c r="E25" s="145"/>
      <c r="F25" s="145"/>
      <c r="G25" s="145"/>
      <c r="H25" s="145"/>
      <c r="I25" s="145"/>
      <c r="J25" s="145"/>
      <c r="K25" s="145"/>
      <c r="L25" s="145"/>
      <c r="M25" s="145"/>
      <c r="N25" s="145"/>
      <c r="O25" s="17"/>
      <c r="P25" s="8"/>
    </row>
    <row r="26" spans="2:16" x14ac:dyDescent="0.25">
      <c r="B26" s="135" t="s">
        <v>36</v>
      </c>
      <c r="C26" s="135"/>
      <c r="D26" s="135"/>
      <c r="E26" s="135"/>
      <c r="F26" s="135"/>
      <c r="G26" s="135"/>
      <c r="H26" s="135"/>
      <c r="I26" s="135"/>
      <c r="J26" s="135"/>
      <c r="K26" s="135"/>
      <c r="L26" s="135"/>
      <c r="M26" s="135"/>
      <c r="N26" s="135"/>
      <c r="O26" s="135"/>
      <c r="P26" s="8"/>
    </row>
    <row r="27" spans="2:16" x14ac:dyDescent="0.25">
      <c r="B27" s="29" t="s">
        <v>37</v>
      </c>
      <c r="C27" s="135" t="s">
        <v>38</v>
      </c>
      <c r="D27" s="135"/>
      <c r="E27" s="29" t="s">
        <v>39</v>
      </c>
      <c r="F27" s="146" t="s">
        <v>40</v>
      </c>
      <c r="G27" s="146"/>
      <c r="H27" s="146"/>
      <c r="I27" s="146"/>
      <c r="J27" s="29"/>
      <c r="K27" s="147"/>
      <c r="L27" s="148"/>
      <c r="M27" s="148"/>
      <c r="N27" s="148"/>
      <c r="O27" s="148"/>
      <c r="P27" s="8"/>
    </row>
    <row r="28" spans="2:16" x14ac:dyDescent="0.25">
      <c r="B28" s="30"/>
      <c r="C28" s="135" t="s">
        <v>41</v>
      </c>
      <c r="D28" s="135"/>
      <c r="E28" s="136"/>
      <c r="F28" s="135"/>
      <c r="G28" s="135"/>
      <c r="H28" s="135"/>
      <c r="I28" s="135"/>
      <c r="J28" s="135"/>
      <c r="K28" s="135"/>
      <c r="L28" s="135"/>
      <c r="M28" s="135"/>
      <c r="N28" s="135"/>
      <c r="O28" s="135"/>
      <c r="P28" s="8"/>
    </row>
    <row r="29" spans="2:16" x14ac:dyDescent="0.25">
      <c r="B29" s="30"/>
      <c r="C29" s="30"/>
      <c r="D29" s="30"/>
      <c r="E29" s="30"/>
      <c r="F29" s="30"/>
      <c r="G29" s="30"/>
      <c r="H29" s="30"/>
      <c r="I29" s="30"/>
      <c r="J29" s="30"/>
      <c r="K29" s="30"/>
      <c r="L29" s="30"/>
      <c r="M29" s="30"/>
      <c r="N29" s="30"/>
      <c r="O29" s="30"/>
      <c r="P29" s="8"/>
    </row>
    <row r="30" spans="2:16" x14ac:dyDescent="0.25">
      <c r="B30" s="140" t="s">
        <v>42</v>
      </c>
      <c r="C30" s="140"/>
      <c r="D30" s="140"/>
      <c r="E30" s="141" t="s">
        <v>43</v>
      </c>
      <c r="F30" s="141"/>
      <c r="G30" s="141"/>
      <c r="H30" s="141"/>
      <c r="I30" s="141"/>
      <c r="J30" s="141"/>
      <c r="K30" s="141"/>
      <c r="L30" s="141"/>
      <c r="M30" s="141"/>
      <c r="N30" s="141"/>
      <c r="O30" s="30"/>
      <c r="P30" s="9"/>
    </row>
    <row r="40" spans="1:1" x14ac:dyDescent="0.25">
      <c r="A40" s="6"/>
    </row>
  </sheetData>
  <mergeCells count="23">
    <mergeCell ref="H1:O2"/>
    <mergeCell ref="B5:O5"/>
    <mergeCell ref="B30:D30"/>
    <mergeCell ref="E30:N30"/>
    <mergeCell ref="B6:O7"/>
    <mergeCell ref="B8:O8"/>
    <mergeCell ref="B9:O10"/>
    <mergeCell ref="B17:O17"/>
    <mergeCell ref="B24:O24"/>
    <mergeCell ref="B25:N25"/>
    <mergeCell ref="B26:O26"/>
    <mergeCell ref="C27:D27"/>
    <mergeCell ref="F27:I27"/>
    <mergeCell ref="K27:O27"/>
    <mergeCell ref="C18:N18"/>
    <mergeCell ref="C19:O19"/>
    <mergeCell ref="C28:D28"/>
    <mergeCell ref="E28:O28"/>
    <mergeCell ref="C20:O20"/>
    <mergeCell ref="C21:N21"/>
    <mergeCell ref="B11:O12"/>
    <mergeCell ref="B13:O13"/>
    <mergeCell ref="B14:O14"/>
  </mergeCells>
  <hyperlinks>
    <hyperlink ref="F27" r:id="rId1" xr:uid="{98B5679D-727B-4FC6-865F-B2A07CE02CBE}"/>
    <hyperlink ref="E30" r:id="rId2" xr:uid="{EDF666E6-834B-4510-81CE-C8CFADD1ED4B}"/>
  </hyperlinks>
  <pageMargins left="0.7" right="0.7" top="0.75" bottom="0.75" header="0.3" footer="0.3"/>
  <pageSetup scale="68"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1EAFF"/>
    <pageSetUpPr fitToPage="1"/>
  </sheetPr>
  <dimension ref="B1:H28"/>
  <sheetViews>
    <sheetView showGridLines="0" zoomScaleNormal="100" workbookViewId="0">
      <selection activeCell="B7" sqref="B7"/>
    </sheetView>
  </sheetViews>
  <sheetFormatPr defaultRowHeight="15" x14ac:dyDescent="0.25"/>
  <cols>
    <col min="1" max="1" width="3.7109375" customWidth="1"/>
    <col min="2" max="2" width="33" customWidth="1"/>
    <col min="3" max="6" width="14.140625" customWidth="1"/>
    <col min="7" max="7" width="14.140625" style="2" customWidth="1"/>
    <col min="8" max="8" width="14.140625" customWidth="1"/>
  </cols>
  <sheetData>
    <row r="1" spans="2:8" x14ac:dyDescent="0.25">
      <c r="H1" s="57" t="str">
        <f>Instructions!O3</f>
        <v>p-sbap5-39  •  6/6/23</v>
      </c>
    </row>
    <row r="2" spans="2:8" ht="19.5" thickBot="1" x14ac:dyDescent="0.3">
      <c r="B2" s="150" t="s">
        <v>59</v>
      </c>
      <c r="C2" s="150"/>
      <c r="D2" s="150"/>
      <c r="E2" s="150"/>
      <c r="F2" s="150"/>
      <c r="G2" s="150"/>
      <c r="H2" s="150"/>
    </row>
    <row r="3" spans="2:8" s="18" customFormat="1" ht="12.75" x14ac:dyDescent="0.2"/>
    <row r="4" spans="2:8" s="18" customFormat="1" ht="12.95" customHeight="1" thickBot="1" x14ac:dyDescent="0.3">
      <c r="B4"/>
      <c r="C4"/>
      <c r="D4"/>
      <c r="E4"/>
      <c r="F4"/>
      <c r="G4" s="2"/>
      <c r="H4"/>
    </row>
    <row r="5" spans="2:8" s="1" customFormat="1" ht="39" x14ac:dyDescent="0.25">
      <c r="B5" s="56" t="s">
        <v>16</v>
      </c>
      <c r="C5" s="51" t="s">
        <v>51</v>
      </c>
      <c r="D5" s="51" t="s">
        <v>58</v>
      </c>
      <c r="E5" s="51" t="s">
        <v>50</v>
      </c>
      <c r="F5" s="51" t="s">
        <v>56</v>
      </c>
      <c r="G5" s="51" t="s">
        <v>55</v>
      </c>
      <c r="H5" s="52" t="s">
        <v>57</v>
      </c>
    </row>
    <row r="6" spans="2:8" s="7" customFormat="1" ht="25.5" x14ac:dyDescent="0.2">
      <c r="B6" s="53"/>
      <c r="C6" s="54" t="s">
        <v>80</v>
      </c>
      <c r="D6" s="54" t="s">
        <v>52</v>
      </c>
      <c r="E6" s="54" t="s">
        <v>53</v>
      </c>
      <c r="F6" s="54" t="s">
        <v>54</v>
      </c>
      <c r="G6" s="54" t="s">
        <v>54</v>
      </c>
      <c r="H6" s="55" t="s">
        <v>54</v>
      </c>
    </row>
    <row r="7" spans="2:8" x14ac:dyDescent="0.25">
      <c r="B7" s="44"/>
      <c r="C7" s="33"/>
      <c r="D7" s="33"/>
      <c r="E7" s="63"/>
      <c r="F7" s="31">
        <f>IF($C7="2000 &amp; before", $D7*$E7*Source!D$7/2000, $D7*$E7*Source!D$9/2000)</f>
        <v>0</v>
      </c>
      <c r="G7" s="31">
        <f>IF($C7="2000 &amp; before", $D7*$E7*Source!E$7/2000, $D7*$E7*Source!E$9/2000)</f>
        <v>0</v>
      </c>
      <c r="H7" s="45">
        <f>IF($C7="2000 &amp; before", $D7*$E7*Source!F$7/2000, $D7*$E7*Source!F$9/2000)</f>
        <v>0</v>
      </c>
    </row>
    <row r="8" spans="2:8" x14ac:dyDescent="0.25">
      <c r="B8" s="44"/>
      <c r="C8" s="33"/>
      <c r="D8" s="33"/>
      <c r="E8" s="63"/>
      <c r="F8" s="31">
        <f>IF($C8="2000 &amp; before", $D8*$E8*Source!D$7/2000, $D8*$E8*Source!D$9/2000)</f>
        <v>0</v>
      </c>
      <c r="G8" s="31">
        <f>IF($C8="2000 &amp; before", $D8*$E8*Source!E$7/2000, $D8*$E8*Source!E$9/2000)</f>
        <v>0</v>
      </c>
      <c r="H8" s="45">
        <f>IF($C8="2000 &amp; before", $D8*$E8*Source!F$7/2000, $D8*$E8*Source!F$9/2000)</f>
        <v>0</v>
      </c>
    </row>
    <row r="9" spans="2:8" x14ac:dyDescent="0.25">
      <c r="B9" s="44"/>
      <c r="C9" s="33"/>
      <c r="D9" s="33"/>
      <c r="E9" s="63"/>
      <c r="F9" s="31">
        <f>IF($C9="2000 &amp; before", $D9*$E9*Source!D$7/2000, $D9*$E9*Source!D$9/2000)</f>
        <v>0</v>
      </c>
      <c r="G9" s="31">
        <f>IF($C9="2000 &amp; before", $D9*$E9*Source!E$7/2000, $D9*$E9*Source!E$9/2000)</f>
        <v>0</v>
      </c>
      <c r="H9" s="45">
        <f>IF($C9="2000 &amp; before", $D9*$E9*Source!F$7/2000, $D9*$E9*Source!F$9/2000)</f>
        <v>0</v>
      </c>
    </row>
    <row r="10" spans="2:8" x14ac:dyDescent="0.25">
      <c r="B10" s="44"/>
      <c r="C10" s="33"/>
      <c r="D10" s="33"/>
      <c r="E10" s="63"/>
      <c r="F10" s="31">
        <f>IF($C10="2000 &amp; before", $D10*$E10*Source!D$7/2000, $D10*$E10*Source!D$9/2000)</f>
        <v>0</v>
      </c>
      <c r="G10" s="31">
        <f>IF($C10="2000 &amp; before", $D10*$E10*Source!E$7/2000, $D10*$E10*Source!E$9/2000)</f>
        <v>0</v>
      </c>
      <c r="H10" s="45">
        <f>IF($C10="2000 &amp; before", $D10*$E10*Source!F$7/2000, $D10*$E10*Source!F$9/2000)</f>
        <v>0</v>
      </c>
    </row>
    <row r="11" spans="2:8" x14ac:dyDescent="0.25">
      <c r="B11" s="44"/>
      <c r="C11" s="33"/>
      <c r="D11" s="33"/>
      <c r="E11" s="63"/>
      <c r="F11" s="31">
        <f>IF($C11="2000 &amp; before", $D11*$E11*Source!D$7/2000, $D11*$E11*Source!D$9/2000)</f>
        <v>0</v>
      </c>
      <c r="G11" s="31">
        <f>IF($C11="2000 &amp; before", $D11*$E11*Source!E$7/2000, $D11*$E11*Source!E$9/2000)</f>
        <v>0</v>
      </c>
      <c r="H11" s="45">
        <f>IF($C11="2000 &amp; before", $D11*$E11*Source!F$7/2000, $D11*$E11*Source!F$9/2000)</f>
        <v>0</v>
      </c>
    </row>
    <row r="12" spans="2:8" x14ac:dyDescent="0.25">
      <c r="B12" s="44"/>
      <c r="C12" s="33"/>
      <c r="D12" s="33"/>
      <c r="E12" s="63"/>
      <c r="F12" s="31">
        <f>IF($C12="2000 &amp; before", $D12*$E12*Source!D$7/2000, $D12*$E12*Source!D$9/2000)</f>
        <v>0</v>
      </c>
      <c r="G12" s="31">
        <f>IF($C12="2000 &amp; before", $D12*$E12*Source!E$7/2000, $D12*$E12*Source!E$9/2000)</f>
        <v>0</v>
      </c>
      <c r="H12" s="45">
        <f>IF($C12="2000 &amp; before", $D12*$E12*Source!F$7/2000, $D12*$E12*Source!F$9/2000)</f>
        <v>0</v>
      </c>
    </row>
    <row r="13" spans="2:8" x14ac:dyDescent="0.25">
      <c r="B13" s="44"/>
      <c r="C13" s="33"/>
      <c r="D13" s="33"/>
      <c r="E13" s="63"/>
      <c r="F13" s="31">
        <f>IF($C13="2000 &amp; before", $D13*$E13*Source!D$7/2000, $D13*$E13*Source!D$9/2000)</f>
        <v>0</v>
      </c>
      <c r="G13" s="31">
        <f>IF($C13="2000 &amp; before", $D13*$E13*Source!E$7/2000, $D13*$E13*Source!E$9/2000)</f>
        <v>0</v>
      </c>
      <c r="H13" s="45">
        <f>IF($C13="2000 &amp; before", $D13*$E13*Source!F$7/2000, $D13*$E13*Source!F$9/2000)</f>
        <v>0</v>
      </c>
    </row>
    <row r="14" spans="2:8" x14ac:dyDescent="0.25">
      <c r="B14" s="44"/>
      <c r="C14" s="33"/>
      <c r="D14" s="33"/>
      <c r="E14" s="63"/>
      <c r="F14" s="31">
        <f>IF($C14="2000 &amp; before", $D14*$E14*Source!D$7/2000, $D14*$E14*Source!D$9/2000)</f>
        <v>0</v>
      </c>
      <c r="G14" s="31">
        <f>IF($C14="2000 &amp; before", $D14*$E14*Source!E$7/2000, $D14*$E14*Source!E$9/2000)</f>
        <v>0</v>
      </c>
      <c r="H14" s="45">
        <f>IF($C14="2000 &amp; before", $D14*$E14*Source!F$7/2000, $D14*$E14*Source!F$9/2000)</f>
        <v>0</v>
      </c>
    </row>
    <row r="15" spans="2:8" x14ac:dyDescent="0.25">
      <c r="B15" s="44"/>
      <c r="C15" s="33"/>
      <c r="D15" s="33"/>
      <c r="E15" s="63"/>
      <c r="F15" s="31">
        <f>IF($C15="2000 &amp; before", $D15*$E15*Source!D$7/2000, $D15*$E15*Source!D$9/2000)</f>
        <v>0</v>
      </c>
      <c r="G15" s="31">
        <f>IF($C15="2000 &amp; before", $D15*$E15*Source!E$7/2000, $D15*$E15*Source!E$9/2000)</f>
        <v>0</v>
      </c>
      <c r="H15" s="45">
        <f>IF($C15="2000 &amp; before", $D15*$E15*Source!F$7/2000, $D15*$E15*Source!F$9/2000)</f>
        <v>0</v>
      </c>
    </row>
    <row r="16" spans="2:8" ht="15.75" thickBot="1" x14ac:dyDescent="0.3">
      <c r="B16" s="46" t="s">
        <v>8</v>
      </c>
      <c r="C16" s="47"/>
      <c r="D16" s="48"/>
      <c r="E16" s="48"/>
      <c r="F16" s="49">
        <f>SUM(F7:F15)</f>
        <v>0</v>
      </c>
      <c r="G16" s="49">
        <f>SUM(G7:G15)</f>
        <v>0</v>
      </c>
      <c r="H16" s="50">
        <f>SUM(H7:H15)</f>
        <v>0</v>
      </c>
    </row>
    <row r="17" spans="2:8" x14ac:dyDescent="0.25">
      <c r="B17" s="25"/>
      <c r="C17" s="25"/>
      <c r="D17" s="25"/>
      <c r="E17" s="25"/>
      <c r="F17" s="25"/>
      <c r="G17" s="40"/>
      <c r="H17" s="25"/>
    </row>
    <row r="19" spans="2:8" x14ac:dyDescent="0.25">
      <c r="B19" s="25"/>
      <c r="C19" s="25"/>
      <c r="D19" s="25"/>
      <c r="E19" s="25"/>
      <c r="F19" s="7"/>
    </row>
    <row r="20" spans="2:8" x14ac:dyDescent="0.25">
      <c r="B20" s="25"/>
      <c r="C20" s="25"/>
      <c r="D20" s="25"/>
      <c r="E20" s="25"/>
    </row>
    <row r="21" spans="2:8" x14ac:dyDescent="0.25">
      <c r="B21" s="25"/>
      <c r="C21" s="25"/>
      <c r="D21" s="25"/>
      <c r="E21" s="25"/>
    </row>
    <row r="22" spans="2:8" x14ac:dyDescent="0.25">
      <c r="B22" s="25"/>
      <c r="C22" s="34" t="s">
        <v>6</v>
      </c>
      <c r="D22" s="25"/>
      <c r="E22" s="25"/>
    </row>
    <row r="23" spans="2:8" ht="15.75" thickBot="1" x14ac:dyDescent="0.3">
      <c r="B23" s="25"/>
      <c r="C23" s="25"/>
      <c r="D23" s="35"/>
      <c r="E23" s="25"/>
    </row>
    <row r="24" spans="2:8" ht="15.75" thickBot="1" x14ac:dyDescent="0.3">
      <c r="B24" s="25"/>
      <c r="C24" s="36" t="s">
        <v>7</v>
      </c>
      <c r="D24" s="37">
        <v>225</v>
      </c>
      <c r="E24" s="25"/>
    </row>
    <row r="25" spans="2:8" ht="15.75" thickBot="1" x14ac:dyDescent="0.3">
      <c r="B25" s="25"/>
      <c r="C25" s="25"/>
      <c r="D25" s="25"/>
      <c r="E25" s="25"/>
    </row>
    <row r="26" spans="2:8" ht="15.75" thickBot="1" x14ac:dyDescent="0.3">
      <c r="B26" s="25"/>
      <c r="C26" s="38" t="s">
        <v>0</v>
      </c>
      <c r="D26" s="39">
        <f>D24/15</f>
        <v>15</v>
      </c>
      <c r="E26" s="25"/>
    </row>
    <row r="27" spans="2:8" x14ac:dyDescent="0.25">
      <c r="B27" s="25"/>
      <c r="C27" s="25"/>
      <c r="D27" s="25"/>
      <c r="E27" s="25"/>
    </row>
    <row r="28" spans="2:8" x14ac:dyDescent="0.25">
      <c r="B28" s="25"/>
      <c r="C28" s="25"/>
      <c r="D28" s="25"/>
      <c r="E28" s="25"/>
    </row>
  </sheetData>
  <protectedRanges>
    <protectedRange sqref="I2:AR2" name="Range2_1"/>
  </protectedRanges>
  <mergeCells count="1">
    <mergeCell ref="B2:H2"/>
  </mergeCells>
  <pageMargins left="0.7" right="0.7"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Select Year" error="Use the dropdown button to the right of this cell and select a value. " xr:uid="{00000000-0002-0000-0100-000000000000}">
          <x14:formula1>
            <xm:f>Source!$H$7:$H$8</xm:f>
          </x14:formula1>
          <xm:sqref>C7 C9:C15</xm:sqref>
        </x14:dataValidation>
        <x14:dataValidation type="list" allowBlank="1" showInputMessage="1" showErrorMessage="1" errorTitle="Select Year" error="Use the dropdown button to the right of the cell and select a value. " xr:uid="{00000000-0002-0000-0100-000001000000}">
          <x14:formula1>
            <xm:f>Source!$H$7:$H$8</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1EAFF"/>
    <pageSetUpPr fitToPage="1"/>
  </sheetPr>
  <dimension ref="B1:K29"/>
  <sheetViews>
    <sheetView showGridLines="0" zoomScaleNormal="100" workbookViewId="0">
      <selection activeCell="B7" sqref="B7"/>
    </sheetView>
  </sheetViews>
  <sheetFormatPr defaultRowHeight="15" x14ac:dyDescent="0.25"/>
  <cols>
    <col min="1" max="1" width="3.7109375" customWidth="1"/>
    <col min="2" max="2" width="33" customWidth="1"/>
    <col min="3" max="4" width="14.7109375" customWidth="1"/>
    <col min="5" max="10" width="14.7109375" style="2" customWidth="1"/>
    <col min="11" max="11" width="12.28515625" customWidth="1"/>
    <col min="12" max="12" width="12" customWidth="1"/>
    <col min="13" max="13" width="9.7109375" customWidth="1"/>
  </cols>
  <sheetData>
    <row r="1" spans="2:11" x14ac:dyDescent="0.25">
      <c r="E1"/>
      <c r="F1"/>
      <c r="I1"/>
      <c r="J1" s="57" t="str">
        <f>Instructions!O3</f>
        <v>p-sbap5-39  •  6/6/23</v>
      </c>
    </row>
    <row r="2" spans="2:11" ht="19.5" thickBot="1" x14ac:dyDescent="0.3">
      <c r="B2" s="58" t="s">
        <v>60</v>
      </c>
      <c r="C2" s="58"/>
      <c r="D2" s="58"/>
      <c r="E2" s="58"/>
      <c r="F2" s="58"/>
      <c r="G2" s="58"/>
      <c r="H2" s="58"/>
      <c r="I2" s="58"/>
      <c r="J2" s="58"/>
    </row>
    <row r="3" spans="2:11" s="18" customFormat="1" ht="12.75" x14ac:dyDescent="0.2"/>
    <row r="4" spans="2:11" s="18" customFormat="1" ht="12.95" customHeight="1" thickBot="1" x14ac:dyDescent="0.3">
      <c r="C4"/>
      <c r="D4"/>
      <c r="E4"/>
      <c r="F4"/>
      <c r="G4"/>
      <c r="H4" s="2"/>
      <c r="I4"/>
    </row>
    <row r="5" spans="2:11" s="1" customFormat="1" ht="39" x14ac:dyDescent="0.25">
      <c r="B5" s="56" t="s">
        <v>17</v>
      </c>
      <c r="C5" s="51" t="s">
        <v>58</v>
      </c>
      <c r="D5" s="51" t="s">
        <v>50</v>
      </c>
      <c r="E5" s="51" t="s">
        <v>62</v>
      </c>
      <c r="F5" s="59" t="s">
        <v>63</v>
      </c>
      <c r="G5" s="59" t="s">
        <v>65</v>
      </c>
      <c r="H5" s="51" t="s">
        <v>56</v>
      </c>
      <c r="I5" s="51" t="s">
        <v>55</v>
      </c>
      <c r="J5" s="52" t="s">
        <v>57</v>
      </c>
      <c r="K5" s="32"/>
    </row>
    <row r="6" spans="2:11" s="1" customFormat="1" x14ac:dyDescent="0.25">
      <c r="B6" s="60"/>
      <c r="C6" s="54" t="s">
        <v>52</v>
      </c>
      <c r="D6" s="54" t="s">
        <v>53</v>
      </c>
      <c r="E6" s="54" t="s">
        <v>61</v>
      </c>
      <c r="F6" s="65" t="s">
        <v>64</v>
      </c>
      <c r="G6" s="65" t="s">
        <v>64</v>
      </c>
      <c r="H6" s="54" t="s">
        <v>54</v>
      </c>
      <c r="I6" s="54" t="s">
        <v>54</v>
      </c>
      <c r="J6" s="55" t="s">
        <v>54</v>
      </c>
      <c r="K6" s="32"/>
    </row>
    <row r="7" spans="2:11" x14ac:dyDescent="0.25">
      <c r="B7" s="44"/>
      <c r="C7" s="33"/>
      <c r="D7" s="63"/>
      <c r="E7" s="33"/>
      <c r="F7" s="64"/>
      <c r="G7" s="64"/>
      <c r="H7" s="66">
        <f>$C7*$D7*Source!D$11/2000</f>
        <v>0</v>
      </c>
      <c r="I7" s="66">
        <f>$C7*$D7*Source!E$11/2000</f>
        <v>0</v>
      </c>
      <c r="J7" s="67">
        <f>$C7*$D7*Source!F$11/2000</f>
        <v>0</v>
      </c>
      <c r="K7" s="40"/>
    </row>
    <row r="8" spans="2:11" x14ac:dyDescent="0.25">
      <c r="B8" s="44"/>
      <c r="C8" s="33"/>
      <c r="D8" s="63"/>
      <c r="E8" s="33"/>
      <c r="F8" s="64"/>
      <c r="G8" s="64"/>
      <c r="H8" s="66">
        <f>$C8*$D8*Source!D$11/2000</f>
        <v>0</v>
      </c>
      <c r="I8" s="66">
        <f>$C8*$D8*Source!E$11/2000</f>
        <v>0</v>
      </c>
      <c r="J8" s="67">
        <f>$C8*$D8*Source!F$11/2000</f>
        <v>0</v>
      </c>
      <c r="K8" s="40"/>
    </row>
    <row r="9" spans="2:11" x14ac:dyDescent="0.25">
      <c r="B9" s="44"/>
      <c r="C9" s="33"/>
      <c r="D9" s="63"/>
      <c r="E9" s="33"/>
      <c r="F9" s="64"/>
      <c r="G9" s="64"/>
      <c r="H9" s="66">
        <f>$C9*$D9*Source!D$11/2000</f>
        <v>0</v>
      </c>
      <c r="I9" s="66">
        <f>$C9*$D9*Source!E$11/2000</f>
        <v>0</v>
      </c>
      <c r="J9" s="67">
        <f>$C9*$D9*Source!F$11/2000</f>
        <v>0</v>
      </c>
      <c r="K9" s="40"/>
    </row>
    <row r="10" spans="2:11" x14ac:dyDescent="0.25">
      <c r="B10" s="44"/>
      <c r="C10" s="33"/>
      <c r="D10" s="63"/>
      <c r="E10" s="33"/>
      <c r="F10" s="64"/>
      <c r="G10" s="64"/>
      <c r="H10" s="66">
        <f>$C10*$D10*Source!D$11/2000</f>
        <v>0</v>
      </c>
      <c r="I10" s="66">
        <f>$C10*$D10*Source!E$11/2000</f>
        <v>0</v>
      </c>
      <c r="J10" s="67">
        <f>$C10*$D10*Source!F$11/2000</f>
        <v>0</v>
      </c>
      <c r="K10" s="40"/>
    </row>
    <row r="11" spans="2:11" x14ac:dyDescent="0.25">
      <c r="B11" s="44"/>
      <c r="C11" s="33"/>
      <c r="D11" s="63"/>
      <c r="E11" s="33"/>
      <c r="F11" s="64"/>
      <c r="G11" s="64"/>
      <c r="H11" s="66">
        <f>$C11*$D11*Source!D$11/2000</f>
        <v>0</v>
      </c>
      <c r="I11" s="66">
        <f>$C11*$D11*Source!E$11/2000</f>
        <v>0</v>
      </c>
      <c r="J11" s="67">
        <f>$C11*$D11*Source!F$11/2000</f>
        <v>0</v>
      </c>
      <c r="K11" s="40"/>
    </row>
    <row r="12" spans="2:11" x14ac:dyDescent="0.25">
      <c r="B12" s="44"/>
      <c r="C12" s="33"/>
      <c r="D12" s="63"/>
      <c r="E12" s="33"/>
      <c r="F12" s="64"/>
      <c r="G12" s="64"/>
      <c r="H12" s="66">
        <f>$C12*$D12*Source!D$11/2000</f>
        <v>0</v>
      </c>
      <c r="I12" s="66">
        <f>$C12*$D12*Source!E$11/2000</f>
        <v>0</v>
      </c>
      <c r="J12" s="67">
        <f>$C12*$D12*Source!F$11/2000</f>
        <v>0</v>
      </c>
      <c r="K12" s="40"/>
    </row>
    <row r="13" spans="2:11" x14ac:dyDescent="0.25">
      <c r="B13" s="44"/>
      <c r="C13" s="33"/>
      <c r="D13" s="63"/>
      <c r="E13" s="33"/>
      <c r="F13" s="64"/>
      <c r="G13" s="64"/>
      <c r="H13" s="66">
        <f>$C13*$D13*Source!D$11/2000</f>
        <v>0</v>
      </c>
      <c r="I13" s="66">
        <f>$C13*$D13*Source!E$11/2000</f>
        <v>0</v>
      </c>
      <c r="J13" s="67">
        <f>$C13*$D13*Source!F$11/2000</f>
        <v>0</v>
      </c>
      <c r="K13" s="40"/>
    </row>
    <row r="14" spans="2:11" x14ac:dyDescent="0.25">
      <c r="B14" s="44"/>
      <c r="C14" s="33"/>
      <c r="D14" s="63"/>
      <c r="E14" s="33"/>
      <c r="F14" s="64"/>
      <c r="G14" s="64"/>
      <c r="H14" s="66">
        <f>$C14*$D14*Source!D$11/2000</f>
        <v>0</v>
      </c>
      <c r="I14" s="66">
        <f>$C14*$D14*Source!E$11/2000</f>
        <v>0</v>
      </c>
      <c r="J14" s="67">
        <f>$C14*$D14*Source!F$11/2000</f>
        <v>0</v>
      </c>
      <c r="K14" s="40"/>
    </row>
    <row r="15" spans="2:11" x14ac:dyDescent="0.25">
      <c r="B15" s="44"/>
      <c r="C15" s="33"/>
      <c r="D15" s="63"/>
      <c r="E15" s="33"/>
      <c r="F15" s="64"/>
      <c r="G15" s="64"/>
      <c r="H15" s="66">
        <f>$C15*$D15*Source!D$11/2000</f>
        <v>0</v>
      </c>
      <c r="I15" s="66">
        <f>$C15*$D15*Source!E$11/2000</f>
        <v>0</v>
      </c>
      <c r="J15" s="67">
        <f>$C15*$D15*Source!F$11/2000</f>
        <v>0</v>
      </c>
      <c r="K15" s="40"/>
    </row>
    <row r="16" spans="2:11" s="1" customFormat="1" ht="15.75" thickBot="1" x14ac:dyDescent="0.3">
      <c r="B16" s="46" t="s">
        <v>8</v>
      </c>
      <c r="C16" s="47"/>
      <c r="D16" s="47"/>
      <c r="E16" s="47">
        <f t="shared" ref="E16:J16" si="0">SUM(E7:E15)</f>
        <v>0</v>
      </c>
      <c r="F16" s="61">
        <f t="shared" si="0"/>
        <v>0</v>
      </c>
      <c r="G16" s="61">
        <f t="shared" si="0"/>
        <v>0</v>
      </c>
      <c r="H16" s="68">
        <f t="shared" si="0"/>
        <v>0</v>
      </c>
      <c r="I16" s="68">
        <f t="shared" si="0"/>
        <v>0</v>
      </c>
      <c r="J16" s="69">
        <f t="shared" si="0"/>
        <v>0</v>
      </c>
      <c r="K16" s="62"/>
    </row>
    <row r="17" spans="2:11" x14ac:dyDescent="0.25">
      <c r="B17" s="25"/>
      <c r="C17" s="25"/>
      <c r="D17" s="25"/>
      <c r="E17" s="25"/>
      <c r="F17" s="40"/>
      <c r="G17" s="40"/>
      <c r="H17" s="40"/>
      <c r="I17" s="40"/>
      <c r="J17" s="40"/>
      <c r="K17" s="40"/>
    </row>
    <row r="18" spans="2:11" x14ac:dyDescent="0.25">
      <c r="B18" s="25"/>
      <c r="C18" s="25"/>
      <c r="D18" s="25"/>
      <c r="E18" s="25"/>
      <c r="F18" s="40"/>
      <c r="G18" s="40"/>
      <c r="H18" s="40"/>
      <c r="I18" s="40"/>
      <c r="J18" s="40"/>
      <c r="K18" s="40"/>
    </row>
    <row r="19" spans="2:11" x14ac:dyDescent="0.25">
      <c r="B19" s="25"/>
      <c r="C19" s="25"/>
      <c r="D19" s="25"/>
      <c r="E19" s="25"/>
      <c r="F19" s="40"/>
      <c r="G19" s="40"/>
      <c r="H19" s="40"/>
      <c r="I19" s="40"/>
      <c r="J19" s="40"/>
      <c r="K19" s="40"/>
    </row>
    <row r="20" spans="2:11" x14ac:dyDescent="0.25">
      <c r="B20" s="25"/>
      <c r="C20" s="25"/>
      <c r="D20" s="25"/>
      <c r="E20" s="25"/>
      <c r="F20" s="25"/>
      <c r="G20" s="25"/>
      <c r="H20" s="40"/>
      <c r="I20" s="40"/>
      <c r="J20" s="40"/>
      <c r="K20" s="25"/>
    </row>
    <row r="21" spans="2:11" x14ac:dyDescent="0.25">
      <c r="B21" s="25"/>
      <c r="C21" s="25"/>
      <c r="D21" s="25"/>
      <c r="E21" s="25"/>
      <c r="F21" s="25"/>
      <c r="G21" s="25"/>
      <c r="H21" s="40"/>
      <c r="I21" s="40"/>
      <c r="J21" s="40"/>
      <c r="K21" s="25"/>
    </row>
    <row r="22" spans="2:11" x14ac:dyDescent="0.25">
      <c r="B22" s="25"/>
      <c r="C22" s="34" t="s">
        <v>6</v>
      </c>
      <c r="D22" s="25"/>
      <c r="F22" s="25"/>
      <c r="G22" s="25"/>
      <c r="H22" s="40"/>
      <c r="I22" s="40"/>
      <c r="J22" s="40"/>
      <c r="K22" s="25"/>
    </row>
    <row r="23" spans="2:11" ht="15.75" thickBot="1" x14ac:dyDescent="0.3">
      <c r="B23" s="25"/>
      <c r="C23" s="25"/>
      <c r="D23" s="35"/>
      <c r="F23" s="25"/>
      <c r="G23" s="25"/>
      <c r="H23" s="40"/>
      <c r="I23" s="40"/>
      <c r="J23" s="40"/>
      <c r="K23" s="25"/>
    </row>
    <row r="24" spans="2:11" ht="15.75" thickBot="1" x14ac:dyDescent="0.3">
      <c r="B24" s="25"/>
      <c r="C24" s="36" t="s">
        <v>7</v>
      </c>
      <c r="D24" s="37">
        <v>400</v>
      </c>
      <c r="F24" s="25"/>
      <c r="G24" s="25"/>
      <c r="H24" s="40"/>
      <c r="I24" s="40"/>
      <c r="J24" s="40"/>
      <c r="K24" s="25"/>
    </row>
    <row r="25" spans="2:11" ht="15.75" thickBot="1" x14ac:dyDescent="0.3">
      <c r="B25" s="25"/>
      <c r="C25" s="25"/>
      <c r="D25" s="25"/>
      <c r="F25" s="25"/>
      <c r="G25" s="25"/>
      <c r="H25" s="40"/>
      <c r="I25" s="40"/>
      <c r="J25" s="40"/>
      <c r="K25" s="25"/>
    </row>
    <row r="26" spans="2:11" ht="15.75" thickBot="1" x14ac:dyDescent="0.3">
      <c r="B26" s="25"/>
      <c r="C26" s="38" t="s">
        <v>0</v>
      </c>
      <c r="D26" s="39">
        <f>D24/15</f>
        <v>26.666666666666668</v>
      </c>
      <c r="F26" s="25"/>
      <c r="G26" s="25"/>
      <c r="H26" s="40"/>
      <c r="I26" s="40"/>
      <c r="J26" s="40"/>
      <c r="K26" s="25"/>
    </row>
    <row r="27" spans="2:11" x14ac:dyDescent="0.25">
      <c r="B27" s="25"/>
      <c r="C27" s="25"/>
      <c r="D27" s="25"/>
      <c r="E27" s="25"/>
      <c r="F27" s="25"/>
      <c r="G27" s="25"/>
      <c r="H27" s="40"/>
      <c r="I27" s="40"/>
      <c r="J27" s="40"/>
      <c r="K27" s="25"/>
    </row>
    <row r="28" spans="2:11" x14ac:dyDescent="0.25">
      <c r="E28"/>
      <c r="F28"/>
      <c r="G28"/>
    </row>
    <row r="29" spans="2:11" x14ac:dyDescent="0.25">
      <c r="C29" s="1"/>
      <c r="D29" s="1"/>
      <c r="E29" s="1"/>
      <c r="F29" s="1"/>
      <c r="G29" s="1"/>
    </row>
  </sheetData>
  <protectedRanges>
    <protectedRange sqref="I2:AR2" name="Range2_1"/>
  </protectedRange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AF8D8"/>
    <pageSetUpPr fitToPage="1"/>
  </sheetPr>
  <dimension ref="B1:J34"/>
  <sheetViews>
    <sheetView showGridLines="0" zoomScaleNormal="100" workbookViewId="0">
      <selection activeCell="B10" sqref="B10"/>
    </sheetView>
  </sheetViews>
  <sheetFormatPr defaultRowHeight="15" x14ac:dyDescent="0.25"/>
  <cols>
    <col min="1" max="1" width="3.7109375" customWidth="1"/>
    <col min="2" max="2" width="35.5703125" style="70" customWidth="1"/>
    <col min="3" max="3" width="15.28515625" style="71" customWidth="1"/>
    <col min="4" max="8" width="15.28515625" style="70" customWidth="1"/>
  </cols>
  <sheetData>
    <row r="1" spans="2:10" x14ac:dyDescent="0.25">
      <c r="C1" s="70"/>
      <c r="G1" s="71"/>
      <c r="H1" s="57" t="str">
        <f>Instructions!O3</f>
        <v>p-sbap5-39  •  6/6/23</v>
      </c>
    </row>
    <row r="2" spans="2:10" ht="19.5" thickBot="1" x14ac:dyDescent="0.3">
      <c r="B2" s="72" t="s">
        <v>66</v>
      </c>
      <c r="C2" s="72"/>
      <c r="D2" s="72"/>
      <c r="E2" s="72"/>
      <c r="F2" s="72"/>
      <c r="G2" s="72"/>
      <c r="H2" s="72"/>
    </row>
    <row r="3" spans="2:10" ht="9.75" customHeight="1" x14ac:dyDescent="0.25">
      <c r="B3" s="78"/>
      <c r="C3" s="78"/>
      <c r="D3" s="78"/>
      <c r="E3" s="78"/>
      <c r="F3" s="78"/>
      <c r="G3" s="78"/>
      <c r="H3" s="78"/>
    </row>
    <row r="4" spans="2:10" s="18" customFormat="1" ht="12.75" x14ac:dyDescent="0.2">
      <c r="B4" s="79" t="s">
        <v>69</v>
      </c>
      <c r="C4" s="73"/>
      <c r="D4" s="73"/>
      <c r="E4" s="73"/>
      <c r="F4" s="73"/>
      <c r="G4" s="73"/>
      <c r="H4" s="73"/>
    </row>
    <row r="5" spans="2:10" s="18" customFormat="1" ht="13.5" thickBot="1" x14ac:dyDescent="0.25">
      <c r="B5" s="73"/>
      <c r="C5" s="73"/>
      <c r="D5" s="73"/>
      <c r="E5" s="73"/>
      <c r="F5" s="73"/>
      <c r="G5" s="73"/>
      <c r="H5" s="73"/>
    </row>
    <row r="6" spans="2:10" s="3" customFormat="1" ht="33.75" customHeight="1" x14ac:dyDescent="0.25">
      <c r="B6" s="80"/>
      <c r="C6" s="151" t="s">
        <v>67</v>
      </c>
      <c r="D6" s="152"/>
      <c r="E6" s="151" t="s">
        <v>68</v>
      </c>
      <c r="F6" s="152"/>
      <c r="G6" s="153" t="s">
        <v>57</v>
      </c>
      <c r="H6" s="154"/>
      <c r="I6" s="74"/>
      <c r="J6" s="74"/>
    </row>
    <row r="7" spans="2:10" s="5" customFormat="1" ht="26.25" x14ac:dyDescent="0.25">
      <c r="B7" s="81"/>
      <c r="C7" s="101" t="s">
        <v>71</v>
      </c>
      <c r="D7" s="93" t="s">
        <v>10</v>
      </c>
      <c r="E7" s="101" t="s">
        <v>71</v>
      </c>
      <c r="F7" s="93" t="s">
        <v>10</v>
      </c>
      <c r="G7" s="102" t="s">
        <v>71</v>
      </c>
      <c r="H7" s="82" t="s">
        <v>10</v>
      </c>
      <c r="I7" s="75"/>
      <c r="J7" s="75"/>
    </row>
    <row r="8" spans="2:10" x14ac:dyDescent="0.25">
      <c r="B8" s="83" t="s">
        <v>16</v>
      </c>
      <c r="C8" s="89">
        <f>'Equipment Replaced'!F16</f>
        <v>0</v>
      </c>
      <c r="D8" s="90"/>
      <c r="E8" s="89">
        <f>'Equipment Replaced'!G16</f>
        <v>0</v>
      </c>
      <c r="F8" s="90"/>
      <c r="G8" s="84">
        <f>'Equipment Replaced'!H16</f>
        <v>0</v>
      </c>
      <c r="H8" s="85"/>
      <c r="I8" s="25"/>
      <c r="J8" s="25"/>
    </row>
    <row r="9" spans="2:10" x14ac:dyDescent="0.25">
      <c r="B9" s="95" t="s">
        <v>17</v>
      </c>
      <c r="C9" s="96">
        <f>'Equipment Acquired'!H16</f>
        <v>0</v>
      </c>
      <c r="D9" s="97"/>
      <c r="E9" s="96">
        <f>'Equipment Acquired'!I16</f>
        <v>0</v>
      </c>
      <c r="F9" s="97"/>
      <c r="G9" s="98">
        <f>'Equipment Acquired'!J16</f>
        <v>0</v>
      </c>
      <c r="H9" s="99"/>
      <c r="I9" s="25"/>
      <c r="J9" s="25"/>
    </row>
    <row r="10" spans="2:10" s="1" customFormat="1" ht="15.75" thickBot="1" x14ac:dyDescent="0.3">
      <c r="B10" s="86" t="s">
        <v>15</v>
      </c>
      <c r="C10" s="91">
        <f>C8-C9</f>
        <v>0</v>
      </c>
      <c r="D10" s="92" t="e">
        <f>'Equipment Acquired'!$G16/$C10</f>
        <v>#DIV/0!</v>
      </c>
      <c r="E10" s="94">
        <f>E8-E9</f>
        <v>0</v>
      </c>
      <c r="F10" s="92" t="e">
        <f>'Equipment Acquired'!$G16/E10</f>
        <v>#DIV/0!</v>
      </c>
      <c r="G10" s="87">
        <f>G8-G9</f>
        <v>0</v>
      </c>
      <c r="H10" s="88" t="e">
        <f>'Equipment Acquired'!$G16/G10</f>
        <v>#DIV/0!</v>
      </c>
      <c r="I10" s="32"/>
      <c r="J10" s="32"/>
    </row>
    <row r="11" spans="2:10" x14ac:dyDescent="0.25">
      <c r="B11" s="77"/>
      <c r="C11" s="77"/>
      <c r="D11" s="76"/>
      <c r="E11" s="77"/>
      <c r="F11" s="77"/>
      <c r="G11" s="77"/>
      <c r="H11" s="77"/>
      <c r="I11" s="25"/>
      <c r="J11" s="25"/>
    </row>
    <row r="12" spans="2:10" x14ac:dyDescent="0.25">
      <c r="B12" s="77"/>
      <c r="C12" s="77"/>
      <c r="D12" s="76"/>
      <c r="E12" s="77"/>
      <c r="F12" s="77"/>
      <c r="G12" s="77"/>
      <c r="H12" s="77"/>
      <c r="I12" s="25"/>
      <c r="J12" s="25"/>
    </row>
    <row r="13" spans="2:10" x14ac:dyDescent="0.25">
      <c r="B13" s="77"/>
      <c r="C13" s="77"/>
      <c r="D13" s="76"/>
      <c r="E13" s="77"/>
      <c r="F13" s="77"/>
      <c r="G13" s="77"/>
      <c r="H13" s="77"/>
      <c r="I13" s="25"/>
      <c r="J13" s="25"/>
    </row>
    <row r="14" spans="2:10" x14ac:dyDescent="0.25">
      <c r="B14" s="77"/>
      <c r="C14" s="77"/>
      <c r="D14" s="76"/>
      <c r="E14" s="77"/>
      <c r="F14" s="77"/>
      <c r="G14" s="77"/>
      <c r="H14" s="77"/>
      <c r="I14" s="25"/>
      <c r="J14" s="25"/>
    </row>
    <row r="15" spans="2:10" x14ac:dyDescent="0.25">
      <c r="B15" s="77"/>
      <c r="C15" s="77"/>
      <c r="D15" s="76"/>
      <c r="E15" s="77"/>
      <c r="F15" s="77"/>
      <c r="G15" s="77"/>
      <c r="H15" s="77"/>
      <c r="I15" s="25"/>
      <c r="J15" s="25"/>
    </row>
    <row r="16" spans="2:10" x14ac:dyDescent="0.25">
      <c r="C16" s="70"/>
      <c r="D16" s="71"/>
    </row>
    <row r="17" spans="3:4" x14ac:dyDescent="0.25">
      <c r="C17" s="70"/>
      <c r="D17" s="71"/>
    </row>
    <row r="18" spans="3:4" x14ac:dyDescent="0.25">
      <c r="C18" s="70"/>
      <c r="D18" s="71"/>
    </row>
    <row r="19" spans="3:4" x14ac:dyDescent="0.25">
      <c r="C19" s="70"/>
      <c r="D19" s="71"/>
    </row>
    <row r="20" spans="3:4" x14ac:dyDescent="0.25">
      <c r="C20" s="70"/>
      <c r="D20" s="71"/>
    </row>
    <row r="21" spans="3:4" x14ac:dyDescent="0.25">
      <c r="C21" s="70"/>
      <c r="D21" s="71"/>
    </row>
    <row r="22" spans="3:4" x14ac:dyDescent="0.25">
      <c r="C22" s="70"/>
      <c r="D22" s="71"/>
    </row>
    <row r="23" spans="3:4" x14ac:dyDescent="0.25">
      <c r="C23" s="70"/>
      <c r="D23" s="71"/>
    </row>
    <row r="24" spans="3:4" x14ac:dyDescent="0.25">
      <c r="C24" s="70"/>
      <c r="D24" s="71"/>
    </row>
    <row r="25" spans="3:4" x14ac:dyDescent="0.25">
      <c r="C25" s="70"/>
      <c r="D25" s="71"/>
    </row>
    <row r="26" spans="3:4" x14ac:dyDescent="0.25">
      <c r="C26" s="70"/>
      <c r="D26" s="71"/>
    </row>
    <row r="27" spans="3:4" x14ac:dyDescent="0.25">
      <c r="C27" s="70"/>
      <c r="D27" s="71"/>
    </row>
    <row r="28" spans="3:4" x14ac:dyDescent="0.25">
      <c r="C28" s="70"/>
      <c r="D28" s="71"/>
    </row>
    <row r="29" spans="3:4" x14ac:dyDescent="0.25">
      <c r="C29" s="70"/>
      <c r="D29" s="71"/>
    </row>
    <row r="30" spans="3:4" x14ac:dyDescent="0.25">
      <c r="C30" s="70"/>
      <c r="D30" s="71"/>
    </row>
    <row r="31" spans="3:4" x14ac:dyDescent="0.25">
      <c r="C31" s="70"/>
      <c r="D31" s="71"/>
    </row>
    <row r="32" spans="3:4" x14ac:dyDescent="0.25">
      <c r="C32" s="70"/>
      <c r="D32" s="71"/>
    </row>
    <row r="33" spans="3:4" x14ac:dyDescent="0.25">
      <c r="C33" s="70"/>
      <c r="D33" s="71"/>
    </row>
    <row r="34" spans="3:4" x14ac:dyDescent="0.25">
      <c r="C34" s="70"/>
      <c r="D34" s="71"/>
    </row>
  </sheetData>
  <sheetProtection insertRows="0" sort="0" autoFilter="0"/>
  <protectedRanges>
    <protectedRange sqref="I2:AP3" name="Range2_1"/>
  </protectedRanges>
  <mergeCells count="3">
    <mergeCell ref="C6:D6"/>
    <mergeCell ref="E6:F6"/>
    <mergeCell ref="G6:H6"/>
  </mergeCells>
  <pageMargins left="0.7" right="0.7" top="0.75" bottom="0.75" header="0.3" footer="0.3"/>
  <pageSetup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AF8D8"/>
    <pageSetUpPr fitToPage="1"/>
  </sheetPr>
  <dimension ref="B1:O12"/>
  <sheetViews>
    <sheetView zoomScaleNormal="100" workbookViewId="0">
      <selection activeCell="E7" sqref="E7"/>
    </sheetView>
  </sheetViews>
  <sheetFormatPr defaultRowHeight="15" x14ac:dyDescent="0.25"/>
  <cols>
    <col min="1" max="1" width="3.7109375" customWidth="1"/>
    <col min="2" max="2" width="32.28515625" style="70" customWidth="1"/>
    <col min="3" max="3" width="12.140625" style="70" hidden="1" customWidth="1"/>
    <col min="4" max="4" width="13.140625" style="71" hidden="1" customWidth="1"/>
    <col min="5" max="5" width="12.140625" style="70" customWidth="1"/>
    <col min="6" max="6" width="16.5703125" style="71" bestFit="1" customWidth="1"/>
    <col min="7" max="7" width="12.85546875" style="70" hidden="1" customWidth="1"/>
    <col min="8" max="8" width="14.28515625" style="70" hidden="1" customWidth="1"/>
    <col min="9" max="9" width="12.85546875" style="70" customWidth="1"/>
    <col min="10" max="10" width="16.5703125" style="70" bestFit="1" customWidth="1"/>
    <col min="11" max="11" width="11.5703125" style="70" hidden="1" customWidth="1"/>
    <col min="12" max="12" width="14.85546875" style="70" hidden="1" customWidth="1"/>
    <col min="13" max="13" width="12.85546875" style="70" customWidth="1"/>
    <col min="14" max="14" width="16.5703125" style="70" bestFit="1" customWidth="1"/>
  </cols>
  <sheetData>
    <row r="1" spans="2:15" x14ac:dyDescent="0.25">
      <c r="D1" s="70"/>
      <c r="F1" s="70"/>
      <c r="G1" s="71"/>
      <c r="N1" s="100" t="str">
        <f>Instructions!O3</f>
        <v>p-sbap5-39  •  6/6/23</v>
      </c>
    </row>
    <row r="2" spans="2:15" ht="19.5" thickBot="1" x14ac:dyDescent="0.3">
      <c r="B2" s="72" t="s">
        <v>70</v>
      </c>
      <c r="C2" s="72"/>
      <c r="D2" s="72"/>
      <c r="E2" s="72"/>
      <c r="F2" s="72"/>
      <c r="G2" s="72"/>
      <c r="H2" s="72"/>
      <c r="I2" s="72"/>
      <c r="J2" s="72"/>
      <c r="K2" s="72"/>
      <c r="L2" s="72"/>
      <c r="M2" s="72"/>
      <c r="N2" s="72"/>
    </row>
    <row r="3" spans="2:15" ht="9.75" customHeight="1" x14ac:dyDescent="0.25">
      <c r="B3" s="78"/>
      <c r="C3" s="78"/>
      <c r="D3" s="78"/>
      <c r="E3" s="78"/>
      <c r="F3" s="78"/>
      <c r="G3" s="78"/>
      <c r="H3" s="78"/>
    </row>
    <row r="4" spans="2:15" s="18" customFormat="1" ht="13.5" thickBot="1" x14ac:dyDescent="0.25">
      <c r="B4" s="79"/>
      <c r="C4" s="73"/>
      <c r="D4" s="73"/>
      <c r="E4" s="73"/>
      <c r="F4" s="73"/>
      <c r="G4" s="73"/>
      <c r="H4" s="73"/>
      <c r="I4" s="73"/>
      <c r="J4" s="73"/>
      <c r="K4" s="73"/>
      <c r="L4" s="73"/>
      <c r="M4" s="73"/>
      <c r="N4" s="73"/>
    </row>
    <row r="5" spans="2:15" s="3" customFormat="1" ht="33.75" customHeight="1" x14ac:dyDescent="0.25">
      <c r="B5" s="80"/>
      <c r="C5" s="151" t="s">
        <v>67</v>
      </c>
      <c r="D5" s="152"/>
      <c r="E5" s="151" t="s">
        <v>67</v>
      </c>
      <c r="F5" s="152"/>
      <c r="G5" s="151" t="s">
        <v>68</v>
      </c>
      <c r="H5" s="152"/>
      <c r="I5" s="151" t="s">
        <v>68</v>
      </c>
      <c r="J5" s="152"/>
      <c r="K5" s="153" t="s">
        <v>57</v>
      </c>
      <c r="L5" s="154"/>
      <c r="M5" s="153" t="s">
        <v>57</v>
      </c>
      <c r="N5" s="154"/>
      <c r="O5" s="4"/>
    </row>
    <row r="6" spans="2:15" s="116" customFormat="1" ht="21" customHeight="1" x14ac:dyDescent="0.25">
      <c r="B6" s="109"/>
      <c r="C6" s="110" t="s">
        <v>3</v>
      </c>
      <c r="D6" s="111" t="s">
        <v>9</v>
      </c>
      <c r="E6" s="110" t="s">
        <v>4</v>
      </c>
      <c r="F6" s="112" t="s">
        <v>5</v>
      </c>
      <c r="G6" s="110" t="s">
        <v>3</v>
      </c>
      <c r="H6" s="111" t="s">
        <v>9</v>
      </c>
      <c r="I6" s="110" t="s">
        <v>4</v>
      </c>
      <c r="J6" s="113" t="s">
        <v>5</v>
      </c>
      <c r="K6" s="110" t="s">
        <v>3</v>
      </c>
      <c r="L6" s="111" t="s">
        <v>9</v>
      </c>
      <c r="M6" s="110" t="s">
        <v>4</v>
      </c>
      <c r="N6" s="114" t="s">
        <v>5</v>
      </c>
      <c r="O6" s="115"/>
    </row>
    <row r="7" spans="2:15" ht="15.75" thickBot="1" x14ac:dyDescent="0.3">
      <c r="B7" s="86" t="s">
        <v>14</v>
      </c>
      <c r="C7" s="103">
        <f>'Equipment Replaced'!D7*'Equipment Replaced'!E7*Source!$D$7/2000</f>
        <v>0</v>
      </c>
      <c r="D7" s="104" t="e">
        <f>'Equipment Replaced'!#REF!/C7</f>
        <v>#REF!</v>
      </c>
      <c r="E7" s="105">
        <f>'Emissions &amp; Grant $ per Ton'!C10*'Equipment Acquired'!E16</f>
        <v>0</v>
      </c>
      <c r="F7" s="106" t="e">
        <f>'Equipment Acquired'!G16/E7</f>
        <v>#DIV/0!</v>
      </c>
      <c r="G7" s="105">
        <f>'Equipment Replaced'!D7*'Equipment Replaced'!E7*Source!$E$7/2000</f>
        <v>0</v>
      </c>
      <c r="H7" s="107" t="e">
        <f>'Equipment Replaced'!#REF!/G7</f>
        <v>#REF!</v>
      </c>
      <c r="I7" s="105">
        <f>'Emissions &amp; Grant $ per Ton'!E10*'Equipment Acquired'!E16</f>
        <v>0</v>
      </c>
      <c r="J7" s="106" t="e">
        <f>'Equipment Acquired'!G16/I7</f>
        <v>#DIV/0!</v>
      </c>
      <c r="K7" s="105">
        <f>'Equipment Replaced'!D7*'Equipment Replaced'!E7*Source!$F$7/2000</f>
        <v>0</v>
      </c>
      <c r="L7" s="107" t="e">
        <f>'Equipment Replaced'!#REF!/K7</f>
        <v>#REF!</v>
      </c>
      <c r="M7" s="105">
        <f>'Emissions &amp; Grant $ per Ton'!G10*'Equipment Acquired'!E16</f>
        <v>0</v>
      </c>
      <c r="N7" s="108" t="e">
        <f>'Equipment Acquired'!G16/M7</f>
        <v>#DIV/0!</v>
      </c>
    </row>
    <row r="8" spans="2:15" x14ac:dyDescent="0.25">
      <c r="B8" s="77"/>
      <c r="C8" s="77"/>
      <c r="D8" s="76"/>
      <c r="E8" s="77"/>
      <c r="F8" s="76"/>
      <c r="G8" s="77"/>
      <c r="H8" s="77"/>
      <c r="I8" s="77"/>
      <c r="J8" s="77"/>
      <c r="K8" s="77"/>
      <c r="L8" s="77"/>
      <c r="M8" s="77"/>
      <c r="N8" s="77"/>
    </row>
    <row r="9" spans="2:15" x14ac:dyDescent="0.25">
      <c r="B9" s="77"/>
      <c r="C9" s="77"/>
      <c r="D9" s="76"/>
      <c r="E9" s="77"/>
      <c r="F9" s="76"/>
      <c r="G9" s="77"/>
      <c r="H9" s="77"/>
      <c r="I9" s="77"/>
      <c r="J9" s="77"/>
      <c r="K9" s="77"/>
      <c r="L9" s="77"/>
      <c r="M9" s="77"/>
      <c r="N9" s="77"/>
    </row>
    <row r="10" spans="2:15" x14ac:dyDescent="0.25">
      <c r="B10" s="77"/>
      <c r="C10" s="77"/>
      <c r="D10" s="76"/>
      <c r="E10" s="77"/>
      <c r="F10" s="76"/>
      <c r="G10" s="77"/>
      <c r="H10" s="77"/>
      <c r="I10" s="77"/>
      <c r="J10" s="77"/>
      <c r="K10" s="77"/>
      <c r="L10" s="77"/>
      <c r="M10" s="77"/>
      <c r="N10" s="77"/>
    </row>
    <row r="11" spans="2:15" x14ac:dyDescent="0.25">
      <c r="B11" s="77"/>
      <c r="C11" s="77"/>
      <c r="D11" s="76"/>
      <c r="E11" s="77"/>
      <c r="F11" s="76"/>
      <c r="G11" s="77"/>
      <c r="H11" s="77"/>
      <c r="I11" s="77"/>
      <c r="J11" s="77"/>
      <c r="K11" s="77"/>
      <c r="L11" s="77"/>
      <c r="M11" s="77"/>
      <c r="N11" s="77"/>
    </row>
    <row r="12" spans="2:15" x14ac:dyDescent="0.25">
      <c r="B12" s="77"/>
      <c r="C12" s="77"/>
      <c r="D12" s="76"/>
      <c r="E12" s="77"/>
      <c r="F12" s="76"/>
      <c r="G12" s="77"/>
      <c r="H12" s="77"/>
      <c r="I12" s="77"/>
      <c r="J12" s="77"/>
      <c r="K12" s="77"/>
      <c r="L12" s="77"/>
      <c r="M12" s="77"/>
      <c r="N12" s="77"/>
    </row>
  </sheetData>
  <sheetProtection insertRows="0" sort="0" autoFilter="0"/>
  <protectedRanges>
    <protectedRange sqref="I3:AP3 O2:AP2" name="Range2_1_1"/>
  </protectedRanges>
  <mergeCells count="6">
    <mergeCell ref="M5:N5"/>
    <mergeCell ref="C5:D5"/>
    <mergeCell ref="E5:F5"/>
    <mergeCell ref="G5:H5"/>
    <mergeCell ref="I5:J5"/>
    <mergeCell ref="K5:L5"/>
  </mergeCells>
  <pageMargins left="0.7" right="0.7" top="0.75" bottom="0.75" header="0.3" footer="0.3"/>
  <pageSetup scale="73"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FBFBF"/>
    <pageSetUpPr fitToPage="1"/>
  </sheetPr>
  <dimension ref="B1:I22"/>
  <sheetViews>
    <sheetView showGridLines="0" zoomScaleNormal="100" workbookViewId="0">
      <selection activeCell="B2" sqref="B2"/>
    </sheetView>
  </sheetViews>
  <sheetFormatPr defaultRowHeight="15" x14ac:dyDescent="0.25"/>
  <cols>
    <col min="1" max="1" width="3.7109375" customWidth="1"/>
    <col min="2" max="2" width="21.7109375" customWidth="1"/>
    <col min="3" max="7" width="16.28515625" customWidth="1"/>
    <col min="8" max="8" width="21.7109375" customWidth="1"/>
  </cols>
  <sheetData>
    <row r="1" spans="2:9" x14ac:dyDescent="0.25">
      <c r="B1" s="70"/>
      <c r="C1" s="70"/>
      <c r="D1" s="70"/>
      <c r="E1" s="70"/>
      <c r="F1" s="70"/>
      <c r="G1" s="71"/>
      <c r="H1" s="57" t="str">
        <f>Instructions!O3</f>
        <v>p-sbap5-39  •  6/6/23</v>
      </c>
    </row>
    <row r="2" spans="2:9" ht="19.5" thickBot="1" x14ac:dyDescent="0.3">
      <c r="B2" s="72" t="s">
        <v>72</v>
      </c>
      <c r="C2" s="72"/>
      <c r="D2" s="72"/>
      <c r="E2" s="72"/>
      <c r="F2" s="72"/>
      <c r="G2" s="72"/>
      <c r="H2" s="72"/>
    </row>
    <row r="3" spans="2:9" ht="15.75" customHeight="1" x14ac:dyDescent="0.25">
      <c r="B3" s="78"/>
      <c r="C3" s="78"/>
      <c r="D3" s="78"/>
      <c r="E3" s="78"/>
      <c r="F3" s="78"/>
      <c r="G3" s="78"/>
      <c r="H3" s="78"/>
    </row>
    <row r="4" spans="2:9" ht="15.75" thickBot="1" x14ac:dyDescent="0.3">
      <c r="B4" s="1"/>
    </row>
    <row r="5" spans="2:9" ht="39" x14ac:dyDescent="0.25">
      <c r="B5" s="41" t="s">
        <v>11</v>
      </c>
      <c r="C5" s="42" t="s">
        <v>76</v>
      </c>
      <c r="D5" s="43" t="s">
        <v>56</v>
      </c>
      <c r="E5" s="43" t="s">
        <v>55</v>
      </c>
      <c r="F5" s="43" t="s">
        <v>57</v>
      </c>
      <c r="G5" s="42" t="s">
        <v>75</v>
      </c>
      <c r="H5" s="117" t="s">
        <v>21</v>
      </c>
      <c r="I5" s="25"/>
    </row>
    <row r="6" spans="2:9" x14ac:dyDescent="0.25">
      <c r="B6" s="118" t="s">
        <v>12</v>
      </c>
      <c r="C6" s="119" t="s">
        <v>1</v>
      </c>
      <c r="D6" s="120">
        <v>0.59</v>
      </c>
      <c r="E6" s="120">
        <v>1.51</v>
      </c>
      <c r="F6" s="120">
        <v>0.06</v>
      </c>
      <c r="G6" s="119" t="s">
        <v>18</v>
      </c>
      <c r="H6" s="121" t="s">
        <v>22</v>
      </c>
      <c r="I6" s="25"/>
    </row>
    <row r="7" spans="2:9" x14ac:dyDescent="0.25">
      <c r="B7" s="118" t="s">
        <v>12</v>
      </c>
      <c r="C7" s="119" t="s">
        <v>2</v>
      </c>
      <c r="D7" s="122">
        <f>D6*0.00220462</f>
        <v>1.3007258E-3</v>
      </c>
      <c r="E7" s="122">
        <f>E6*0.00220462</f>
        <v>3.3289762000000001E-3</v>
      </c>
      <c r="F7" s="122">
        <f>F6*0.00220462</f>
        <v>1.3227719999999999E-4</v>
      </c>
      <c r="G7" s="123" t="s">
        <v>18</v>
      </c>
      <c r="H7" s="124" t="s">
        <v>22</v>
      </c>
      <c r="I7" s="25"/>
    </row>
    <row r="8" spans="2:9" x14ac:dyDescent="0.25">
      <c r="B8" s="118" t="s">
        <v>12</v>
      </c>
      <c r="C8" s="119" t="s">
        <v>1</v>
      </c>
      <c r="D8" s="125">
        <v>0.27</v>
      </c>
      <c r="E8" s="125">
        <v>0.69</v>
      </c>
      <c r="F8" s="125">
        <v>0.06</v>
      </c>
      <c r="G8" s="123" t="s">
        <v>19</v>
      </c>
      <c r="H8" s="124" t="s">
        <v>20</v>
      </c>
      <c r="I8" s="25"/>
    </row>
    <row r="9" spans="2:9" x14ac:dyDescent="0.25">
      <c r="B9" s="118" t="s">
        <v>12</v>
      </c>
      <c r="C9" s="119" t="s">
        <v>2</v>
      </c>
      <c r="D9" s="122">
        <f>D8*0.00220462</f>
        <v>5.9524740000000006E-4</v>
      </c>
      <c r="E9" s="122">
        <f>E8*0.00220462</f>
        <v>1.5211877999999999E-3</v>
      </c>
      <c r="F9" s="122">
        <f>F8*0.00220462</f>
        <v>1.3227719999999999E-4</v>
      </c>
      <c r="G9" s="123" t="s">
        <v>19</v>
      </c>
      <c r="H9" s="121" t="s">
        <v>20</v>
      </c>
      <c r="I9" s="25"/>
    </row>
    <row r="10" spans="2:9" x14ac:dyDescent="0.25">
      <c r="B10" s="118" t="s">
        <v>13</v>
      </c>
      <c r="C10" s="119" t="s">
        <v>1</v>
      </c>
      <c r="D10" s="120">
        <v>0.1</v>
      </c>
      <c r="E10" s="120">
        <v>0.85</v>
      </c>
      <c r="F10" s="120">
        <v>0.05</v>
      </c>
      <c r="G10" s="119" t="s">
        <v>19</v>
      </c>
      <c r="H10" s="121" t="s">
        <v>20</v>
      </c>
      <c r="I10" s="25"/>
    </row>
    <row r="11" spans="2:9" ht="15.75" thickBot="1" x14ac:dyDescent="0.3">
      <c r="B11" s="126" t="s">
        <v>13</v>
      </c>
      <c r="C11" s="127" t="s">
        <v>2</v>
      </c>
      <c r="D11" s="128">
        <f>D10*0.00220462</f>
        <v>2.2046200000000002E-4</v>
      </c>
      <c r="E11" s="128">
        <f>E10*0.00220462</f>
        <v>1.8739270000000001E-3</v>
      </c>
      <c r="F11" s="128">
        <f>F10*0.00220462</f>
        <v>1.1023100000000001E-4</v>
      </c>
      <c r="G11" s="129" t="s">
        <v>19</v>
      </c>
      <c r="H11" s="130" t="s">
        <v>20</v>
      </c>
      <c r="I11" s="25"/>
    </row>
    <row r="12" spans="2:9" x14ac:dyDescent="0.25">
      <c r="B12" s="25"/>
      <c r="C12" s="25"/>
      <c r="D12" s="25"/>
      <c r="E12" s="25"/>
      <c r="F12" s="25"/>
      <c r="G12" s="25"/>
      <c r="H12" s="25"/>
      <c r="I12" s="25"/>
    </row>
    <row r="13" spans="2:9" x14ac:dyDescent="0.25">
      <c r="B13" s="25"/>
      <c r="C13" s="25"/>
      <c r="D13" s="25"/>
      <c r="E13" s="25"/>
      <c r="F13" s="25"/>
      <c r="G13" s="25"/>
      <c r="H13" s="25"/>
      <c r="I13" s="25"/>
    </row>
    <row r="14" spans="2:9" x14ac:dyDescent="0.25">
      <c r="B14" s="131" t="s">
        <v>23</v>
      </c>
      <c r="C14" s="132"/>
      <c r="D14" s="132"/>
      <c r="E14" s="132"/>
      <c r="F14" s="132"/>
      <c r="G14" s="25"/>
      <c r="H14" s="25"/>
      <c r="I14" s="25"/>
    </row>
    <row r="15" spans="2:9" x14ac:dyDescent="0.25">
      <c r="B15" s="133" t="s">
        <v>74</v>
      </c>
      <c r="C15" s="132"/>
      <c r="D15" s="132"/>
      <c r="E15" s="132"/>
      <c r="F15" s="132"/>
      <c r="G15" s="25"/>
      <c r="H15" s="25"/>
      <c r="I15" s="25"/>
    </row>
    <row r="16" spans="2:9" x14ac:dyDescent="0.25">
      <c r="B16" s="132" t="s">
        <v>73</v>
      </c>
      <c r="C16" s="132"/>
      <c r="D16" s="132"/>
      <c r="E16" s="132"/>
      <c r="F16" s="132"/>
      <c r="G16" s="25"/>
      <c r="H16" s="25"/>
      <c r="I16" s="25"/>
    </row>
    <row r="17" spans="2:9" x14ac:dyDescent="0.25">
      <c r="B17" s="134" t="s">
        <v>77</v>
      </c>
      <c r="C17" s="132"/>
      <c r="D17" s="132"/>
      <c r="E17" s="132"/>
      <c r="F17" s="132"/>
      <c r="G17" s="25"/>
      <c r="H17" s="25"/>
      <c r="I17" s="25"/>
    </row>
    <row r="18" spans="2:9" x14ac:dyDescent="0.25">
      <c r="B18" s="134" t="s">
        <v>78</v>
      </c>
      <c r="C18" s="132"/>
      <c r="D18" s="132"/>
      <c r="E18" s="132"/>
      <c r="F18" s="132"/>
      <c r="G18" s="25"/>
      <c r="H18" s="25"/>
      <c r="I18" s="25"/>
    </row>
    <row r="19" spans="2:9" x14ac:dyDescent="0.25">
      <c r="B19" s="134" t="s">
        <v>79</v>
      </c>
      <c r="C19" s="132"/>
      <c r="D19" s="132"/>
      <c r="E19" s="132"/>
      <c r="F19" s="132"/>
      <c r="G19" s="25"/>
      <c r="H19" s="25"/>
      <c r="I19" s="25"/>
    </row>
    <row r="20" spans="2:9" x14ac:dyDescent="0.25">
      <c r="B20" s="132"/>
      <c r="C20" s="132"/>
      <c r="D20" s="132"/>
      <c r="E20" s="132"/>
      <c r="F20" s="132"/>
      <c r="G20" s="25"/>
      <c r="H20" s="25"/>
      <c r="I20" s="25"/>
    </row>
    <row r="21" spans="2:9" x14ac:dyDescent="0.25">
      <c r="B21" s="132"/>
      <c r="C21" s="132"/>
      <c r="D21" s="132"/>
      <c r="E21" s="132"/>
      <c r="F21" s="132"/>
      <c r="G21" s="25"/>
      <c r="H21" s="25"/>
      <c r="I21" s="25"/>
    </row>
    <row r="22" spans="2:9" x14ac:dyDescent="0.25">
      <c r="B22" s="132"/>
      <c r="C22" s="132"/>
      <c r="D22" s="132"/>
      <c r="E22" s="132"/>
      <c r="F22" s="132"/>
      <c r="G22" s="25"/>
      <c r="H22" s="25"/>
      <c r="I22" s="25"/>
    </row>
  </sheetData>
  <protectedRanges>
    <protectedRange sqref="I2:AO3" name="Range2_1"/>
  </protectedRanges>
  <hyperlinks>
    <hyperlink ref="B15" r:id="rId1" xr:uid="{F3524937-4B96-4C72-9183-3FFD08DF341B}"/>
  </hyperlinks>
  <pageMargins left="0.7" right="0.7" top="0.75" bottom="0.75" header="0.3" footer="0.3"/>
  <pageSetup scale="70" orientation="portrait"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Equipment Replaced</vt:lpstr>
      <vt:lpstr>Equipment Acquired</vt:lpstr>
      <vt:lpstr>Emissions &amp; Grant $ per Ton</vt:lpstr>
      <vt:lpstr>Emissions and Cost - Lifespan</vt:lpstr>
      <vt:lpstr>Source</vt:lpstr>
      <vt:lpstr>'Equipment Acquired'!Print_Area</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 to propane commercial lawn mower calculator</dc:title>
  <dc:subject>This calculator will help people calculate their emissions reductions when switching from gasoline commercial lawn mowers to propane.</dc:subject>
  <dc:creator>Minnesota Pollution Control Agency - Emily Ohde (Sandra Simbeck)</dc:creator>
  <cp:keywords>Minnesota Pollution Control Agency,MPCA,Planning,Small Business Assistance Program,p-sbap5-39,commercial lawn mower,emissions,gas to propane,pollution calculator,cost calculator</cp:keywords>
  <cp:lastModifiedBy>Simbeck, Sandra</cp:lastModifiedBy>
  <cp:lastPrinted>2023-06-06T14:02:52Z</cp:lastPrinted>
  <dcterms:created xsi:type="dcterms:W3CDTF">2018-03-21T21:36:37Z</dcterms:created>
  <dcterms:modified xsi:type="dcterms:W3CDTF">2023-06-06T17:56:53Z</dcterms:modified>
  <cp:category>Planning,Small Business Assistance Program</cp:category>
</cp:coreProperties>
</file>