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meyer\Documents\"/>
    </mc:Choice>
  </mc:AlternateContent>
  <bookViews>
    <workbookView xWindow="0" yWindow="600" windowWidth="28800" windowHeight="12300"/>
  </bookViews>
  <sheets>
    <sheet name="Calculator" sheetId="1" r:id="rId1"/>
  </sheets>
  <definedNames>
    <definedName name="_xlnm.Print_Area" localSheetId="0">Calculator!$B$2:$I$42</definedName>
  </definedNames>
  <calcPr calcId="162913"/>
</workbook>
</file>

<file path=xl/calcChain.xml><?xml version="1.0" encoding="utf-8"?>
<calcChain xmlns="http://schemas.openxmlformats.org/spreadsheetml/2006/main">
  <c r="H31" i="1" l="1"/>
  <c r="H24" i="1"/>
  <c r="H16" i="1"/>
  <c r="H12" i="1"/>
  <c r="H11" i="1"/>
  <c r="H6" i="1"/>
  <c r="F37" i="1"/>
  <c r="F36" i="1"/>
  <c r="F34" i="1"/>
  <c r="F32" i="1"/>
  <c r="F31" i="1"/>
  <c r="F29" i="1"/>
  <c r="F28" i="1"/>
  <c r="F27" i="1"/>
  <c r="F26" i="1"/>
  <c r="F24" i="1"/>
  <c r="F22" i="1"/>
  <c r="F20" i="1"/>
  <c r="F18" i="1"/>
  <c r="F17" i="1"/>
  <c r="F16" i="1"/>
  <c r="F14" i="1"/>
  <c r="F13" i="1"/>
  <c r="F12" i="1"/>
  <c r="F11" i="1"/>
  <c r="F9" i="1"/>
  <c r="F7" i="1"/>
  <c r="F6" i="1"/>
  <c r="F5" i="1"/>
  <c r="F4" i="1"/>
  <c r="E40" i="1" l="1"/>
  <c r="E42" i="1" s="1"/>
</calcChain>
</file>

<file path=xl/sharedStrings.xml><?xml version="1.0" encoding="utf-8"?>
<sst xmlns="http://schemas.openxmlformats.org/spreadsheetml/2006/main" count="86" uniqueCount="51">
  <si>
    <t>Heifer</t>
  </si>
  <si>
    <t>Calf</t>
  </si>
  <si>
    <t>Cow and calf pair</t>
  </si>
  <si>
    <t>Between 55 and 300 pounds</t>
  </si>
  <si>
    <r>
      <t xml:space="preserve">Under 55 pounds </t>
    </r>
    <r>
      <rPr>
        <i/>
        <sz val="9"/>
        <rFont val="Arial"/>
        <family val="2"/>
      </rPr>
      <t xml:space="preserve"> </t>
    </r>
  </si>
  <si>
    <t>Horse</t>
  </si>
  <si>
    <t>Sheep or lamb</t>
  </si>
  <si>
    <t>Duck</t>
  </si>
  <si>
    <t>MPCA Animal Unit Factor</t>
  </si>
  <si>
    <t>Number of Animals</t>
  </si>
  <si>
    <t xml:space="preserve">Animal type 1: </t>
  </si>
  <si>
    <t>Animal type 2:</t>
  </si>
  <si>
    <t xml:space="preserve">Mature cow (milked or dry) over 1,000 pounds </t>
  </si>
  <si>
    <t>Mature cow (milked or dry) under 1,000 pounds</t>
  </si>
  <si>
    <t>Slaughter steer/heifer, stock cow, or bull</t>
  </si>
  <si>
    <t>Feeder cattle (stocker or backgrounding) or heifer</t>
  </si>
  <si>
    <t>Over 300 pounds</t>
  </si>
  <si>
    <t>Veal</t>
  </si>
  <si>
    <t xml:space="preserve">Layer Hens or Broilers </t>
  </si>
  <si>
    <t>Layer Hens over 5 pounds</t>
  </si>
  <si>
    <t>Layer Hens under 5 pounds</t>
  </si>
  <si>
    <t>Enter your animal numbers in the gray shaded cells
Total animal units are calculated at the bottom of this sheet</t>
  </si>
  <si>
    <t>TOTAL ANIMAL UNITS:</t>
  </si>
  <si>
    <t>A. Dairy Cattle</t>
  </si>
  <si>
    <t>B.  Veal</t>
  </si>
  <si>
    <t>C. Beef Cattle</t>
  </si>
  <si>
    <t>D. Swine</t>
  </si>
  <si>
    <t>E. Horses</t>
  </si>
  <si>
    <t>F. Sheep</t>
  </si>
  <si>
    <t>G. Chickens with a LIQUID manure system</t>
  </si>
  <si>
    <t>H. Chickens with a DRY manure system</t>
  </si>
  <si>
    <t>I. Turkeys</t>
  </si>
  <si>
    <t>J. Ducks</t>
  </si>
  <si>
    <r>
      <t xml:space="preserve"> K. Animals not listed in A to J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</rPr>
      <t>(AU factor = average weight of the animal type divided by 1000 pounds)</t>
    </r>
  </si>
  <si>
    <t>EXCEED LARGE CAFO THRESHOLDS?</t>
  </si>
  <si>
    <t>All Types</t>
  </si>
  <si>
    <t>sq. ft per head</t>
  </si>
  <si>
    <t>N/A</t>
  </si>
  <si>
    <t>Typically on Pasture</t>
  </si>
  <si>
    <t>Confinement</t>
  </si>
  <si>
    <t>All Types (Poults)</t>
  </si>
  <si>
    <t>Animal Units</t>
  </si>
  <si>
    <t>Type of Animal and/or Housing</t>
  </si>
  <si>
    <t>Choose One</t>
  </si>
  <si>
    <t>Typical*
Stocking Density</t>
  </si>
  <si>
    <t>* This does not account for site/operation specific conditions that may necessitate stocking animals at a different density.</t>
  </si>
  <si>
    <t>wq-f3-30   updated:12-8-20</t>
  </si>
  <si>
    <t>Broilers over 5 pounds</t>
  </si>
  <si>
    <t>Broilers under 5 pounds</t>
  </si>
  <si>
    <t>Over 5 pounds</t>
  </si>
  <si>
    <t>Under 5 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</si>
</sst>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3" fontId="5" fillId="3" borderId="1" xfId="0" applyNumberFormat="1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left" indent="1" shrinkToFi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3" fontId="5" fillId="3" borderId="6" xfId="0" applyNumberFormat="1" applyFont="1" applyFill="1" applyBorder="1" applyAlignment="1" applyProtection="1">
      <alignment horizontal="center" wrapText="1"/>
      <protection locked="0"/>
    </xf>
    <xf numFmtId="3" fontId="5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9" fillId="0" borderId="8" xfId="0" applyFont="1" applyFill="1" applyBorder="1" applyAlignment="1" applyProtection="1">
      <alignment horizontal="center" wrapText="1"/>
    </xf>
    <xf numFmtId="0" fontId="9" fillId="0" borderId="11" xfId="0" applyFont="1" applyFill="1" applyBorder="1" applyAlignment="1" applyProtection="1">
      <alignment horizontal="center" wrapText="1"/>
    </xf>
    <xf numFmtId="0" fontId="0" fillId="0" borderId="0" xfId="0" applyFill="1" applyBorder="1" applyProtection="1"/>
    <xf numFmtId="0" fontId="3" fillId="0" borderId="0" xfId="0" applyFont="1" applyFill="1" applyBorder="1" applyProtection="1"/>
    <xf numFmtId="0" fontId="5" fillId="0" borderId="1" xfId="0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 wrapText="1"/>
    </xf>
    <xf numFmtId="0" fontId="0" fillId="0" borderId="1" xfId="0" applyFill="1" applyBorder="1" applyProtection="1"/>
    <xf numFmtId="0" fontId="0" fillId="0" borderId="5" xfId="0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0" fillId="0" borderId="6" xfId="0" applyFill="1" applyBorder="1" applyProtection="1"/>
    <xf numFmtId="0" fontId="0" fillId="0" borderId="10" xfId="0" applyFill="1" applyBorder="1" applyAlignment="1" applyProtection="1">
      <alignment horizontal="right"/>
    </xf>
    <xf numFmtId="0" fontId="0" fillId="0" borderId="3" xfId="0" applyFill="1" applyBorder="1" applyProtection="1"/>
    <xf numFmtId="0" fontId="2" fillId="0" borderId="0" xfId="0" applyFont="1" applyFill="1" applyBorder="1" applyAlignment="1" applyProtection="1">
      <alignment horizontal="left" wrapText="1" indent="1"/>
    </xf>
    <xf numFmtId="0" fontId="5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9" fillId="0" borderId="14" xfId="0" applyFont="1" applyFill="1" applyBorder="1" applyAlignment="1" applyProtection="1">
      <alignment horizontal="center" wrapText="1"/>
    </xf>
    <xf numFmtId="0" fontId="3" fillId="0" borderId="3" xfId="0" applyFont="1" applyFill="1" applyBorder="1" applyProtection="1"/>
    <xf numFmtId="0" fontId="3" fillId="0" borderId="13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9" fillId="0" borderId="11" xfId="0" applyFont="1" applyFill="1" applyBorder="1" applyAlignment="1" applyProtection="1">
      <alignment horizontal="center" wrapText="1"/>
    </xf>
    <xf numFmtId="0" fontId="9" fillId="0" borderId="2" xfId="0" applyFont="1" applyFill="1" applyBorder="1" applyAlignment="1" applyProtection="1">
      <alignment horizontal="center" wrapText="1"/>
    </xf>
    <xf numFmtId="0" fontId="0" fillId="0" borderId="10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10" fillId="0" borderId="3" xfId="0" applyFont="1" applyFill="1" applyBorder="1" applyAlignment="1" applyProtection="1">
      <alignment wrapText="1"/>
    </xf>
    <xf numFmtId="0" fontId="9" fillId="0" borderId="3" xfId="0" applyFont="1" applyFill="1" applyBorder="1" applyProtection="1"/>
    <xf numFmtId="0" fontId="10" fillId="0" borderId="0" xfId="0" applyFont="1" applyFill="1" applyBorder="1" applyAlignment="1" applyProtection="1">
      <alignment wrapText="1"/>
    </xf>
    <xf numFmtId="0" fontId="2" fillId="0" borderId="4" xfId="0" applyFont="1" applyFill="1" applyBorder="1" applyAlignment="1" applyProtection="1">
      <alignment horizontal="left" wrapText="1" indent="1"/>
    </xf>
    <xf numFmtId="0" fontId="2" fillId="0" borderId="1" xfId="0" applyFont="1" applyFill="1" applyBorder="1" applyAlignment="1" applyProtection="1">
      <alignment horizontal="left" wrapText="1" indent="1"/>
    </xf>
    <xf numFmtId="0" fontId="3" fillId="0" borderId="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vertical="top" wrapText="1" indent="2"/>
    </xf>
    <xf numFmtId="0" fontId="2" fillId="0" borderId="9" xfId="0" applyFont="1" applyFill="1" applyBorder="1" applyAlignment="1" applyProtection="1">
      <alignment horizontal="left" wrapText="1" indent="1"/>
    </xf>
    <xf numFmtId="0" fontId="2" fillId="0" borderId="6" xfId="0" applyFont="1" applyFill="1" applyBorder="1" applyAlignment="1" applyProtection="1">
      <alignment horizontal="left" wrapText="1" indent="1"/>
    </xf>
    <xf numFmtId="0" fontId="10" fillId="0" borderId="7" xfId="0" applyFont="1" applyFill="1" applyBorder="1" applyAlignment="1" applyProtection="1">
      <alignment wrapText="1"/>
    </xf>
    <xf numFmtId="0" fontId="1" fillId="0" borderId="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right" wrapText="1"/>
    </xf>
    <xf numFmtId="4" fontId="1" fillId="0" borderId="2" xfId="0" applyNumberFormat="1" applyFont="1" applyFill="1" applyBorder="1" applyAlignment="1" applyProtection="1">
      <alignment horizontal="center" wrapText="1"/>
    </xf>
  </cellXfs>
  <cellStyles count="1">
    <cellStyle name="Normal" xfId="0" builtinId="0"/>
  </cellStyles>
  <dxfs count="1"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42"/>
  <sheetViews>
    <sheetView showGridLines="0" showRowColHeaders="0" tabSelected="1" topLeftCell="A16" zoomScaleNormal="100" workbookViewId="0">
      <selection activeCell="E26" sqref="E26"/>
    </sheetView>
  </sheetViews>
  <sheetFormatPr defaultColWidth="9.140625" defaultRowHeight="12.75" x14ac:dyDescent="0.2"/>
  <cols>
    <col min="1" max="1" width="1.42578125" style="10" customWidth="1"/>
    <col min="2" max="2" width="13.5703125" style="10" customWidth="1"/>
    <col min="3" max="3" width="34.5703125" style="10" customWidth="1"/>
    <col min="4" max="4" width="14.28515625" style="30" customWidth="1"/>
    <col min="5" max="6" width="14.28515625" style="10" customWidth="1"/>
    <col min="7" max="7" width="18.7109375" style="10" customWidth="1"/>
    <col min="8" max="8" width="6.42578125" style="24" customWidth="1"/>
    <col min="9" max="9" width="11" style="10" customWidth="1"/>
    <col min="10" max="16384" width="9.140625" style="10"/>
  </cols>
  <sheetData>
    <row r="1" spans="2:9" ht="4.5" customHeight="1" x14ac:dyDescent="0.2"/>
    <row r="2" spans="2:9" ht="34.5" customHeight="1" x14ac:dyDescent="0.2">
      <c r="B2" s="54" t="s">
        <v>21</v>
      </c>
      <c r="C2" s="55"/>
      <c r="D2" s="8" t="s">
        <v>8</v>
      </c>
      <c r="E2" s="8" t="s">
        <v>9</v>
      </c>
      <c r="F2" s="9" t="s">
        <v>41</v>
      </c>
      <c r="G2" s="31" t="s">
        <v>42</v>
      </c>
      <c r="H2" s="35" t="s">
        <v>44</v>
      </c>
      <c r="I2" s="36"/>
    </row>
    <row r="3" spans="2:9" x14ac:dyDescent="0.2">
      <c r="B3" s="43" t="s">
        <v>23</v>
      </c>
      <c r="C3" s="44"/>
      <c r="D3" s="44"/>
      <c r="E3" s="44"/>
      <c r="F3" s="44"/>
      <c r="G3" s="11"/>
      <c r="H3" s="48"/>
      <c r="I3" s="48"/>
    </row>
    <row r="4" spans="2:9" x14ac:dyDescent="0.2">
      <c r="B4" s="46" t="s">
        <v>12</v>
      </c>
      <c r="C4" s="47"/>
      <c r="D4" s="12">
        <v>1.4</v>
      </c>
      <c r="E4" s="1"/>
      <c r="F4" s="13" t="str">
        <f>IF(D4*E4=0,"",D4*E4)</f>
        <v/>
      </c>
      <c r="G4" s="14" t="s">
        <v>35</v>
      </c>
      <c r="H4" s="15">
        <v>80</v>
      </c>
      <c r="I4" s="32" t="s">
        <v>36</v>
      </c>
    </row>
    <row r="5" spans="2:9" ht="12.75" customHeight="1" x14ac:dyDescent="0.2">
      <c r="B5" s="46" t="s">
        <v>13</v>
      </c>
      <c r="C5" s="47"/>
      <c r="D5" s="12">
        <v>1</v>
      </c>
      <c r="E5" s="1"/>
      <c r="F5" s="13" t="str">
        <f>IF(D5*E5=0,"",D5*E5)</f>
        <v/>
      </c>
      <c r="G5" s="14" t="s">
        <v>35</v>
      </c>
      <c r="H5" s="15">
        <v>80</v>
      </c>
      <c r="I5" s="32" t="s">
        <v>36</v>
      </c>
    </row>
    <row r="6" spans="2:9" x14ac:dyDescent="0.2">
      <c r="B6" s="46" t="s">
        <v>0</v>
      </c>
      <c r="C6" s="47"/>
      <c r="D6" s="12">
        <v>0.7</v>
      </c>
      <c r="E6" s="1"/>
      <c r="F6" s="13" t="str">
        <f>IF(D6*E6=0,"",D6*E6)</f>
        <v/>
      </c>
      <c r="G6" s="6" t="s">
        <v>43</v>
      </c>
      <c r="H6" s="15" t="str">
        <f>IF(G6="Outside",100,IF(G6="Inside",50,""))</f>
        <v/>
      </c>
      <c r="I6" s="32" t="s">
        <v>36</v>
      </c>
    </row>
    <row r="7" spans="2:9" ht="13.5" thickBot="1" x14ac:dyDescent="0.25">
      <c r="B7" s="50" t="s">
        <v>1</v>
      </c>
      <c r="C7" s="51"/>
      <c r="D7" s="16">
        <v>0.2</v>
      </c>
      <c r="E7" s="4"/>
      <c r="F7" s="17" t="str">
        <f>IF(D7*E7=0,"",D7*E7)</f>
        <v/>
      </c>
      <c r="G7" s="18" t="s">
        <v>35</v>
      </c>
      <c r="H7" s="19">
        <v>30</v>
      </c>
      <c r="I7" s="33" t="s">
        <v>36</v>
      </c>
    </row>
    <row r="8" spans="2:9" x14ac:dyDescent="0.2">
      <c r="B8" s="45" t="s">
        <v>24</v>
      </c>
      <c r="C8" s="45"/>
      <c r="D8" s="45"/>
      <c r="E8" s="45"/>
      <c r="F8" s="45"/>
      <c r="H8" s="10"/>
    </row>
    <row r="9" spans="2:9" ht="13.5" thickBot="1" x14ac:dyDescent="0.25">
      <c r="B9" s="50" t="s">
        <v>17</v>
      </c>
      <c r="C9" s="51"/>
      <c r="D9" s="16">
        <v>0.2</v>
      </c>
      <c r="E9" s="4"/>
      <c r="F9" s="17" t="str">
        <f>IF(D9*E9=0,"",D9*E9)</f>
        <v/>
      </c>
      <c r="G9" s="37" t="s">
        <v>37</v>
      </c>
      <c r="H9" s="38"/>
      <c r="I9" s="38"/>
    </row>
    <row r="10" spans="2:9" x14ac:dyDescent="0.2">
      <c r="B10" s="45" t="s">
        <v>25</v>
      </c>
      <c r="C10" s="45"/>
      <c r="D10" s="45"/>
      <c r="E10" s="45"/>
      <c r="F10" s="45"/>
      <c r="H10" s="10"/>
    </row>
    <row r="11" spans="2:9" ht="12.75" customHeight="1" x14ac:dyDescent="0.2">
      <c r="B11" s="46" t="s">
        <v>14</v>
      </c>
      <c r="C11" s="47"/>
      <c r="D11" s="12">
        <v>1</v>
      </c>
      <c r="E11" s="1"/>
      <c r="F11" s="13" t="str">
        <f>IF(D11*E11=0,"",D11*E11)</f>
        <v/>
      </c>
      <c r="G11" s="6" t="s">
        <v>43</v>
      </c>
      <c r="H11" s="15" t="str">
        <f>IF(G11="Paved Lot",100,IF(G11="Dirt Lot",200,IF(G11="Confinement",50,"")))</f>
        <v/>
      </c>
      <c r="I11" s="32" t="s">
        <v>36</v>
      </c>
    </row>
    <row r="12" spans="2:9" x14ac:dyDescent="0.2">
      <c r="B12" s="46" t="s">
        <v>15</v>
      </c>
      <c r="C12" s="47"/>
      <c r="D12" s="12">
        <v>0.7</v>
      </c>
      <c r="E12" s="1"/>
      <c r="F12" s="13" t="str">
        <f>IF(D12*E12=0,"",D12*E12)</f>
        <v/>
      </c>
      <c r="G12" s="6" t="s">
        <v>43</v>
      </c>
      <c r="H12" s="15" t="str">
        <f>IF(G12="Paved Lot",100,IF(G12="Dirt Lot",200,IF(G12="Confinement",50,"")))</f>
        <v/>
      </c>
      <c r="I12" s="32" t="s">
        <v>36</v>
      </c>
    </row>
    <row r="13" spans="2:9" x14ac:dyDescent="0.2">
      <c r="B13" s="46" t="s">
        <v>2</v>
      </c>
      <c r="C13" s="47"/>
      <c r="D13" s="12">
        <v>1.2</v>
      </c>
      <c r="E13" s="1"/>
      <c r="F13" s="13" t="str">
        <f>IF(D13*E13=0,"",D13*E13)</f>
        <v/>
      </c>
      <c r="G13" s="39" t="s">
        <v>38</v>
      </c>
      <c r="H13" s="40"/>
      <c r="I13" s="40"/>
    </row>
    <row r="14" spans="2:9" ht="13.5" thickBot="1" x14ac:dyDescent="0.25">
      <c r="B14" s="50" t="s">
        <v>1</v>
      </c>
      <c r="C14" s="51"/>
      <c r="D14" s="16">
        <v>0.2</v>
      </c>
      <c r="E14" s="4"/>
      <c r="F14" s="17" t="str">
        <f>IF(D14*E14=0,"",D14*E14)</f>
        <v/>
      </c>
      <c r="G14" s="18" t="s">
        <v>35</v>
      </c>
      <c r="H14" s="19">
        <v>30</v>
      </c>
      <c r="I14" s="33" t="s">
        <v>36</v>
      </c>
    </row>
    <row r="15" spans="2:9" x14ac:dyDescent="0.2">
      <c r="B15" s="52" t="s">
        <v>26</v>
      </c>
      <c r="C15" s="52"/>
      <c r="D15" s="52"/>
      <c r="E15" s="52"/>
      <c r="F15" s="52"/>
      <c r="H15" s="10"/>
    </row>
    <row r="16" spans="2:9" x14ac:dyDescent="0.2">
      <c r="B16" s="46" t="s">
        <v>16</v>
      </c>
      <c r="C16" s="47"/>
      <c r="D16" s="12">
        <v>0.4</v>
      </c>
      <c r="E16" s="1"/>
      <c r="F16" s="13" t="str">
        <f>IF(D16*E16=0,"",D16*E16)</f>
        <v/>
      </c>
      <c r="G16" s="6" t="s">
        <v>43</v>
      </c>
      <c r="H16" s="15" t="str">
        <f>IF(G16="Farrowing",70,IF(G16="Breeding Stock",20,""))</f>
        <v/>
      </c>
      <c r="I16" s="32" t="s">
        <v>36</v>
      </c>
    </row>
    <row r="17" spans="2:9" x14ac:dyDescent="0.2">
      <c r="B17" s="46" t="s">
        <v>3</v>
      </c>
      <c r="C17" s="47"/>
      <c r="D17" s="12">
        <v>0.3</v>
      </c>
      <c r="E17" s="1"/>
      <c r="F17" s="13" t="str">
        <f>IF(D17*E17=0,"",D17*E17)</f>
        <v/>
      </c>
      <c r="G17" s="14" t="s">
        <v>39</v>
      </c>
      <c r="H17" s="15">
        <v>8</v>
      </c>
      <c r="I17" s="32" t="s">
        <v>36</v>
      </c>
    </row>
    <row r="18" spans="2:9" ht="13.5" thickBot="1" x14ac:dyDescent="0.25">
      <c r="B18" s="50" t="s">
        <v>4</v>
      </c>
      <c r="C18" s="51"/>
      <c r="D18" s="16">
        <v>0.05</v>
      </c>
      <c r="E18" s="4"/>
      <c r="F18" s="17" t="str">
        <f>IF(D18*E18=0,"",D18*E18)</f>
        <v/>
      </c>
      <c r="G18" s="18" t="s">
        <v>39</v>
      </c>
      <c r="H18" s="19">
        <v>4</v>
      </c>
      <c r="I18" s="33" t="s">
        <v>36</v>
      </c>
    </row>
    <row r="19" spans="2:9" x14ac:dyDescent="0.2">
      <c r="B19" s="52" t="s">
        <v>27</v>
      </c>
      <c r="C19" s="52"/>
      <c r="D19" s="52"/>
      <c r="E19" s="52"/>
      <c r="F19" s="52"/>
      <c r="H19" s="10"/>
    </row>
    <row r="20" spans="2:9" ht="13.5" thickBot="1" x14ac:dyDescent="0.25">
      <c r="B20" s="50" t="s">
        <v>5</v>
      </c>
      <c r="C20" s="51"/>
      <c r="D20" s="16">
        <v>1</v>
      </c>
      <c r="E20" s="4"/>
      <c r="F20" s="17" t="str">
        <f>IF(D20*E20=0,"",D20*E20)</f>
        <v/>
      </c>
      <c r="G20" s="37" t="s">
        <v>37</v>
      </c>
      <c r="H20" s="38"/>
      <c r="I20" s="38"/>
    </row>
    <row r="21" spans="2:9" x14ac:dyDescent="0.2">
      <c r="B21" s="52" t="s">
        <v>28</v>
      </c>
      <c r="C21" s="52"/>
      <c r="D21" s="52"/>
      <c r="E21" s="52"/>
      <c r="F21" s="52"/>
      <c r="H21" s="10"/>
    </row>
    <row r="22" spans="2:9" ht="13.5" thickBot="1" x14ac:dyDescent="0.25">
      <c r="B22" s="50" t="s">
        <v>6</v>
      </c>
      <c r="C22" s="51"/>
      <c r="D22" s="16">
        <v>0.1</v>
      </c>
      <c r="E22" s="5"/>
      <c r="F22" s="17" t="str">
        <f>IF(D22*E22=0,"",D22*E22)</f>
        <v/>
      </c>
      <c r="G22" s="37" t="s">
        <v>37</v>
      </c>
      <c r="H22" s="38"/>
      <c r="I22" s="38"/>
    </row>
    <row r="23" spans="2:9" x14ac:dyDescent="0.2">
      <c r="B23" s="52" t="s">
        <v>29</v>
      </c>
      <c r="C23" s="52"/>
      <c r="D23" s="52"/>
      <c r="E23" s="52"/>
      <c r="F23" s="52"/>
      <c r="H23" s="10"/>
    </row>
    <row r="24" spans="2:9" ht="13.5" thickBot="1" x14ac:dyDescent="0.25">
      <c r="B24" s="50" t="s">
        <v>18</v>
      </c>
      <c r="C24" s="51"/>
      <c r="D24" s="16">
        <v>3.3000000000000002E-2</v>
      </c>
      <c r="E24" s="4"/>
      <c r="F24" s="17" t="str">
        <f>IF(D24*E24=0,"",D24*E24)</f>
        <v/>
      </c>
      <c r="G24" s="7" t="s">
        <v>43</v>
      </c>
      <c r="H24" s="19" t="str">
        <f>IF(G24="Broilers",0.5,IF(G24="Laying Hens",0.38,""))</f>
        <v/>
      </c>
      <c r="I24" s="33" t="s">
        <v>36</v>
      </c>
    </row>
    <row r="25" spans="2:9" x14ac:dyDescent="0.2">
      <c r="B25" s="52" t="s">
        <v>30</v>
      </c>
      <c r="C25" s="52"/>
      <c r="D25" s="52"/>
      <c r="E25" s="52"/>
      <c r="F25" s="52"/>
      <c r="H25" s="10"/>
    </row>
    <row r="26" spans="2:9" x14ac:dyDescent="0.2">
      <c r="B26" s="46" t="s">
        <v>47</v>
      </c>
      <c r="C26" s="47"/>
      <c r="D26" s="12">
        <v>5.0000000000000001E-3</v>
      </c>
      <c r="E26" s="1"/>
      <c r="F26" s="13" t="str">
        <f>IF(D26*E26=0,"",D26*E26)</f>
        <v/>
      </c>
      <c r="G26" s="14" t="s">
        <v>35</v>
      </c>
      <c r="H26" s="15">
        <v>0.5</v>
      </c>
      <c r="I26" s="32" t="s">
        <v>36</v>
      </c>
    </row>
    <row r="27" spans="2:9" x14ac:dyDescent="0.2">
      <c r="B27" s="46" t="s">
        <v>48</v>
      </c>
      <c r="C27" s="47"/>
      <c r="D27" s="12">
        <v>3.0000000000000001E-3</v>
      </c>
      <c r="E27" s="1"/>
      <c r="F27" s="13" t="str">
        <f>IF(D27*E27=0,"",D27*E27)</f>
        <v/>
      </c>
      <c r="G27" s="14" t="s">
        <v>35</v>
      </c>
      <c r="H27" s="15">
        <v>0.5</v>
      </c>
      <c r="I27" s="32" t="s">
        <v>36</v>
      </c>
    </row>
    <row r="28" spans="2:9" x14ac:dyDescent="0.2">
      <c r="B28" s="46" t="s">
        <v>19</v>
      </c>
      <c r="C28" s="47"/>
      <c r="D28" s="12">
        <v>5.0000000000000001E-3</v>
      </c>
      <c r="E28" s="1"/>
      <c r="F28" s="13" t="str">
        <f>IF(D28*E28=0,"",D28*E28)</f>
        <v/>
      </c>
      <c r="G28" s="14" t="s">
        <v>35</v>
      </c>
      <c r="H28" s="15">
        <v>0.38</v>
      </c>
      <c r="I28" s="32" t="s">
        <v>36</v>
      </c>
    </row>
    <row r="29" spans="2:9" ht="12.75" customHeight="1" thickBot="1" x14ac:dyDescent="0.25">
      <c r="B29" s="50" t="s">
        <v>20</v>
      </c>
      <c r="C29" s="51"/>
      <c r="D29" s="16">
        <v>3.0000000000000001E-3</v>
      </c>
      <c r="E29" s="4"/>
      <c r="F29" s="17" t="str">
        <f>IF(D29*E29=0,"",D29*E29)</f>
        <v/>
      </c>
      <c r="G29" s="18" t="s">
        <v>35</v>
      </c>
      <c r="H29" s="19">
        <v>0.38</v>
      </c>
      <c r="I29" s="33" t="s">
        <v>36</v>
      </c>
    </row>
    <row r="30" spans="2:9" x14ac:dyDescent="0.2">
      <c r="B30" s="52" t="s">
        <v>31</v>
      </c>
      <c r="C30" s="52"/>
      <c r="D30" s="52"/>
      <c r="E30" s="52"/>
      <c r="F30" s="52"/>
      <c r="H30" s="10"/>
    </row>
    <row r="31" spans="2:9" x14ac:dyDescent="0.2">
      <c r="B31" s="46" t="s">
        <v>49</v>
      </c>
      <c r="C31" s="47"/>
      <c r="D31" s="12">
        <v>1.7999999999999999E-2</v>
      </c>
      <c r="E31" s="1"/>
      <c r="F31" s="13" t="str">
        <f>IF(D31*E31=0,"",D31*E31)</f>
        <v/>
      </c>
      <c r="G31" s="6" t="s">
        <v>43</v>
      </c>
      <c r="H31" s="15" t="str">
        <f>IF(G31="Toms",3.5,IF(G31="Hens",2.5,""))</f>
        <v/>
      </c>
      <c r="I31" s="32" t="s">
        <v>36</v>
      </c>
    </row>
    <row r="32" spans="2:9" ht="13.5" thickBot="1" x14ac:dyDescent="0.25">
      <c r="B32" s="50" t="s">
        <v>50</v>
      </c>
      <c r="C32" s="51"/>
      <c r="D32" s="16">
        <v>5.0000000000000001E-3</v>
      </c>
      <c r="E32" s="4"/>
      <c r="F32" s="17" t="str">
        <f>IF(D32*E32=0,"",D32*E32)</f>
        <v/>
      </c>
      <c r="G32" s="18" t="s">
        <v>40</v>
      </c>
      <c r="H32" s="19">
        <v>1.5</v>
      </c>
      <c r="I32" s="33" t="s">
        <v>36</v>
      </c>
    </row>
    <row r="33" spans="2:9" x14ac:dyDescent="0.2">
      <c r="B33" s="52" t="s">
        <v>32</v>
      </c>
      <c r="C33" s="52"/>
      <c r="D33" s="52"/>
      <c r="E33" s="52"/>
      <c r="F33" s="52"/>
      <c r="H33" s="10"/>
    </row>
    <row r="34" spans="2:9" ht="13.5" thickBot="1" x14ac:dyDescent="0.25">
      <c r="B34" s="50" t="s">
        <v>7</v>
      </c>
      <c r="C34" s="51"/>
      <c r="D34" s="16">
        <v>0.01</v>
      </c>
      <c r="E34" s="4"/>
      <c r="F34" s="17" t="str">
        <f>IF(D34*E34=0,"",D34*E34)</f>
        <v/>
      </c>
      <c r="G34" s="37" t="s">
        <v>37</v>
      </c>
      <c r="H34" s="38"/>
      <c r="I34" s="38"/>
    </row>
    <row r="35" spans="2:9" ht="24" customHeight="1" x14ac:dyDescent="0.2">
      <c r="B35" s="52" t="s">
        <v>33</v>
      </c>
      <c r="C35" s="52"/>
      <c r="D35" s="52"/>
      <c r="E35" s="52"/>
      <c r="F35" s="52"/>
      <c r="H35" s="10"/>
    </row>
    <row r="36" spans="2:9" x14ac:dyDescent="0.2">
      <c r="B36" s="20" t="s">
        <v>10</v>
      </c>
      <c r="C36" s="2"/>
      <c r="D36" s="3"/>
      <c r="E36" s="1"/>
      <c r="F36" s="13" t="str">
        <f>IF(D36*E36=0,"",D36*E36)</f>
        <v/>
      </c>
      <c r="G36" s="39" t="s">
        <v>37</v>
      </c>
      <c r="H36" s="40"/>
      <c r="I36" s="40"/>
    </row>
    <row r="37" spans="2:9" x14ac:dyDescent="0.2">
      <c r="B37" s="20" t="s">
        <v>11</v>
      </c>
      <c r="C37" s="2"/>
      <c r="D37" s="3"/>
      <c r="E37" s="1"/>
      <c r="F37" s="13" t="str">
        <f>IF(D37*E37=0,"",D37*E37)</f>
        <v/>
      </c>
      <c r="G37" s="39" t="s">
        <v>37</v>
      </c>
      <c r="H37" s="40"/>
      <c r="I37" s="40"/>
    </row>
    <row r="38" spans="2:9" ht="3.75" customHeight="1" x14ac:dyDescent="0.2">
      <c r="C38" s="21"/>
      <c r="D38" s="22"/>
      <c r="E38" s="23"/>
      <c r="F38" s="23"/>
    </row>
    <row r="39" spans="2:9" ht="6.75" customHeight="1" x14ac:dyDescent="0.2">
      <c r="C39" s="25"/>
      <c r="D39" s="25"/>
      <c r="E39" s="42"/>
      <c r="F39" s="42"/>
      <c r="G39" s="49" t="s">
        <v>45</v>
      </c>
      <c r="H39" s="49"/>
      <c r="I39" s="49"/>
    </row>
    <row r="40" spans="2:9" ht="18.75" customHeight="1" x14ac:dyDescent="0.25">
      <c r="B40" s="56" t="s">
        <v>22</v>
      </c>
      <c r="C40" s="56"/>
      <c r="D40" s="56"/>
      <c r="E40" s="57" t="str">
        <f>IF(SUM(F37,F36,F34,F32,F31,F29,F28,F27,F26,F24,F22,F20,F18,F17,F16,F14,F13,F12,F11,F9,F7,F6,F5,F4)=0,"",SUM(F37,F36,F34,F32,F31,F29,F28,F27,F26,F24,F22,F20,F18,F17,F16,F14,F13,F12,F11,F9,F7,F6,F5,F4))</f>
        <v/>
      </c>
      <c r="F40" s="57"/>
      <c r="G40" s="49"/>
      <c r="H40" s="49"/>
      <c r="I40" s="49"/>
    </row>
    <row r="41" spans="2:9" ht="9.75" customHeight="1" x14ac:dyDescent="0.2">
      <c r="C41" s="41"/>
      <c r="D41" s="41"/>
      <c r="E41" s="41"/>
      <c r="F41" s="26"/>
      <c r="G41" s="49"/>
      <c r="H41" s="49"/>
      <c r="I41" s="49"/>
    </row>
    <row r="42" spans="2:9" ht="15.75" x14ac:dyDescent="0.25">
      <c r="C42" s="27"/>
      <c r="D42" s="28" t="s">
        <v>34</v>
      </c>
      <c r="E42" s="53" t="str">
        <f>IF(E40="","",IF(OR(E4+E5&gt;=700,E6+E7+E11+E12+E13+E14&gt;=1000,E9&gt;=1000,E16+E17&gt;=2500,E18&gt;=10000,E20&gt;=500,E22&gt;=10000,E24&gt;=30000,E26+E27&gt;=125000,E28+E29&gt;=82000,E31+E32&gt;=55000,E34&gt;=5000),"YES","NO"))</f>
        <v/>
      </c>
      <c r="F42" s="53"/>
      <c r="G42" s="29"/>
      <c r="H42" s="29"/>
      <c r="I42" s="34" t="s">
        <v>46</v>
      </c>
    </row>
  </sheetData>
  <sheetProtection algorithmName="SHA-512" hashValue="B5gZFv0Ia2p6f6lRX/zXnSGGhWvRnAuWn9XaW5MMK6EkR0e5lHXVUyBgxxbq4XQnHYjv1NqKFQHGeQghklYt8A==" saltValue="rmTae2k5fHe5fii3BCttMg==" spinCount="100000" sheet="1" selectLockedCells="1"/>
  <mergeCells count="49">
    <mergeCell ref="B17:C17"/>
    <mergeCell ref="B18:C18"/>
    <mergeCell ref="B12:C12"/>
    <mergeCell ref="B15:F15"/>
    <mergeCell ref="E42:F42"/>
    <mergeCell ref="B2:C2"/>
    <mergeCell ref="B30:F30"/>
    <mergeCell ref="B28:C28"/>
    <mergeCell ref="B33:F33"/>
    <mergeCell ref="B35:F35"/>
    <mergeCell ref="B9:C9"/>
    <mergeCell ref="B26:C26"/>
    <mergeCell ref="B13:C13"/>
    <mergeCell ref="B14:C14"/>
    <mergeCell ref="B16:C16"/>
    <mergeCell ref="B23:F23"/>
    <mergeCell ref="B40:D40"/>
    <mergeCell ref="E40:F40"/>
    <mergeCell ref="B27:C27"/>
    <mergeCell ref="B19:F19"/>
    <mergeCell ref="B21:F21"/>
    <mergeCell ref="B25:F25"/>
    <mergeCell ref="B22:C22"/>
    <mergeCell ref="G36:I36"/>
    <mergeCell ref="G37:I37"/>
    <mergeCell ref="H3:I3"/>
    <mergeCell ref="G39:I41"/>
    <mergeCell ref="G34:I34"/>
    <mergeCell ref="C41:E41"/>
    <mergeCell ref="E39:F39"/>
    <mergeCell ref="B3:F3"/>
    <mergeCell ref="B8:F8"/>
    <mergeCell ref="B10:F10"/>
    <mergeCell ref="B4:C4"/>
    <mergeCell ref="B5:C5"/>
    <mergeCell ref="B11:C11"/>
    <mergeCell ref="B6:C6"/>
    <mergeCell ref="B7:C7"/>
    <mergeCell ref="B34:C34"/>
    <mergeCell ref="B31:C31"/>
    <mergeCell ref="B32:C32"/>
    <mergeCell ref="B29:C29"/>
    <mergeCell ref="B24:C24"/>
    <mergeCell ref="B20:C20"/>
    <mergeCell ref="H2:I2"/>
    <mergeCell ref="G9:I9"/>
    <mergeCell ref="G13:I13"/>
    <mergeCell ref="G20:I20"/>
    <mergeCell ref="G22:I22"/>
  </mergeCells>
  <phoneticPr fontId="8" type="noConversion"/>
  <conditionalFormatting sqref="G6 G16 G11:G12 G31 G24">
    <cfRule type="cellIs" dxfId="0" priority="1" stopIfTrue="1" operator="equal">
      <formula>"Select Choice"</formula>
    </cfRule>
  </conditionalFormatting>
  <dataValidations count="5">
    <dataValidation type="list" allowBlank="1" showInputMessage="1" showErrorMessage="1" sqref="G24">
      <formula1>"Choose One,Laying Hens,Broilers"</formula1>
    </dataValidation>
    <dataValidation type="list" allowBlank="1" showInputMessage="1" showErrorMessage="1" sqref="G31">
      <formula1>"Choose One,Toms, Hens"</formula1>
    </dataValidation>
    <dataValidation type="list" allowBlank="1" showInputMessage="1" showErrorMessage="1" sqref="G16">
      <formula1>"Choose One, Farrowing, Breeding Stock"</formula1>
    </dataValidation>
    <dataValidation type="list" allowBlank="1" showInputMessage="1" showErrorMessage="1" sqref="G11:G12">
      <formula1>"Choose One, Paved Lot, Dirt Lot, Confinement"</formula1>
    </dataValidation>
    <dataValidation type="list" allowBlank="1" showInputMessage="1" showErrorMessage="1" sqref="G6">
      <formula1>"Choose One, Outside, Inside"</formula1>
    </dataValidation>
  </dataValidations>
  <pageMargins left="0.5" right="0.5" top="0.5" bottom="0.5" header="0.5" footer="0.5"/>
  <pageSetup orientation="landscape" r:id="rId1"/>
  <headerFooter alignWithMargins="0">
    <oddFooter>&amp;LMinnesota Pollution Control Agency&amp;RAnimal Unit Capacity Calculator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Calculator</vt:lpstr>
      <vt:lpstr>Calculator!Print_Area</vt:lpstr>
    </vt:vector>
  </TitlesOfParts>
  <Company>PCA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Feedlot Animal Unit Capacity Calculator</dc:title>
  <dc:subject>Feedlot Animal Unit Capacity Calculator</dc:subject>
  <dc:creator>George Schwint</dc:creator>
  <cp:keywords>Minnesota Pollution Control Agency, feedlots, capacity, wq-f3-30</cp:keywords>
  <cp:lastModifiedBy>Meyer, Glenn</cp:lastModifiedBy>
  <cp:lastPrinted>2006-01-27T14:54:21Z</cp:lastPrinted>
  <dcterms:created xsi:type="dcterms:W3CDTF">2005-12-06T20:16:16Z</dcterms:created>
  <dcterms:modified xsi:type="dcterms:W3CDTF">2020-12-08T20:20:04Z</dcterms:modified>
  <cp:category>water quality, feedlots, permits</cp:category>
</cp:coreProperties>
</file>