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X:\Publications\Working drive - Simbeck\FORMS - ALL\Water Quality\wq-bios7 Biosolids\"/>
    </mc:Choice>
  </mc:AlternateContent>
  <xr:revisionPtr revIDLastSave="0" documentId="13_ncr:1_{2CDF4F85-A294-42A4-A6C2-F95AC2906071}" xr6:coauthVersionLast="47" xr6:coauthVersionMax="47" xr10:uidLastSave="{00000000-0000-0000-0000-000000000000}"/>
  <bookViews>
    <workbookView xWindow="-120" yWindow="-120" windowWidth="29040" windowHeight="15720" xr2:uid="{00000000-000D-0000-FFFF-FFFF00000000}"/>
  </bookViews>
  <sheets>
    <sheet name="Instructions" sheetId="11" r:id="rId1"/>
    <sheet name="Application Data" sheetId="6" r:id="rId2"/>
    <sheet name="Biosolids Data" sheetId="4" r:id="rId3"/>
    <sheet name="Farmer Info Sheet" sheetId="7" r:id="rId4"/>
    <sheet name="Annual Report, Page 3" sheetId="9" r:id="rId5"/>
    <sheet name="Long-Term Record" sheetId="8" r:id="rId6"/>
  </sheets>
  <definedNames>
    <definedName name="Z_9C468B0E_951C_406D_A1DA_A510ED42DCAB_.wvu.Rows" localSheetId="2" hidden="1">'Biosolids Data'!$37:$42</definedName>
  </definedNames>
  <calcPr calcId="191028"/>
  <customWorkbookViews>
    <customWorkbookView name="SStark - Personal View" guid="{9C468B0E-951C-406D-A1DA-A510ED42DCAB}" mergeInterval="0" personalView="1" maximized="1" windowWidth="1020" windowHeight="557" activeSheetId="7" showStatus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3" i="8" l="1"/>
  <c r="Q37" i="4" l="1"/>
  <c r="W25" i="9" s="1"/>
  <c r="D57" i="4" a="1"/>
  <c r="D57" i="4" s="1"/>
  <c r="D55" i="4" a="1"/>
  <c r="D55" i="4" s="1"/>
  <c r="D53" i="4" a="1"/>
  <c r="D53" i="4" s="1"/>
  <c r="W3" i="9"/>
  <c r="G1" i="8"/>
  <c r="V3" i="8"/>
  <c r="Y50" i="8"/>
  <c r="W32" i="9"/>
  <c r="W31" i="9"/>
  <c r="V31" i="8"/>
  <c r="W30" i="9"/>
  <c r="V29" i="8"/>
  <c r="W27" i="9"/>
  <c r="V13" i="8"/>
  <c r="AH11" i="9"/>
  <c r="AG11" i="9"/>
  <c r="AF11" i="9"/>
  <c r="AE11" i="9"/>
  <c r="AD11" i="9"/>
  <c r="AC11" i="9"/>
  <c r="AB11" i="9"/>
  <c r="AA11" i="9"/>
  <c r="Z11" i="9"/>
  <c r="Y11" i="9"/>
  <c r="X11" i="9"/>
  <c r="W11" i="9"/>
  <c r="W24" i="9"/>
  <c r="W21" i="9"/>
  <c r="W20" i="9"/>
  <c r="W19" i="9"/>
  <c r="W18" i="9"/>
  <c r="W16" i="9"/>
  <c r="W15" i="9"/>
  <c r="W10" i="9"/>
  <c r="V21" i="8"/>
  <c r="W9" i="9"/>
  <c r="W17" i="9"/>
  <c r="V19" i="8"/>
  <c r="W6" i="9"/>
  <c r="V17" i="8"/>
  <c r="L13" i="7"/>
  <c r="W4" i="9"/>
  <c r="W8" i="9"/>
  <c r="CI13" i="7"/>
  <c r="W7" i="9"/>
  <c r="AU13" i="7"/>
  <c r="W5" i="9"/>
  <c r="V11" i="8"/>
  <c r="BN9" i="7"/>
  <c r="AP43" i="6"/>
  <c r="AE31" i="8" s="1"/>
  <c r="AP41" i="6"/>
  <c r="AE29" i="8" s="1"/>
  <c r="AE27" i="8"/>
  <c r="BD20" i="7"/>
  <c r="CN37" i="7" s="1"/>
  <c r="Y68" i="8"/>
  <c r="AC37" i="8"/>
  <c r="AC35" i="8"/>
  <c r="M11" i="7"/>
  <c r="CA4" i="7"/>
  <c r="Y66" i="8"/>
  <c r="Y64" i="8"/>
  <c r="Y62" i="8"/>
  <c r="Y60" i="8"/>
  <c r="Y58" i="8"/>
  <c r="Y56" i="8"/>
  <c r="Y54" i="8"/>
  <c r="Y52" i="8"/>
  <c r="BA35" i="8"/>
  <c r="BA33" i="8"/>
  <c r="BA31" i="8"/>
  <c r="BA29" i="8"/>
  <c r="BA27" i="8"/>
  <c r="BA25" i="8"/>
  <c r="BA23" i="8"/>
  <c r="BA21" i="8"/>
  <c r="BA19" i="8"/>
  <c r="BA17" i="8"/>
  <c r="BA15" i="8"/>
  <c r="BA13" i="8"/>
  <c r="BA11" i="8"/>
  <c r="BA9" i="8"/>
  <c r="BA7" i="8"/>
  <c r="V15" i="8"/>
  <c r="V9" i="8"/>
  <c r="V7" i="8"/>
  <c r="V5" i="8"/>
  <c r="CP55" i="7"/>
  <c r="H55" i="7"/>
  <c r="AK55" i="7"/>
  <c r="CA51" i="7"/>
  <c r="P51" i="7"/>
  <c r="BC47" i="7"/>
  <c r="U42" i="7"/>
  <c r="G39" i="7"/>
  <c r="CJ20" i="7"/>
  <c r="V20" i="7"/>
  <c r="AT15" i="7"/>
  <c r="CQ11" i="7"/>
  <c r="BR11" i="7"/>
  <c r="AM11" i="7"/>
  <c r="CA49" i="7"/>
  <c r="Q49" i="7"/>
  <c r="BG61" i="7"/>
  <c r="BB59" i="7"/>
  <c r="H9" i="7"/>
  <c r="Q41" i="4" l="1"/>
  <c r="AN41" i="4" s="1"/>
  <c r="AM45" i="7"/>
  <c r="BU40" i="7"/>
  <c r="BU45" i="7"/>
  <c r="Q39" i="4"/>
  <c r="BB53" i="4" s="1"/>
  <c r="AC46" i="9" s="1"/>
  <c r="BL55" i="7"/>
  <c r="V23" i="8"/>
  <c r="AN37" i="4"/>
  <c r="AD18" i="7"/>
  <c r="AL66" i="8" l="1"/>
  <c r="BB51" i="4"/>
  <c r="BH51" i="4" s="1"/>
  <c r="AF68" i="8"/>
  <c r="W46" i="9"/>
  <c r="BB45" i="4"/>
  <c r="BH45" i="4" s="1"/>
  <c r="BB41" i="4"/>
  <c r="CN24" i="7" s="1"/>
  <c r="AL68" i="8"/>
  <c r="BB37" i="4"/>
  <c r="AF50" i="8" s="1"/>
  <c r="CN28" i="7"/>
  <c r="BB49" i="4"/>
  <c r="W44" i="9" s="1"/>
  <c r="Q49" i="4"/>
  <c r="Q57" i="4" s="1"/>
  <c r="S26" i="7" s="1"/>
  <c r="W26" i="9"/>
  <c r="V25" i="8"/>
  <c r="Q43" i="4"/>
  <c r="Q51" i="4"/>
  <c r="AN51" i="4" s="1"/>
  <c r="BH53" i="4"/>
  <c r="AF66" i="8"/>
  <c r="BB39" i="4"/>
  <c r="BH39" i="4" s="1"/>
  <c r="BB43" i="4"/>
  <c r="BH43" i="4" s="1"/>
  <c r="BB47" i="4"/>
  <c r="W43" i="9" s="1"/>
  <c r="AN39" i="4"/>
  <c r="Q45" i="4"/>
  <c r="AN45" i="4" s="1"/>
  <c r="AL62" i="8"/>
  <c r="AL60" i="8" l="1"/>
  <c r="AC42" i="9"/>
  <c r="AL58" i="8"/>
  <c r="AF58" i="8"/>
  <c r="AC43" i="9"/>
  <c r="AL64" i="8"/>
  <c r="AC45" i="9"/>
  <c r="AC44" i="9"/>
  <c r="AL56" i="8"/>
  <c r="AC41" i="9"/>
  <c r="AL54" i="8"/>
  <c r="AC40" i="9"/>
  <c r="AL52" i="8"/>
  <c r="AC39" i="9"/>
  <c r="AL50" i="8"/>
  <c r="AC38" i="9"/>
  <c r="Q59" i="4"/>
  <c r="Q28" i="7" s="1"/>
  <c r="AN43" i="4"/>
  <c r="Q55" i="4" s="1"/>
  <c r="V33" i="8" s="1"/>
  <c r="Q47" i="4"/>
  <c r="W42" i="9"/>
  <c r="V41" i="8"/>
  <c r="AF64" i="8"/>
  <c r="W40" i="9"/>
  <c r="W39" i="9"/>
  <c r="AF60" i="8"/>
  <c r="BH47" i="4"/>
  <c r="V39" i="8"/>
  <c r="AF56" i="8"/>
  <c r="AN49" i="4"/>
  <c r="W41" i="9"/>
  <c r="CN26" i="7"/>
  <c r="AF54" i="8"/>
  <c r="BH41" i="4"/>
  <c r="AF52" i="8"/>
  <c r="BH49" i="4"/>
  <c r="AF62" i="8"/>
  <c r="AF57" i="7"/>
  <c r="V27" i="8"/>
  <c r="W29" i="9"/>
  <c r="W33" i="9" s="1"/>
  <c r="W38" i="9"/>
  <c r="W45" i="9"/>
  <c r="AZ32" i="7"/>
  <c r="V35" i="8"/>
  <c r="BH37" i="4"/>
  <c r="Q24" i="7" l="1"/>
  <c r="V37" i="8"/>
  <c r="AN4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<sst xmlns="http://schemas.openxmlformats.org/spreadsheetml/2006/main" count="334" uniqueCount="284">
  <si>
    <t xml:space="preserve">Land Application Data Entry Page </t>
  </si>
  <si>
    <t>Today's date:</t>
  </si>
  <si>
    <t>Site Information</t>
  </si>
  <si>
    <t>Crop Information</t>
  </si>
  <si>
    <t xml:space="preserve">Site Code: </t>
  </si>
  <si>
    <t xml:space="preserve">Crop year: </t>
  </si>
  <si>
    <t xml:space="preserve">Approved acreage: </t>
  </si>
  <si>
    <t xml:space="preserve">Crop receiving biosolids: </t>
  </si>
  <si>
    <t xml:space="preserve">Farmer's name: </t>
  </si>
  <si>
    <t xml:space="preserve">Realistic yield goal: </t>
  </si>
  <si>
    <t>(include units)</t>
  </si>
  <si>
    <t xml:space="preserve">Landowner's name: </t>
  </si>
  <si>
    <t xml:space="preserve">MANA rate (lbs.N/ac): </t>
  </si>
  <si>
    <t xml:space="preserve">Potential for public access: </t>
  </si>
  <si>
    <t>High</t>
  </si>
  <si>
    <t>Low</t>
  </si>
  <si>
    <t>Check (X) one box only</t>
  </si>
  <si>
    <t xml:space="preserve">Crop grown last year: </t>
  </si>
  <si>
    <t>Biosolids Information</t>
  </si>
  <si>
    <t>Application Information</t>
  </si>
  <si>
    <t xml:space="preserve">Pathogen reduction option: </t>
  </si>
  <si>
    <t>Application start date:</t>
  </si>
  <si>
    <t xml:space="preserve">Vector attraction reduction option: </t>
  </si>
  <si>
    <t>Application end date:</t>
  </si>
  <si>
    <t xml:space="preserve">Preparer's name: </t>
  </si>
  <si>
    <t>Check (X) months biosolids applied:</t>
  </si>
  <si>
    <t>Sep</t>
  </si>
  <si>
    <t>Oct</t>
  </si>
  <si>
    <t>Nov</t>
  </si>
  <si>
    <t>Dec</t>
  </si>
  <si>
    <t>Jan</t>
  </si>
  <si>
    <t>Feb</t>
  </si>
  <si>
    <t>Mar</t>
  </si>
  <si>
    <t>Apr</t>
  </si>
  <si>
    <t>May</t>
  </si>
  <si>
    <t>Jun</t>
  </si>
  <si>
    <t>Jul</t>
  </si>
  <si>
    <t>Aug</t>
  </si>
  <si>
    <t xml:space="preserve">Preparer's phone number: </t>
  </si>
  <si>
    <t>Total Amount of Biosolids applied to site:</t>
  </si>
  <si>
    <t>gallons</t>
  </si>
  <si>
    <t>Soil Information</t>
  </si>
  <si>
    <t>Area applied:</t>
  </si>
  <si>
    <t>acres</t>
  </si>
  <si>
    <t xml:space="preserve">Sample date: </t>
  </si>
  <si>
    <t xml:space="preserve">Method of application: </t>
  </si>
  <si>
    <t xml:space="preserve">Texture: </t>
  </si>
  <si>
    <t xml:space="preserve">Biosolids incorporated w/in 4 mo: </t>
  </si>
  <si>
    <t>Yes</t>
  </si>
  <si>
    <t>No</t>
  </si>
  <si>
    <t xml:space="preserve"> (Check one box)</t>
  </si>
  <si>
    <t xml:space="preserve">Organic Matter (%): </t>
  </si>
  <si>
    <t xml:space="preserve">Applier's name: </t>
  </si>
  <si>
    <t xml:space="preserve">Extract. phosphorus (Bray's test, ppm): </t>
  </si>
  <si>
    <t xml:space="preserve">Applier's phone number: </t>
  </si>
  <si>
    <t xml:space="preserve">Exchangeable potassium (ppm): </t>
  </si>
  <si>
    <t xml:space="preserve">pH: </t>
  </si>
  <si>
    <t xml:space="preserve">Soluble salts (mmhos/cm): </t>
  </si>
  <si>
    <t xml:space="preserve">Nitrogen applied from other sources (lbs/ac):  </t>
  </si>
  <si>
    <t>Cumulative biosolids applied to this site from</t>
  </si>
  <si>
    <t xml:space="preserve">all previous applications (dry tons/acre): </t>
  </si>
  <si>
    <t>Biosolids Data Entry Page</t>
  </si>
  <si>
    <t>Check (X) one Stabilization method below:</t>
  </si>
  <si>
    <t>Biosolids Analysis (dry wt. basis)</t>
  </si>
  <si>
    <t xml:space="preserve">Ù </t>
  </si>
  <si>
    <t>Date of Sample(s):</t>
  </si>
  <si>
    <t xml:space="preserve"> Anaerobic Digestion</t>
  </si>
  <si>
    <t>Sample # or average used in calculations:</t>
  </si>
  <si>
    <t xml:space="preserve"> Aerobic Digestion</t>
  </si>
  <si>
    <t>Total Solids:</t>
  </si>
  <si>
    <t>%</t>
  </si>
  <si>
    <t xml:space="preserve"> Unstabilized primary and secondary solids</t>
  </si>
  <si>
    <t>Total Kjeldahl Nitrogen:</t>
  </si>
  <si>
    <t xml:space="preserve"> Composted</t>
  </si>
  <si>
    <t>Ammonia Nitrogen:</t>
  </si>
  <si>
    <t>Phosphorus (as Total P):</t>
  </si>
  <si>
    <t>Check (X) one Application method below:</t>
  </si>
  <si>
    <t>Potassium (as Total K):</t>
  </si>
  <si>
    <t xml:space="preserve"> Surface application</t>
  </si>
  <si>
    <t>pH:</t>
  </si>
  <si>
    <t xml:space="preserve"> Injection or immediate incorporation</t>
  </si>
  <si>
    <t>Arsenic:</t>
  </si>
  <si>
    <t>mg/kg</t>
  </si>
  <si>
    <t>Arsenic</t>
  </si>
  <si>
    <t>Cadmium:</t>
  </si>
  <si>
    <t>Cadmium</t>
  </si>
  <si>
    <t>Copper:</t>
  </si>
  <si>
    <t>Copper</t>
  </si>
  <si>
    <t>Lead:</t>
  </si>
  <si>
    <t>Lead</t>
  </si>
  <si>
    <t>Mercury:</t>
  </si>
  <si>
    <t>Mercury</t>
  </si>
  <si>
    <t>Molybdenum:</t>
  </si>
  <si>
    <t>Molybdenum</t>
  </si>
  <si>
    <t>Nickel:</t>
  </si>
  <si>
    <t>Nickel</t>
  </si>
  <si>
    <t>Selenium:</t>
  </si>
  <si>
    <t>Selenium</t>
  </si>
  <si>
    <t xml:space="preserve">Biosolids application rate: </t>
  </si>
  <si>
    <t xml:space="preserve"> gallons per acre</t>
  </si>
  <si>
    <t xml:space="preserve">Agronomic application rate: </t>
  </si>
  <si>
    <t xml:space="preserve"> dry tons per acre</t>
  </si>
  <si>
    <t xml:space="preserve">Available nitrogen in biosolids: </t>
  </si>
  <si>
    <t xml:space="preserve"> pounds per dry ton</t>
  </si>
  <si>
    <t xml:space="preserve">Nitrogen applied: </t>
  </si>
  <si>
    <t xml:space="preserve"> pounds nitrogen per acre for</t>
  </si>
  <si>
    <t xml:space="preserve">1st Year carry-over nitrogen: </t>
  </si>
  <si>
    <t xml:space="preserve">2nd Year carry-over nitrogen: </t>
  </si>
  <si>
    <t xml:space="preserve">Total phosphorus applied: </t>
  </si>
  <si>
    <t xml:space="preserve"> pounds phosphorus per acre</t>
  </si>
  <si>
    <t xml:space="preserve">Potassium applied: </t>
  </si>
  <si>
    <t xml:space="preserve"> pounds potassium per acre</t>
  </si>
  <si>
    <t>Factor I</t>
  </si>
  <si>
    <t>Zinc:</t>
  </si>
  <si>
    <t>Factor II</t>
  </si>
  <si>
    <t>lbs N per acre for Farmer Info Sheet</t>
  </si>
  <si>
    <t>Factor III</t>
  </si>
  <si>
    <t>lbs P2O5 per acre for Farmer Info Sheet</t>
  </si>
  <si>
    <t>lbs K2O per acre for Farmer Info Sheet</t>
  </si>
  <si>
    <t>Zinc</t>
  </si>
  <si>
    <t>BIOSOLIDS QUALITY AND NUTRIENT INFORMATION SHEET</t>
  </si>
  <si>
    <t xml:space="preserve">Growing Season Crop Year </t>
  </si>
  <si>
    <t>Information for the Farmer:</t>
  </si>
  <si>
    <t xml:space="preserve">Farmer </t>
  </si>
  <si>
    <t>Landowner</t>
  </si>
  <si>
    <t xml:space="preserve">Today's Date </t>
  </si>
  <si>
    <t>Site Code</t>
  </si>
  <si>
    <t>Acres approved</t>
  </si>
  <si>
    <t>Acres covered</t>
  </si>
  <si>
    <t xml:space="preserve">Crop Grown </t>
  </si>
  <si>
    <t>Realistic Yield Goal</t>
  </si>
  <si>
    <t>Crop grown last year</t>
  </si>
  <si>
    <t xml:space="preserve">Maximum Available Nitrogen Application (MANA) Rate </t>
  </si>
  <si>
    <t>lbs. nitrogen/acre [Based on U of M Fertilizer Bulletin or</t>
  </si>
  <si>
    <t>MPCA rules for legumes]</t>
  </si>
  <si>
    <t>Biosolids Application Rate this year</t>
  </si>
  <si>
    <t>gallons/acre</t>
  </si>
  <si>
    <t xml:space="preserve">or </t>
  </si>
  <si>
    <t>wet tons/acre</t>
  </si>
  <si>
    <t>Application Starting Date</t>
  </si>
  <si>
    <t>Application Ending Date</t>
  </si>
  <si>
    <t>Method of Application</t>
  </si>
  <si>
    <t>Amount of Plant Nutrients Supplied by Biosolids</t>
  </si>
  <si>
    <t>Available Nitrogen</t>
  </si>
  <si>
    <t>lbs./acre</t>
  </si>
  <si>
    <t>by biosolids be credited toward total crop nutrient needs.  Please integrate this information into your fertility program.</t>
  </si>
  <si>
    <t>Carry-over nitrogen from this application for next years crop is</t>
  </si>
  <si>
    <t>Site Restrictions</t>
  </si>
  <si>
    <t>FOOD CROPS - Crops for direct human consumption</t>
  </si>
  <si>
    <t>FEED CROPS - Crops fed to animals</t>
  </si>
  <si>
    <t>Above ground cropts that can touch the ground (i.e., tomatoes,</t>
  </si>
  <si>
    <t>Hay can be cut after the following date:</t>
  </si>
  <si>
    <t>strawberries) can be harvested after the following</t>
  </si>
  <si>
    <t>date:</t>
  </si>
  <si>
    <t>Harvest or grazing of this crop can occur after the</t>
  </si>
  <si>
    <t>following date:</t>
  </si>
  <si>
    <t xml:space="preserve">Below ground crops (i.e., carrots, onions) can be harvested </t>
  </si>
  <si>
    <t>after the following date:</t>
  </si>
  <si>
    <t>OTHER USES</t>
  </si>
  <si>
    <t>Above ground crops that do not touch the ground (i.e., sweet</t>
  </si>
  <si>
    <t xml:space="preserve">Use of turf grown on this site can occur after the </t>
  </si>
  <si>
    <t>corn) can be harvested after the following date:</t>
  </si>
  <si>
    <t>Public access to this site must be controlled until the following date:</t>
  </si>
  <si>
    <t>Biosolids Preparer</t>
  </si>
  <si>
    <t>Phone number</t>
  </si>
  <si>
    <t>Biosolids Applier</t>
  </si>
  <si>
    <t>Information for the Applier:</t>
  </si>
  <si>
    <t>TKN =</t>
  </si>
  <si>
    <t>Ammonia N =</t>
  </si>
  <si>
    <t>Organic N =</t>
  </si>
  <si>
    <t>Total Solids =</t>
  </si>
  <si>
    <t>Available Nitrogen per 1000 gallons =</t>
  </si>
  <si>
    <t>lbs.</t>
  </si>
  <si>
    <t>OR</t>
  </si>
  <si>
    <t>per wet ton [if dewatered] =</t>
  </si>
  <si>
    <t>Option used to meet Pathogen Reduction Requirements on this site</t>
  </si>
  <si>
    <t>Option used to meet Vector Attraction Reduction requirements on this site</t>
  </si>
  <si>
    <t xml:space="preserve">(each site follows column down): </t>
  </si>
  <si>
    <t xml:space="preserve">Landowner: </t>
  </si>
  <si>
    <t xml:space="preserve">Actual Acreage Receiving Biosolids: </t>
  </si>
  <si>
    <t xml:space="preserve">Crop Grown This Year: </t>
  </si>
  <si>
    <t xml:space="preserve">Realisitc Yield Goal (yield/acre): </t>
  </si>
  <si>
    <t xml:space="preserve">Crop Grown Previous Year: </t>
  </si>
  <si>
    <t xml:space="preserve">Soil Organic Matter*: </t>
  </si>
  <si>
    <t xml:space="preserve">MANA Rate (lbs./acre): </t>
  </si>
  <si>
    <t xml:space="preserve">Which Months Biosolids Were Applied: </t>
  </si>
  <si>
    <t>*Use last soil test taken for organic matter content.  Soil testing is required once in the 3 year time period prior to land application unless stipulated otherwise in a permit or site approval letter.  If soil tests were required to e taken for this reporting year, complete the following:</t>
  </si>
  <si>
    <t xml:space="preserve">Date Sampled: </t>
  </si>
  <si>
    <t xml:space="preserve">Organic Matter: </t>
  </si>
  <si>
    <t xml:space="preserve">Phosphorus: </t>
  </si>
  <si>
    <t xml:space="preserve">Potassium: </t>
  </si>
  <si>
    <t xml:space="preserve">Soluble Salts: </t>
  </si>
  <si>
    <t xml:space="preserve">Sample # or average used in followin calculations: </t>
  </si>
  <si>
    <r>
      <t xml:space="preserve">Gallons </t>
    </r>
    <r>
      <rPr>
        <b/>
        <sz val="8"/>
        <rFont val="Arial"/>
        <family val="2"/>
      </rPr>
      <t>OR</t>
    </r>
    <r>
      <rPr>
        <sz val="8"/>
        <rFont val="Arial"/>
        <family val="2"/>
      </rPr>
      <t xml:space="preserve"> wet tons applied </t>
    </r>
    <r>
      <rPr>
        <u/>
        <sz val="8"/>
        <rFont val="Arial"/>
        <family val="2"/>
      </rPr>
      <t>per acre</t>
    </r>
    <r>
      <rPr>
        <sz val="8"/>
        <rFont val="Arial"/>
        <family val="2"/>
      </rPr>
      <t xml:space="preserve"> this year: </t>
    </r>
  </si>
  <si>
    <r>
      <t xml:space="preserve">Dry tons applied </t>
    </r>
    <r>
      <rPr>
        <u/>
        <sz val="8"/>
        <rFont val="Arial"/>
        <family val="2"/>
      </rPr>
      <t>per acre</t>
    </r>
    <r>
      <rPr>
        <sz val="8"/>
        <rFont val="Arial"/>
        <family val="2"/>
      </rPr>
      <t xml:space="preserve"> this year: </t>
    </r>
  </si>
  <si>
    <t xml:space="preserve">Method: Surface/Inject/Incorporate (0 to 48 hrs.): </t>
  </si>
  <si>
    <t>(In pounds/acre)</t>
  </si>
  <si>
    <t xml:space="preserve">Available nitrogen applied in biosolids this year: </t>
  </si>
  <si>
    <t xml:space="preserve">Carry-over nitrogen from 1 year ago: </t>
  </si>
  <si>
    <t xml:space="preserve">Carry-over nitrogen from 2 years ago: </t>
  </si>
  <si>
    <t xml:space="preserve">Nitrogen applied from other sources: </t>
  </si>
  <si>
    <r>
      <rPr>
        <b/>
        <u/>
        <sz val="8"/>
        <rFont val="Arial"/>
        <family val="2"/>
      </rPr>
      <t>Concentration (mg/kg)</t>
    </r>
    <r>
      <rPr>
        <b/>
        <sz val="8"/>
        <rFont val="Arial"/>
        <family val="2"/>
      </rPr>
      <t xml:space="preserve"> X </t>
    </r>
    <r>
      <rPr>
        <b/>
        <u/>
        <sz val="8"/>
        <rFont val="Arial"/>
        <family val="2"/>
      </rPr>
      <t>.002</t>
    </r>
    <r>
      <rPr>
        <b/>
        <sz val="8"/>
        <rFont val="Arial"/>
        <family val="2"/>
      </rPr>
      <t xml:space="preserve"> X </t>
    </r>
    <r>
      <rPr>
        <b/>
        <u/>
        <sz val="8"/>
        <rFont val="Arial"/>
        <family val="2"/>
      </rPr>
      <t>Dry tons/acre</t>
    </r>
    <r>
      <rPr>
        <b/>
        <sz val="8"/>
        <rFont val="Arial"/>
        <family val="2"/>
      </rPr>
      <t xml:space="preserve"> = </t>
    </r>
    <r>
      <rPr>
        <b/>
        <u/>
        <sz val="8"/>
        <rFont val="Arial"/>
        <family val="2"/>
      </rPr>
      <t>pounds/acre</t>
    </r>
    <r>
      <rPr>
        <b/>
        <sz val="8"/>
        <rFont val="Arial"/>
        <family val="2"/>
      </rPr>
      <t xml:space="preserve"> of metal.  </t>
    </r>
    <r>
      <rPr>
        <sz val="8"/>
        <rFont val="Arial"/>
        <family val="2"/>
      </rPr>
      <t>For cumulative metals, add all past metal loadings together.</t>
    </r>
  </si>
  <si>
    <t>This Year</t>
  </si>
  <si>
    <t>Cumulative</t>
  </si>
  <si>
    <t xml:space="preserve">Arsenic </t>
  </si>
  <si>
    <t xml:space="preserve">Cadmium </t>
  </si>
  <si>
    <t xml:space="preserve">Copper </t>
  </si>
  <si>
    <t xml:space="preserve">Lead </t>
  </si>
  <si>
    <t xml:space="preserve">Mercury </t>
  </si>
  <si>
    <t xml:space="preserve">Molybdenum </t>
  </si>
  <si>
    <t xml:space="preserve">Nickel </t>
  </si>
  <si>
    <t xml:space="preserve">Selenium </t>
  </si>
  <si>
    <t xml:space="preserve">Zinc </t>
  </si>
  <si>
    <t xml:space="preserve">Site code: </t>
  </si>
  <si>
    <t xml:space="preserve">Application start: </t>
  </si>
  <si>
    <t xml:space="preserve">Application end: </t>
  </si>
  <si>
    <t xml:space="preserve">Total solids (%): </t>
  </si>
  <si>
    <t xml:space="preserve">Gallons applied: </t>
  </si>
  <si>
    <t xml:space="preserve">Total Kjeldahl nitrogen (%): </t>
  </si>
  <si>
    <t xml:space="preserve">Acres applied: </t>
  </si>
  <si>
    <t xml:space="preserve">Ammonia nitrogen (%): </t>
  </si>
  <si>
    <t xml:space="preserve">Application method: </t>
  </si>
  <si>
    <t xml:space="preserve">Total phosphorus (%): </t>
  </si>
  <si>
    <t xml:space="preserve">Appliers name: </t>
  </si>
  <si>
    <t xml:space="preserve">Potassium (%): </t>
  </si>
  <si>
    <t xml:space="preserve">Crop: </t>
  </si>
  <si>
    <t xml:space="preserve">Crop yield goal: </t>
  </si>
  <si>
    <t xml:space="preserve">Arsenic (mg/kg): </t>
  </si>
  <si>
    <t xml:space="preserve">MANA rate (lbs N/ac): </t>
  </si>
  <si>
    <t xml:space="preserve">Cadmium (mg/kg): </t>
  </si>
  <si>
    <t xml:space="preserve">Application rate (gal/ac): </t>
  </si>
  <si>
    <t xml:space="preserve">Copper (mg/kg): </t>
  </si>
  <si>
    <t xml:space="preserve">Application rate (dry tons/ac): </t>
  </si>
  <si>
    <t xml:space="preserve">Lead (mg/kg): </t>
  </si>
  <si>
    <t xml:space="preserve">Nitrogen applied this CY (lbs N/ac): </t>
  </si>
  <si>
    <t>from CY</t>
  </si>
  <si>
    <t xml:space="preserve">Mercury (mg/kg): </t>
  </si>
  <si>
    <t xml:space="preserve">Carryover from last CY (lbs N/ac): </t>
  </si>
  <si>
    <t xml:space="preserve">Molybdenum (mg/kg): </t>
  </si>
  <si>
    <t xml:space="preserve">Carryover from 2 years ago (lbs N/ac): </t>
  </si>
  <si>
    <t xml:space="preserve">Nickel (mg/kg): </t>
  </si>
  <si>
    <t xml:space="preserve">Total N available for this CY (lbs N/ac): </t>
  </si>
  <si>
    <t xml:space="preserve">Selenium (mg/kg): </t>
  </si>
  <si>
    <t xml:space="preserve">1st Year carryover (lbs N/ac): </t>
  </si>
  <si>
    <t>for CY</t>
  </si>
  <si>
    <t xml:space="preserve">Zinc (mg/kg): </t>
  </si>
  <si>
    <t xml:space="preserve">2nd Year carryover (lbs N/ac): </t>
  </si>
  <si>
    <t xml:space="preserve">Phosphorus applied (lbs P/ac): </t>
  </si>
  <si>
    <t xml:space="preserve">Potassium applied (lbs K/ac): </t>
  </si>
  <si>
    <t>Cumulative Loading Rates</t>
  </si>
  <si>
    <t>Past</t>
  </si>
  <si>
    <t>Applied</t>
  </si>
  <si>
    <t>New</t>
  </si>
  <si>
    <t>this year</t>
  </si>
  <si>
    <t xml:space="preserve">Arsenic (lbs/ac): </t>
  </si>
  <si>
    <t xml:space="preserve">Cadmium (lbs/ac): </t>
  </si>
  <si>
    <t xml:space="preserve">Copper (lbs/ac): </t>
  </si>
  <si>
    <t xml:space="preserve">Lead (lbs/ac): </t>
  </si>
  <si>
    <t xml:space="preserve">Mercury (lbs/ac): </t>
  </si>
  <si>
    <t xml:space="preserve">Molybdenum (lbs/ac): </t>
  </si>
  <si>
    <t xml:space="preserve">Nickel (lbs/ac): </t>
  </si>
  <si>
    <t xml:space="preserve">Selenium (lbs/ac): </t>
  </si>
  <si>
    <t xml:space="preserve">Zinc (lbs/ac): </t>
  </si>
  <si>
    <t xml:space="preserve">Biosolids (dry tons/acre): </t>
  </si>
  <si>
    <r>
      <rPr>
        <b/>
        <sz val="10"/>
        <rFont val="Arial"/>
        <family val="2"/>
      </rPr>
      <t xml:space="preserve">
Biosolids Program Contact Information</t>
    </r>
    <r>
      <rPr>
        <b/>
        <sz val="9"/>
        <rFont val="Arial"/>
        <family val="2"/>
      </rPr>
      <t xml:space="preserve">
</t>
    </r>
    <r>
      <rPr>
        <sz val="9"/>
        <rFont val="Arial"/>
        <family val="2"/>
      </rPr>
      <t xml:space="preserve">Biosolids Coordinator: 
</t>
    </r>
    <r>
      <rPr>
        <b/>
        <sz val="9"/>
        <rFont val="Arial"/>
        <family val="2"/>
      </rPr>
      <t>Cory Schultz</t>
    </r>
    <r>
      <rPr>
        <sz val="9"/>
        <rFont val="Arial"/>
        <family val="2"/>
      </rPr>
      <t xml:space="preserve">
Email: cory.schultz@state.mn.us
Phone: 507-735-8453
Questions about the Biosolids Annual Reports can be directed to the Biosolids Coordinator or to:
</t>
    </r>
    <r>
      <rPr>
        <b/>
        <sz val="9"/>
        <rFont val="Arial"/>
        <family val="2"/>
      </rPr>
      <t>Lauren Bammert</t>
    </r>
    <r>
      <rPr>
        <sz val="9"/>
        <rFont val="Arial"/>
        <family val="2"/>
      </rPr>
      <t xml:space="preserve">
Email: lauren.bammert@state.mn.us
Phone: 651-757-2108
Questions about the Site Approval Process can be directed to the Biosolids Coordinator or to:
</t>
    </r>
    <r>
      <rPr>
        <b/>
        <sz val="9"/>
        <rFont val="Arial"/>
        <family val="2"/>
      </rPr>
      <t>Kevin Krause</t>
    </r>
    <r>
      <rPr>
        <sz val="9"/>
        <rFont val="Arial"/>
        <family val="2"/>
      </rPr>
      <t xml:space="preserve">
Email: kevin.krause@state.mn.us
Phone: 218-846-8143
</t>
    </r>
  </si>
  <si>
    <r>
      <t xml:space="preserve">lbs./acre </t>
    </r>
    <r>
      <rPr>
        <sz val="8"/>
        <rFont val="Arial"/>
        <family val="2"/>
      </rPr>
      <t>[includes carry-over if biosolids were applied in previous years]</t>
    </r>
  </si>
  <si>
    <r>
      <t xml:space="preserve">lbs./acre </t>
    </r>
    <r>
      <rPr>
        <sz val="8"/>
        <rFont val="Arial"/>
        <family val="2"/>
      </rPr>
      <t>[rule of thumb ― 50% available]</t>
    </r>
  </si>
  <si>
    <r>
      <t xml:space="preserve"> </t>
    </r>
    <r>
      <rPr>
        <i/>
        <sz val="9"/>
        <rFont val="Arial"/>
        <family val="2"/>
      </rPr>
      <t>lbs. available nitrogen per acre.</t>
    </r>
  </si>
  <si>
    <r>
      <t>Phosphorus, as P</t>
    </r>
    <r>
      <rPr>
        <vertAlign val="subscript"/>
        <sz val="9"/>
        <rFont val="Arial"/>
        <family val="2"/>
      </rPr>
      <t>2</t>
    </r>
    <r>
      <rPr>
        <sz val="9"/>
        <rFont val="Arial"/>
        <family val="2"/>
      </rPr>
      <t>O</t>
    </r>
    <r>
      <rPr>
        <vertAlign val="subscript"/>
        <sz val="9"/>
        <rFont val="Arial"/>
        <family val="2"/>
      </rPr>
      <t>5</t>
    </r>
  </si>
  <si>
    <r>
      <t>Potassium, as K</t>
    </r>
    <r>
      <rPr>
        <vertAlign val="subscript"/>
        <sz val="9"/>
        <rFont val="Arial"/>
        <family val="2"/>
      </rPr>
      <t>2</t>
    </r>
    <r>
      <rPr>
        <sz val="9"/>
        <rFont val="Arial"/>
        <family val="2"/>
      </rPr>
      <t>O</t>
    </r>
  </si>
  <si>
    <r>
      <t xml:space="preserve">Note: </t>
    </r>
    <r>
      <rPr>
        <sz val="9"/>
        <rFont val="Arial"/>
        <family val="2"/>
      </rPr>
      <t xml:space="preserve"> </t>
    </r>
    <r>
      <rPr>
        <i/>
        <sz val="9"/>
        <rFont val="Arial"/>
        <family val="2"/>
      </rPr>
      <t>To prevent the loss of nitrogen to the ground water and phosphorus to surface water, it is important that the nutrients supplied</t>
    </r>
  </si>
  <si>
    <t>Site Specific Information</t>
  </si>
  <si>
    <t xml:space="preserve">Site Code  </t>
  </si>
  <si>
    <t>Soil Test</t>
  </si>
  <si>
    <t>Application rates &amp; methods</t>
  </si>
  <si>
    <t>Nitrogen Applied</t>
  </si>
  <si>
    <r>
      <rPr>
        <b/>
        <u/>
        <sz val="8.5"/>
        <rFont val="Arial"/>
        <family val="2"/>
      </rPr>
      <t>Total</t>
    </r>
    <r>
      <rPr>
        <sz val="8.5"/>
        <rFont val="Arial"/>
        <family val="2"/>
      </rPr>
      <t xml:space="preserve"> nitrogen applied: </t>
    </r>
  </si>
  <si>
    <t>Parameter</t>
  </si>
  <si>
    <t>Carryover N (lbs/ac) from Crop Year:</t>
  </si>
  <si>
    <r>
      <t>Cumulative metal loading rates prior</t>
    </r>
    <r>
      <rPr>
        <b/>
        <u/>
        <sz val="9"/>
        <rFont val="Arial"/>
        <family val="2"/>
      </rPr>
      <t xml:space="preserve"> to this application </t>
    </r>
    <r>
      <rPr>
        <b/>
        <sz val="9"/>
        <rFont val="Arial"/>
        <family val="2"/>
      </rPr>
      <t>(lbs/acre)</t>
    </r>
  </si>
  <si>
    <t>METALS APPLIED THIS YEAR &amp; CUMULATIVE (pounds/acre)</t>
  </si>
  <si>
    <r>
      <t>Analysis used for Calculations</t>
    </r>
    <r>
      <rPr>
        <b/>
        <sz val="9"/>
        <rFont val="Arial"/>
        <family val="2"/>
      </rPr>
      <t xml:space="preserve"> 
</t>
    </r>
    <r>
      <rPr>
        <sz val="9"/>
        <rFont val="Arial"/>
        <family val="2"/>
      </rPr>
      <t>(Analysis description below.)</t>
    </r>
  </si>
  <si>
    <r>
      <rPr>
        <b/>
        <sz val="10"/>
        <color theme="1"/>
        <rFont val="Arial"/>
        <family val="2"/>
      </rPr>
      <t>Instructions</t>
    </r>
    <r>
      <rPr>
        <b/>
        <sz val="9"/>
        <color theme="1"/>
        <rFont val="Arial"/>
        <family val="2"/>
      </rPr>
      <t xml:space="preserve">
</t>
    </r>
    <r>
      <rPr>
        <sz val="9"/>
        <color theme="1"/>
        <rFont val="Arial"/>
        <family val="2"/>
      </rPr>
      <t xml:space="preserve">
The Liquid Biosolids Calculator workbook is intended to aid an operator with filling out their Biosolids Annual Report-Site Specific page (page 3 of the report), a Farmer Information Sheet, and a form for their Long-Term Record requirements after the land application of biosolids. This workbook contains five worksheets titled Application Data, Biosolids Data, Farmer Information Sheet, Annual Report Page 3, and Long-Term Record. The operator will input their land application information on the first two worksheets. The workbook will then use that information to calculate the appropriate data to the other three worksheets. The operator should make sure that the workbook’s values match the application information the facility determined prior to the land application season before using the last three worksheets for their record. 
If an operator is looking for how to determine the agronomic rate (in dry tons/acre) and the application rate (in gallons/acre) prior to land applying the biosolids please refer to Worksheet 7 of the Biosolids Manual (Page 157) on the MPCA Website.  
</t>
    </r>
    <r>
      <rPr>
        <b/>
        <sz val="10"/>
        <color theme="1"/>
        <rFont val="Arial"/>
        <family val="2"/>
      </rPr>
      <t>Application Data Worksheet</t>
    </r>
    <r>
      <rPr>
        <sz val="9"/>
        <color theme="1"/>
        <rFont val="Arial"/>
        <family val="2"/>
      </rPr>
      <t xml:space="preserve">
For this worksheet the operator will input all the MPCA Approved Site information including the following:
•	Site Code (or Name)
•	Total approved acreage
•	Names for the Farmer and Landowner.
•	Names and contact information for the Preparer and Applier of the Biosolids.
•	Soil sample results dated within three years prior to land application of biosolids. 
•	Crop information used to determine Maximum Allowable Nitrogen Application (MANA) Rate
The operator should also be indicating the pathogen reduction option and vector attraction reduction option of their facility. 
The Application Data worksheet will have the operator fill-in information for the actual land application event at the site for the cropping year. This information includes:
•	The start and end date of land application
•	Select the months of land application.
•	Total amount of biosolids applied to the approved site in gallons.
•	Total area the biosolids was applied to in acres.
•	Any carryover nitrogen amounts from previous biosolids land application events.
</t>
    </r>
    <r>
      <rPr>
        <b/>
        <sz val="9"/>
        <color theme="1"/>
        <rFont val="Arial"/>
        <family val="2"/>
      </rPr>
      <t xml:space="preserve">Biosolids Data Worksheet
</t>
    </r>
    <r>
      <rPr>
        <sz val="9"/>
        <color theme="1"/>
        <rFont val="Arial"/>
        <family val="2"/>
      </rPr>
      <t xml:space="preserve">
For this worksheet, the operator must indicate the type of stabilization used to treat the solids and the application method used at the land application site. This information determines the nitrogen mineralization factors used in the available and carry-over nitrogen calculations in the other worksheets (the equations can be found in MN Rule 7041.3000).
</t>
    </r>
    <r>
      <rPr>
        <u/>
        <sz val="9"/>
        <color theme="1"/>
        <rFont val="Arial"/>
        <family val="2"/>
      </rPr>
      <t xml:space="preserve">
The stabilization processes are as follows</t>
    </r>
    <r>
      <rPr>
        <sz val="9"/>
        <color theme="1"/>
        <rFont val="Arial"/>
        <family val="2"/>
      </rPr>
      <t xml:space="preserve">:
•	Anaerobic Digestion
•	Aerobic Digestion
•	Stabilized primary and waste activated.
•	Composted
</t>
    </r>
    <r>
      <rPr>
        <u/>
        <sz val="9"/>
        <color theme="1"/>
        <rFont val="Arial"/>
        <family val="2"/>
      </rPr>
      <t>Application methods includes:</t>
    </r>
    <r>
      <rPr>
        <sz val="9"/>
        <color theme="1"/>
        <rFont val="Arial"/>
        <family val="2"/>
      </rPr>
      <t xml:space="preserve">
•	Surface application
•	Incorporated or Injected
This worksheet also requires the operator to add the biosolids sample information used for the calculation. If one biosolids sample is used, input the appropriate information in the corresponding box. If an average of multiple samples is used for a land application site, indicate which sample numbers will be averaged on the Annual Report in the “Sample # or average used in calculations box”. The rest of the parameters should be the average of the samples indicated. Whether one sample is used, or an average of samples are used, the operator will also need to make sure to fill in the box labeled “Date of Sample(s):” for the Long-Term Record worksheet.  
On the Biosolids Data worksheet, the operator will also need to add the previous cumulative metal loading rates. 
Farmer Information Sheet (FIS), Annual Report Page 3 (AR), and Long-Term Record (LTR) worksheets
As mentioned before, the information on these three worksheets will automatically populate with the information added on the Application Data and Biosolids Data worksheets. If any information is missing on the FIS, AR, or LTR worksheets please check the other two worksheets.
</t>
    </r>
    <r>
      <rPr>
        <b/>
        <sz val="10"/>
        <color theme="1"/>
        <rFont val="Arial"/>
        <family val="2"/>
      </rPr>
      <t>Troubleshooting</t>
    </r>
    <r>
      <rPr>
        <b/>
        <sz val="9"/>
        <color theme="1"/>
        <rFont val="Arial"/>
        <family val="2"/>
      </rPr>
      <t xml:space="preserve">
</t>
    </r>
    <r>
      <rPr>
        <sz val="9"/>
        <color theme="1"/>
        <rFont val="Arial"/>
        <family val="2"/>
      </rPr>
      <t xml:space="preserve">If you see the error “#NAME?” on the FIS, AR, and LTR worksheets where they should have calculated the “Available Nitrogen” in lbs/ acre, go to the Biosolids Data worksheet and make sure that both a Stabilization method and an Application method were selected for the site. </t>
    </r>
    <r>
      <rPr>
        <b/>
        <sz val="9"/>
        <color theme="1"/>
        <rFont val="Arial"/>
        <family val="2"/>
      </rPr>
      <t xml:space="preserve">
</t>
    </r>
  </si>
  <si>
    <r>
      <t xml:space="preserve">Liquid Biosolids Calculator
</t>
    </r>
    <r>
      <rPr>
        <sz val="11"/>
        <color theme="1"/>
        <rFont val="Arial Black"/>
        <family val="2"/>
      </rPr>
      <t>Biosolids Program</t>
    </r>
    <r>
      <rPr>
        <sz val="20"/>
        <color theme="1"/>
        <rFont val="Calibri"/>
        <family val="2"/>
        <scheme val="minor"/>
      </rPr>
      <t xml:space="preserve">
</t>
    </r>
    <r>
      <rPr>
        <i/>
        <sz val="8"/>
        <color theme="1"/>
        <rFont val="Arial"/>
        <family val="2"/>
      </rPr>
      <t>wq-bios7-03 (1/12/26)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</si>
</sst>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000"/>
    <numFmt numFmtId="166" formatCode="0.0"/>
    <numFmt numFmtId="167" formatCode="#,##0.0"/>
    <numFmt numFmtId="168" formatCode="#,##0.000"/>
    <numFmt numFmtId="169" formatCode="m/d/yy;@"/>
  </numFmts>
  <fonts count="39" x14ac:knownFonts="1">
    <font>
      <sz val="10"/>
      <name val="Arial"/>
    </font>
    <font>
      <sz val="10"/>
      <name val="Arial"/>
      <family val="2"/>
    </font>
    <font>
      <sz val="8"/>
      <name val="Arial"/>
      <family val="2"/>
    </font>
    <font>
      <b/>
      <sz val="10"/>
      <name val="Arial"/>
      <family val="2"/>
    </font>
    <font>
      <b/>
      <sz val="12"/>
      <name val="Arial"/>
      <family val="2"/>
    </font>
    <font>
      <b/>
      <u/>
      <sz val="10"/>
      <name val="Arial"/>
      <family val="2"/>
    </font>
    <font>
      <sz val="10"/>
      <name val="Times New Roman"/>
      <family val="1"/>
    </font>
    <font>
      <b/>
      <u/>
      <sz val="14"/>
      <name val="Times New Roman"/>
      <family val="1"/>
    </font>
    <font>
      <b/>
      <sz val="8"/>
      <name val="Arial"/>
      <family val="2"/>
    </font>
    <font>
      <u/>
      <sz val="8"/>
      <name val="Arial"/>
      <family val="2"/>
    </font>
    <font>
      <b/>
      <u/>
      <sz val="8"/>
      <name val="Arial"/>
      <family val="2"/>
    </font>
    <font>
      <sz val="12"/>
      <name val="Calibri"/>
      <family val="2"/>
    </font>
    <font>
      <sz val="20"/>
      <color theme="1"/>
      <name val="Calibri"/>
      <family val="2"/>
      <scheme val="minor"/>
    </font>
    <font>
      <sz val="11"/>
      <color theme="1"/>
      <name val="Arial Black"/>
      <family val="2"/>
    </font>
    <font>
      <i/>
      <sz val="8"/>
      <color theme="1"/>
      <name val="Arial"/>
      <family val="2"/>
    </font>
    <font>
      <sz val="9"/>
      <color theme="1"/>
      <name val="Arial"/>
      <family val="2"/>
    </font>
    <font>
      <b/>
      <sz val="9"/>
      <color theme="1"/>
      <name val="Arial"/>
      <family val="2"/>
    </font>
    <font>
      <u/>
      <sz val="9"/>
      <color theme="1"/>
      <name val="Arial"/>
      <family val="2"/>
    </font>
    <font>
      <u/>
      <sz val="10"/>
      <color theme="10"/>
      <name val="Arial"/>
      <family val="2"/>
    </font>
    <font>
      <b/>
      <sz val="9"/>
      <name val="Arial"/>
      <family val="2"/>
    </font>
    <font>
      <sz val="9"/>
      <name val="Arial"/>
      <family val="2"/>
    </font>
    <font>
      <b/>
      <sz val="9"/>
      <color indexed="12"/>
      <name val="Arial"/>
      <family val="2"/>
    </font>
    <font>
      <i/>
      <sz val="9"/>
      <name val="Arial"/>
      <family val="2"/>
    </font>
    <font>
      <vertAlign val="subscript"/>
      <sz val="9"/>
      <name val="Arial"/>
      <family val="2"/>
    </font>
    <font>
      <sz val="9"/>
      <name val="Times New Roman"/>
      <family val="1"/>
    </font>
    <font>
      <b/>
      <i/>
      <sz val="10"/>
      <name val="Arial"/>
      <family val="2"/>
    </font>
    <font>
      <sz val="8.5"/>
      <name val="Arial"/>
      <family val="2"/>
    </font>
    <font>
      <b/>
      <sz val="14"/>
      <name val="Calibri"/>
      <family val="2"/>
      <scheme val="minor"/>
    </font>
    <font>
      <b/>
      <sz val="7"/>
      <name val="Arial"/>
      <family val="2"/>
    </font>
    <font>
      <b/>
      <sz val="9.5"/>
      <name val="Arial"/>
      <family val="2"/>
    </font>
    <font>
      <b/>
      <sz val="9"/>
      <color theme="4" tint="-0.249977111117893"/>
      <name val="Arial"/>
      <family val="2"/>
    </font>
    <font>
      <sz val="7.5"/>
      <name val="Arial"/>
      <family val="2"/>
    </font>
    <font>
      <b/>
      <u/>
      <sz val="9"/>
      <name val="Arial"/>
      <family val="2"/>
    </font>
    <font>
      <b/>
      <u/>
      <sz val="8.5"/>
      <name val="Arial"/>
      <family val="2"/>
    </font>
    <font>
      <b/>
      <sz val="8.5"/>
      <name val="Arial"/>
      <family val="2"/>
    </font>
    <font>
      <b/>
      <sz val="10"/>
      <color theme="1"/>
      <name val="Arial"/>
      <family val="2"/>
    </font>
    <font>
      <b/>
      <sz val="14"/>
      <name val="Calibri"/>
      <family val="2"/>
    </font>
    <font>
      <u/>
      <sz val="9"/>
      <name val="Arial"/>
      <family val="2"/>
    </font>
    <font>
      <sz val="9"/>
      <name val="Wingdings 3"/>
      <family val="1"/>
      <charset val="2"/>
    </font>
  </fonts>
  <fills count="3">
    <fill>
      <patternFill patternType="none"/>
    </fill>
    <fill>
      <patternFill patternType="gray125"/>
    </fill>
    <fill>
      <patternFill patternType="solid">
        <fgColor indexed="2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3">
    <xf numFmtId="0" fontId="0" fillId="0" borderId="0"/>
    <xf numFmtId="43" fontId="1" fillId="0" borderId="0" applyFont="0" applyFill="0" applyBorder="0" applyAlignment="0" applyProtection="0"/>
    <xf numFmtId="0" fontId="18" fillId="0" borderId="0" applyNumberFormat="0" applyFill="0" applyBorder="0" applyAlignment="0" applyProtection="0"/>
  </cellStyleXfs>
  <cellXfs count="378">
    <xf numFmtId="0" fontId="0" fillId="0" borderId="0" xfId="0"/>
    <xf numFmtId="0" fontId="6" fillId="0" borderId="0" xfId="0" applyFont="1" applyProtection="1">
      <protection hidden="1"/>
    </xf>
    <xf numFmtId="0" fontId="7" fillId="0" borderId="0" xfId="0" applyFont="1" applyAlignment="1" applyProtection="1">
      <alignment horizontal="center"/>
      <protection hidden="1"/>
    </xf>
    <xf numFmtId="0" fontId="6" fillId="2" borderId="2" xfId="0" applyFont="1" applyFill="1" applyBorder="1" applyProtection="1">
      <protection hidden="1"/>
    </xf>
    <xf numFmtId="0" fontId="6" fillId="2" borderId="3" xfId="0" applyFont="1" applyFill="1" applyBorder="1" applyProtection="1">
      <protection hidden="1"/>
    </xf>
    <xf numFmtId="0" fontId="6" fillId="2" borderId="4" xfId="0" applyFont="1" applyFill="1" applyBorder="1" applyProtection="1">
      <protection hidden="1"/>
    </xf>
    <xf numFmtId="0" fontId="6" fillId="2" borderId="5" xfId="0" applyFont="1" applyFill="1" applyBorder="1" applyProtection="1">
      <protection hidden="1"/>
    </xf>
    <xf numFmtId="0" fontId="6" fillId="2" borderId="6" xfId="0" applyFont="1" applyFill="1" applyBorder="1" applyProtection="1">
      <protection hidden="1"/>
    </xf>
    <xf numFmtId="0" fontId="4" fillId="2" borderId="7" xfId="0" applyFont="1" applyFill="1" applyBorder="1" applyProtection="1">
      <protection hidden="1"/>
    </xf>
    <xf numFmtId="0" fontId="6" fillId="2" borderId="8" xfId="0" applyFont="1" applyFill="1" applyBorder="1" applyProtection="1">
      <protection hidden="1"/>
    </xf>
    <xf numFmtId="0" fontId="6" fillId="2" borderId="9" xfId="0" applyFont="1" applyFill="1" applyBorder="1" applyProtection="1">
      <protection hidden="1"/>
    </xf>
    <xf numFmtId="0" fontId="5" fillId="0" borderId="0" xfId="0" applyFont="1" applyProtection="1">
      <protection hidden="1"/>
    </xf>
    <xf numFmtId="0" fontId="0" fillId="0" borderId="0" xfId="0" applyProtection="1">
      <protection hidden="1"/>
    </xf>
    <xf numFmtId="0" fontId="6" fillId="0" borderId="0" xfId="0" applyFont="1" applyFill="1" applyBorder="1" applyProtection="1">
      <protection hidden="1"/>
    </xf>
    <xf numFmtId="0" fontId="0" fillId="0" borderId="0" xfId="0" applyAlignment="1">
      <alignment horizontal="left"/>
    </xf>
    <xf numFmtId="0" fontId="3" fillId="0" borderId="0" xfId="0" applyFont="1" applyAlignment="1">
      <alignment horizontal="right"/>
    </xf>
    <xf numFmtId="0" fontId="0" fillId="0" borderId="2" xfId="0" applyBorder="1"/>
    <xf numFmtId="0" fontId="0" fillId="0" borderId="3" xfId="0" applyBorder="1"/>
    <xf numFmtId="0" fontId="0" fillId="0" borderId="0" xfId="0" applyBorder="1"/>
    <xf numFmtId="0" fontId="0" fillId="0" borderId="4" xfId="0" applyBorder="1"/>
    <xf numFmtId="0" fontId="0" fillId="0" borderId="10" xfId="0" applyBorder="1"/>
    <xf numFmtId="0" fontId="3" fillId="0" borderId="0" xfId="0" applyFont="1" applyBorder="1" applyAlignment="1">
      <alignment horizontal="right"/>
    </xf>
    <xf numFmtId="166" fontId="0" fillId="0" borderId="0" xfId="0" applyNumberFormat="1" applyBorder="1" applyAlignment="1"/>
    <xf numFmtId="0" fontId="0" fillId="0" borderId="11" xfId="0" applyBorder="1"/>
    <xf numFmtId="0" fontId="0" fillId="0" borderId="5" xfId="0" applyBorder="1"/>
    <xf numFmtId="0" fontId="0" fillId="0" borderId="6" xfId="0" applyBorder="1"/>
    <xf numFmtId="0" fontId="0" fillId="0" borderId="12" xfId="0" applyBorder="1"/>
    <xf numFmtId="166" fontId="0" fillId="0" borderId="10" xfId="0" applyNumberFormat="1" applyBorder="1" applyAlignment="1"/>
    <xf numFmtId="0" fontId="0" fillId="0" borderId="0" xfId="0" applyAlignment="1">
      <alignment vertical="center"/>
    </xf>
    <xf numFmtId="0" fontId="2" fillId="0" borderId="0" xfId="0" applyFont="1" applyAlignment="1">
      <alignment vertical="center"/>
    </xf>
    <xf numFmtId="0" fontId="8" fillId="0" borderId="0" xfId="0" applyFont="1" applyAlignment="1">
      <alignment vertical="center"/>
    </xf>
    <xf numFmtId="0" fontId="2" fillId="0" borderId="0" xfId="0" applyFont="1" applyAlignment="1">
      <alignment horizontal="righ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17" xfId="0" applyFont="1" applyBorder="1" applyAlignment="1">
      <alignment vertical="center"/>
    </xf>
    <xf numFmtId="0" fontId="2" fillId="0" borderId="5" xfId="0" applyFont="1" applyBorder="1" applyAlignment="1">
      <alignment vertical="center"/>
    </xf>
    <xf numFmtId="0" fontId="2" fillId="0" borderId="19" xfId="0" applyFont="1" applyBorder="1" applyAlignment="1">
      <alignment vertical="center"/>
    </xf>
    <xf numFmtId="0" fontId="2" fillId="0" borderId="22" xfId="0" applyFont="1" applyBorder="1" applyAlignment="1">
      <alignment vertical="center"/>
    </xf>
    <xf numFmtId="0" fontId="2" fillId="0" borderId="8" xfId="0" applyFont="1" applyBorder="1" applyAlignment="1">
      <alignment vertical="center"/>
    </xf>
    <xf numFmtId="0" fontId="2" fillId="0" borderId="8" xfId="0" applyFont="1" applyBorder="1" applyAlignment="1">
      <alignment horizontal="right" vertical="center"/>
    </xf>
    <xf numFmtId="0" fontId="8" fillId="0" borderId="22" xfId="0" applyFont="1" applyBorder="1" applyAlignment="1">
      <alignment vertical="center"/>
    </xf>
    <xf numFmtId="0" fontId="10" fillId="0" borderId="8" xfId="0" applyFont="1" applyBorder="1" applyAlignment="1">
      <alignment vertical="center"/>
    </xf>
    <xf numFmtId="0" fontId="0" fillId="0" borderId="0" xfId="0" applyBorder="1" applyAlignment="1">
      <alignment horizontal="left"/>
    </xf>
    <xf numFmtId="0" fontId="0" fillId="0" borderId="4" xfId="0" applyBorder="1" applyAlignment="1">
      <alignment horizontal="left"/>
    </xf>
    <xf numFmtId="0" fontId="3" fillId="0" borderId="0" xfId="0" applyFont="1" applyBorder="1" applyAlignment="1">
      <alignment horizontal="center" vertical="center"/>
    </xf>
    <xf numFmtId="0" fontId="15" fillId="0" borderId="0" xfId="0" applyFont="1" applyAlignment="1">
      <alignment vertical="top" wrapText="1"/>
    </xf>
    <xf numFmtId="0" fontId="11" fillId="0" borderId="0" xfId="0" applyFont="1" applyAlignment="1">
      <alignment vertical="center"/>
    </xf>
    <xf numFmtId="0" fontId="18" fillId="0" borderId="0" xfId="2" applyAlignment="1">
      <alignment vertical="center"/>
    </xf>
    <xf numFmtId="0" fontId="19" fillId="0" borderId="0" xfId="0" applyFont="1" applyAlignment="1">
      <alignment vertical="top" wrapText="1"/>
    </xf>
    <xf numFmtId="0" fontId="19" fillId="0" borderId="1" xfId="0" applyFont="1" applyFill="1" applyBorder="1" applyAlignment="1" applyProtection="1">
      <alignment horizontal="center"/>
      <protection locked="0"/>
    </xf>
    <xf numFmtId="49" fontId="19" fillId="0" borderId="1" xfId="0" applyNumberFormat="1" applyFont="1" applyFill="1" applyBorder="1" applyAlignment="1" applyProtection="1">
      <alignment horizontal="center"/>
      <protection locked="0"/>
    </xf>
    <xf numFmtId="0" fontId="1" fillId="0" borderId="0" xfId="0" applyFont="1" applyProtection="1">
      <protection hidden="1"/>
    </xf>
    <xf numFmtId="0" fontId="20" fillId="0" borderId="0" xfId="0" applyFont="1" applyProtection="1">
      <protection hidden="1"/>
    </xf>
    <xf numFmtId="0" fontId="20" fillId="0" borderId="0" xfId="0" applyFont="1" applyAlignment="1" applyProtection="1">
      <alignment horizontal="left"/>
      <protection hidden="1"/>
    </xf>
    <xf numFmtId="0" fontId="20" fillId="0" borderId="0" xfId="0" applyFont="1" applyAlignment="1" applyProtection="1">
      <alignment horizontal="right"/>
      <protection hidden="1"/>
    </xf>
    <xf numFmtId="0" fontId="19" fillId="0" borderId="0" xfId="0" applyFont="1" applyAlignment="1" applyProtection="1">
      <alignment horizontal="right"/>
      <protection hidden="1"/>
    </xf>
    <xf numFmtId="0" fontId="19" fillId="0" borderId="0" xfId="0" applyFont="1" applyProtection="1">
      <protection hidden="1"/>
    </xf>
    <xf numFmtId="0" fontId="22" fillId="0" borderId="0" xfId="0" applyFont="1" applyProtection="1">
      <protection hidden="1"/>
    </xf>
    <xf numFmtId="0" fontId="1" fillId="2" borderId="8" xfId="0" applyFont="1" applyFill="1" applyBorder="1" applyProtection="1">
      <protection hidden="1"/>
    </xf>
    <xf numFmtId="0" fontId="1" fillId="2" borderId="9" xfId="0" applyFont="1" applyFill="1" applyBorder="1" applyProtection="1">
      <protection hidden="1"/>
    </xf>
    <xf numFmtId="0" fontId="20" fillId="0" borderId="0" xfId="0" applyFont="1" applyFill="1" applyBorder="1" applyProtection="1">
      <protection hidden="1"/>
    </xf>
    <xf numFmtId="0" fontId="19" fillId="0" borderId="0" xfId="0" applyFont="1" applyAlignment="1" applyProtection="1">
      <alignment horizontal="left"/>
      <protection hidden="1"/>
    </xf>
    <xf numFmtId="0" fontId="19" fillId="0" borderId="0" xfId="0" applyFont="1" applyFill="1" applyBorder="1" applyProtection="1">
      <protection hidden="1"/>
    </xf>
    <xf numFmtId="0" fontId="24" fillId="0" borderId="0" xfId="0" applyFont="1" applyFill="1" applyBorder="1" applyProtection="1">
      <protection hidden="1"/>
    </xf>
    <xf numFmtId="0" fontId="24" fillId="0" borderId="0" xfId="0" applyFont="1" applyProtection="1">
      <protection hidden="1"/>
    </xf>
    <xf numFmtId="0" fontId="1" fillId="0" borderId="0" xfId="0" applyFont="1" applyAlignment="1">
      <alignment vertical="center"/>
    </xf>
    <xf numFmtId="0" fontId="1" fillId="0" borderId="8" xfId="0" applyFont="1" applyBorder="1" applyAlignment="1">
      <alignment vertical="center"/>
    </xf>
    <xf numFmtId="0" fontId="28" fillId="0" borderId="19" xfId="0" applyFont="1" applyBorder="1" applyAlignment="1">
      <alignment horizontal="right" vertical="center"/>
    </xf>
    <xf numFmtId="0" fontId="29" fillId="0" borderId="24" xfId="0" applyFont="1" applyBorder="1" applyAlignment="1">
      <alignment horizontal="left" vertical="center"/>
    </xf>
    <xf numFmtId="0" fontId="29" fillId="0" borderId="24" xfId="0" applyFont="1" applyBorder="1" applyAlignment="1">
      <alignment vertical="center"/>
    </xf>
    <xf numFmtId="0" fontId="20" fillId="0" borderId="8" xfId="0" applyFont="1" applyBorder="1" applyAlignment="1">
      <alignment vertical="center"/>
    </xf>
    <xf numFmtId="0" fontId="20" fillId="0" borderId="8" xfId="0" applyFont="1" applyBorder="1" applyAlignment="1">
      <alignment horizontal="right" vertical="center"/>
    </xf>
    <xf numFmtId="0" fontId="20" fillId="0" borderId="5" xfId="0" applyFont="1" applyBorder="1" applyAlignment="1">
      <alignment vertical="center"/>
    </xf>
    <xf numFmtId="0" fontId="20" fillId="0" borderId="5" xfId="0" applyFont="1" applyBorder="1" applyAlignment="1">
      <alignment horizontal="right" vertical="center"/>
    </xf>
    <xf numFmtId="0" fontId="20" fillId="0" borderId="14" xfId="0" applyFont="1" applyBorder="1" applyAlignment="1">
      <alignment vertical="center"/>
    </xf>
    <xf numFmtId="0" fontId="20" fillId="0" borderId="14" xfId="0" applyFont="1" applyBorder="1" applyAlignment="1">
      <alignment horizontal="right" vertical="center"/>
    </xf>
    <xf numFmtId="0" fontId="20" fillId="0" borderId="19" xfId="0" applyFont="1" applyBorder="1" applyAlignment="1">
      <alignment vertical="center"/>
    </xf>
    <xf numFmtId="0" fontId="20" fillId="0" borderId="19" xfId="0" applyFont="1" applyBorder="1" applyAlignment="1">
      <alignment horizontal="right" vertical="center"/>
    </xf>
    <xf numFmtId="0" fontId="20" fillId="0" borderId="20" xfId="0" applyFont="1" applyBorder="1" applyAlignment="1">
      <alignment vertical="center"/>
    </xf>
    <xf numFmtId="0" fontId="20" fillId="0" borderId="21" xfId="0" applyFont="1" applyBorder="1" applyAlignment="1">
      <alignment vertical="center"/>
    </xf>
    <xf numFmtId="0" fontId="20" fillId="0" borderId="7" xfId="0" applyFont="1" applyBorder="1" applyAlignment="1">
      <alignment vertical="center"/>
    </xf>
    <xf numFmtId="0" fontId="20" fillId="0" borderId="23" xfId="0" applyFont="1" applyBorder="1" applyAlignment="1">
      <alignment vertical="center"/>
    </xf>
    <xf numFmtId="0" fontId="20" fillId="0" borderId="11" xfId="0" applyFont="1" applyBorder="1" applyAlignment="1">
      <alignment vertical="center"/>
    </xf>
    <xf numFmtId="0" fontId="20" fillId="0" borderId="18" xfId="0" applyFont="1" applyBorder="1" applyAlignment="1">
      <alignment vertical="center"/>
    </xf>
    <xf numFmtId="0" fontId="30" fillId="0" borderId="25" xfId="0" applyFont="1" applyBorder="1" applyAlignment="1">
      <alignment horizontal="center" vertical="center"/>
    </xf>
    <xf numFmtId="0" fontId="30" fillId="0" borderId="26" xfId="0" applyFont="1" applyBorder="1" applyAlignment="1">
      <alignment horizontal="center" vertical="center"/>
    </xf>
    <xf numFmtId="0" fontId="20" fillId="0" borderId="16" xfId="0" applyFont="1" applyBorder="1" applyAlignment="1">
      <alignment vertical="center"/>
    </xf>
    <xf numFmtId="0" fontId="20" fillId="0" borderId="15" xfId="0" applyFont="1" applyBorder="1" applyAlignment="1">
      <alignment vertical="center"/>
    </xf>
    <xf numFmtId="0" fontId="20" fillId="0" borderId="22" xfId="0" applyFont="1" applyBorder="1" applyAlignment="1">
      <alignment vertical="center"/>
    </xf>
    <xf numFmtId="0" fontId="31" fillId="0" borderId="8" xfId="0" applyFont="1" applyBorder="1" applyAlignment="1">
      <alignment horizontal="right" vertical="center"/>
    </xf>
    <xf numFmtId="0" fontId="26" fillId="0" borderId="8" xfId="0" applyFont="1" applyBorder="1" applyAlignment="1">
      <alignment vertical="center"/>
    </xf>
    <xf numFmtId="0" fontId="26" fillId="0" borderId="8" xfId="0" applyFont="1" applyBorder="1" applyAlignment="1">
      <alignment horizontal="right" vertical="center"/>
    </xf>
    <xf numFmtId="0" fontId="26" fillId="0" borderId="14" xfId="0" applyFont="1" applyBorder="1" applyAlignment="1">
      <alignment vertical="center"/>
    </xf>
    <xf numFmtId="0" fontId="26" fillId="0" borderId="14" xfId="0" applyFont="1" applyBorder="1" applyAlignment="1">
      <alignment horizontal="right" vertical="center"/>
    </xf>
    <xf numFmtId="0" fontId="34" fillId="0" borderId="0" xfId="0" applyFont="1" applyAlignment="1">
      <alignment vertical="center"/>
    </xf>
    <xf numFmtId="165" fontId="30" fillId="0" borderId="7" xfId="0" applyNumberFormat="1" applyFont="1" applyBorder="1" applyAlignment="1">
      <alignment vertical="center"/>
    </xf>
    <xf numFmtId="0" fontId="20" fillId="0" borderId="13" xfId="0" applyFont="1" applyBorder="1" applyAlignment="1">
      <alignment vertical="center"/>
    </xf>
    <xf numFmtId="165" fontId="30" fillId="0" borderId="25" xfId="0" applyNumberFormat="1" applyFont="1" applyBorder="1" applyAlignment="1">
      <alignment vertical="center"/>
    </xf>
    <xf numFmtId="0" fontId="19" fillId="0" borderId="0" xfId="0" applyFont="1" applyBorder="1" applyAlignment="1">
      <alignment horizontal="right"/>
    </xf>
    <xf numFmtId="0" fontId="20" fillId="0" borderId="0" xfId="0" applyFont="1" applyBorder="1"/>
    <xf numFmtId="0" fontId="20" fillId="0" borderId="0" xfId="0" applyFont="1" applyBorder="1" applyAlignment="1">
      <alignment horizontal="left"/>
    </xf>
    <xf numFmtId="166" fontId="20" fillId="0" borderId="0" xfId="0" applyNumberFormat="1" applyFont="1" applyBorder="1" applyAlignment="1"/>
    <xf numFmtId="166" fontId="20" fillId="0" borderId="0" xfId="0" applyNumberFormat="1" applyFont="1" applyBorder="1" applyAlignment="1">
      <alignment horizontal="right"/>
    </xf>
    <xf numFmtId="166" fontId="20" fillId="0" borderId="0" xfId="0" applyNumberFormat="1" applyFont="1" applyBorder="1" applyAlignment="1">
      <alignment horizontal="left"/>
    </xf>
    <xf numFmtId="0" fontId="19" fillId="0" borderId="0" xfId="0" applyFont="1" applyBorder="1" applyAlignment="1">
      <alignment horizontal="center"/>
    </xf>
    <xf numFmtId="0" fontId="19" fillId="0" borderId="0" xfId="0" applyFont="1" applyBorder="1"/>
    <xf numFmtId="0" fontId="32" fillId="0" borderId="0" xfId="0" applyFont="1" applyBorder="1" applyAlignment="1">
      <alignment horizontal="center"/>
    </xf>
    <xf numFmtId="0" fontId="19" fillId="0" borderId="0" xfId="0" applyFont="1" applyFill="1" applyBorder="1" applyAlignment="1" applyProtection="1">
      <alignment horizontal="right"/>
      <protection hidden="1"/>
    </xf>
    <xf numFmtId="0" fontId="20" fillId="0" borderId="5" xfId="0" applyFont="1" applyBorder="1"/>
    <xf numFmtId="0" fontId="20" fillId="0" borderId="0" xfId="0" applyFont="1" applyBorder="1" applyAlignment="1">
      <alignment horizontal="center"/>
    </xf>
    <xf numFmtId="0" fontId="20" fillId="0" borderId="4" xfId="0" applyFont="1" applyBorder="1"/>
    <xf numFmtId="0" fontId="20" fillId="0" borderId="0" xfId="0" applyFont="1"/>
    <xf numFmtId="165" fontId="20" fillId="0" borderId="0" xfId="0" applyNumberFormat="1" applyFont="1" applyBorder="1"/>
    <xf numFmtId="0" fontId="20" fillId="0" borderId="6" xfId="0" applyFont="1" applyBorder="1"/>
    <xf numFmtId="0" fontId="36" fillId="0" borderId="0" xfId="0" applyFont="1" applyFill="1"/>
    <xf numFmtId="0" fontId="1" fillId="0" borderId="0" xfId="0" applyFont="1" applyFill="1"/>
    <xf numFmtId="0" fontId="1" fillId="0" borderId="0" xfId="0" applyFont="1" applyFill="1" applyAlignment="1">
      <alignment horizontal="right"/>
    </xf>
    <xf numFmtId="0" fontId="1" fillId="0" borderId="0" xfId="0" applyFont="1" applyFill="1" applyBorder="1"/>
    <xf numFmtId="0" fontId="20" fillId="0" borderId="0" xfId="0" applyFont="1" applyFill="1"/>
    <xf numFmtId="0" fontId="37" fillId="0" borderId="0" xfId="0" applyFont="1" applyFill="1"/>
    <xf numFmtId="0" fontId="20" fillId="0" borderId="0" xfId="0" applyFont="1" applyFill="1" applyAlignment="1">
      <alignment horizontal="right"/>
    </xf>
    <xf numFmtId="0" fontId="20" fillId="0" borderId="0" xfId="0" applyFont="1" applyFill="1" applyBorder="1"/>
    <xf numFmtId="0" fontId="37" fillId="0" borderId="0" xfId="0" applyFont="1" applyFill="1" applyAlignment="1">
      <alignment horizontal="center"/>
    </xf>
    <xf numFmtId="0" fontId="19" fillId="0" borderId="0" xfId="0" applyFont="1" applyFill="1" applyAlignment="1">
      <alignment horizontal="left"/>
    </xf>
    <xf numFmtId="0" fontId="19" fillId="0" borderId="0" xfId="0" applyFont="1" applyFill="1" applyBorder="1" applyAlignment="1">
      <alignment horizontal="left"/>
    </xf>
    <xf numFmtId="0" fontId="19" fillId="0" borderId="0" xfId="0" applyFont="1" applyFill="1" applyAlignment="1">
      <alignment horizontal="center"/>
    </xf>
    <xf numFmtId="49" fontId="19" fillId="0" borderId="0" xfId="0" applyNumberFormat="1" applyFont="1" applyFill="1" applyBorder="1" applyAlignment="1" applyProtection="1">
      <alignment horizontal="left"/>
      <protection hidden="1"/>
    </xf>
    <xf numFmtId="0" fontId="19" fillId="0" borderId="0" xfId="0" applyFont="1" applyFill="1" applyBorder="1" applyAlignment="1" applyProtection="1">
      <alignment horizontal="left"/>
      <protection hidden="1"/>
    </xf>
    <xf numFmtId="0" fontId="20" fillId="0" borderId="0" xfId="0" applyFont="1" applyFill="1" applyAlignment="1">
      <alignment horizontal="left"/>
    </xf>
    <xf numFmtId="0" fontId="20" fillId="0" borderId="0" xfId="0" applyFont="1" applyFill="1" applyBorder="1" applyAlignment="1" applyProtection="1">
      <alignment horizontal="left"/>
      <protection hidden="1"/>
    </xf>
    <xf numFmtId="0" fontId="19" fillId="0" borderId="0" xfId="0" applyFont="1" applyFill="1" applyBorder="1" applyAlignment="1" applyProtection="1">
      <alignment horizontal="center"/>
    </xf>
    <xf numFmtId="0" fontId="20" fillId="0" borderId="0" xfId="0" applyFont="1" applyFill="1" applyAlignment="1" applyProtection="1">
      <alignment horizontal="left"/>
    </xf>
    <xf numFmtId="0" fontId="20" fillId="0" borderId="0" xfId="0" applyFont="1" applyFill="1" applyProtection="1"/>
    <xf numFmtId="0" fontId="20" fillId="0" borderId="0" xfId="0" applyFont="1" applyFill="1" applyBorder="1" applyAlignment="1" applyProtection="1">
      <alignment horizontal="left"/>
    </xf>
    <xf numFmtId="0" fontId="20" fillId="0" borderId="0" xfId="0" applyFont="1" applyFill="1" applyBorder="1" applyProtection="1"/>
    <xf numFmtId="0" fontId="3" fillId="0" borderId="0" xfId="0" applyFont="1" applyFill="1" applyBorder="1" applyProtection="1"/>
    <xf numFmtId="0" fontId="19" fillId="0" borderId="0" xfId="0" applyFont="1" applyFill="1"/>
    <xf numFmtId="0" fontId="20" fillId="0" borderId="0" xfId="0" applyFont="1" applyFill="1" applyAlignment="1" applyProtection="1">
      <alignment horizontal="right"/>
    </xf>
    <xf numFmtId="0" fontId="19" fillId="0" borderId="0" xfId="0" applyFont="1" applyFill="1" applyBorder="1" applyAlignment="1" applyProtection="1"/>
    <xf numFmtId="0" fontId="19" fillId="0" borderId="0" xfId="0" applyFont="1" applyFill="1" applyBorder="1" applyProtection="1"/>
    <xf numFmtId="0" fontId="19" fillId="0" borderId="0" xfId="0" applyFont="1" applyFill="1" applyBorder="1" applyAlignment="1" applyProtection="1">
      <alignment horizontal="left"/>
    </xf>
    <xf numFmtId="0" fontId="20" fillId="0" borderId="0" xfId="0" applyFont="1" applyFill="1" applyAlignment="1"/>
    <xf numFmtId="0" fontId="20" fillId="0" borderId="0" xfId="0" applyFont="1" applyFill="1" applyProtection="1">
      <protection hidden="1"/>
    </xf>
    <xf numFmtId="49" fontId="20" fillId="0" borderId="0" xfId="0" applyNumberFormat="1" applyFont="1" applyFill="1" applyAlignment="1"/>
    <xf numFmtId="0" fontId="20" fillId="0" borderId="0" xfId="0" applyFont="1" applyFill="1" applyAlignment="1" applyProtection="1">
      <alignment wrapText="1"/>
      <protection hidden="1"/>
    </xf>
    <xf numFmtId="0" fontId="20" fillId="0" borderId="0" xfId="0" applyFont="1" applyFill="1" applyAlignment="1" applyProtection="1">
      <alignment horizontal="right"/>
      <protection hidden="1"/>
    </xf>
    <xf numFmtId="0" fontId="1" fillId="0" borderId="0" xfId="0" applyFont="1" applyFill="1" applyProtection="1">
      <protection hidden="1"/>
    </xf>
    <xf numFmtId="1" fontId="1" fillId="0" borderId="0" xfId="0" applyNumberFormat="1" applyFont="1" applyFill="1" applyAlignment="1" applyProtection="1">
      <protection hidden="1"/>
    </xf>
    <xf numFmtId="1" fontId="1" fillId="0" borderId="0" xfId="0" applyNumberFormat="1" applyFont="1" applyFill="1" applyAlignment="1" applyProtection="1">
      <alignment horizontal="left"/>
      <protection hidden="1"/>
    </xf>
    <xf numFmtId="0" fontId="19" fillId="0" borderId="2" xfId="0" applyFont="1" applyFill="1" applyBorder="1" applyAlignment="1" applyProtection="1">
      <alignment horizontal="center"/>
    </xf>
    <xf numFmtId="0" fontId="36" fillId="0" borderId="0" xfId="0" applyFont="1" applyFill="1" applyProtection="1">
      <protection hidden="1"/>
    </xf>
    <xf numFmtId="0" fontId="19" fillId="0" borderId="0" xfId="0" applyFont="1" applyFill="1" applyProtection="1">
      <protection hidden="1"/>
    </xf>
    <xf numFmtId="0" fontId="32" fillId="0" borderId="0" xfId="0" applyFont="1" applyFill="1" applyAlignment="1" applyProtection="1">
      <protection hidden="1"/>
    </xf>
    <xf numFmtId="0" fontId="38" fillId="0" borderId="0" xfId="0" applyFont="1" applyFill="1" applyProtection="1">
      <protection hidden="1"/>
    </xf>
    <xf numFmtId="0" fontId="19" fillId="0" borderId="0" xfId="0" applyFont="1" applyFill="1" applyAlignment="1" applyProtection="1">
      <alignment wrapText="1"/>
      <protection hidden="1"/>
    </xf>
    <xf numFmtId="0" fontId="19" fillId="0" borderId="5" xfId="0" applyFont="1" applyFill="1" applyBorder="1" applyAlignment="1" applyProtection="1">
      <alignment wrapText="1"/>
      <protection hidden="1"/>
    </xf>
    <xf numFmtId="49" fontId="19" fillId="0" borderId="0" xfId="0" applyNumberFormat="1" applyFont="1" applyFill="1" applyAlignment="1" applyProtection="1">
      <alignment horizontal="center"/>
      <protection hidden="1"/>
    </xf>
    <xf numFmtId="0" fontId="20" fillId="0" borderId="0" xfId="0" applyNumberFormat="1" applyFont="1" applyFill="1" applyAlignment="1" applyProtection="1">
      <alignment horizontal="right"/>
      <protection hidden="1"/>
    </xf>
    <xf numFmtId="0" fontId="19" fillId="0" borderId="0" xfId="0" applyNumberFormat="1" applyFont="1" applyFill="1" applyProtection="1">
      <protection hidden="1"/>
    </xf>
    <xf numFmtId="166" fontId="19" fillId="0" borderId="0" xfId="0" applyNumberFormat="1" applyFont="1" applyFill="1" applyProtection="1">
      <protection hidden="1"/>
    </xf>
    <xf numFmtId="49" fontId="19" fillId="0" borderId="0" xfId="0" applyNumberFormat="1" applyFont="1" applyFill="1" applyBorder="1" applyAlignment="1" applyProtection="1">
      <alignment horizontal="center"/>
      <protection hidden="1"/>
    </xf>
    <xf numFmtId="0" fontId="20" fillId="0" borderId="0" xfId="0" applyFont="1" applyFill="1" applyAlignment="1" applyProtection="1">
      <protection hidden="1"/>
    </xf>
    <xf numFmtId="0" fontId="20" fillId="0" borderId="0" xfId="0" applyFont="1" applyFill="1" applyBorder="1" applyAlignment="1" applyProtection="1">
      <protection hidden="1"/>
    </xf>
    <xf numFmtId="49" fontId="19" fillId="0" borderId="0" xfId="0" applyNumberFormat="1" applyFont="1" applyFill="1" applyAlignment="1" applyProtection="1">
      <alignment wrapText="1"/>
      <protection hidden="1"/>
    </xf>
    <xf numFmtId="0" fontId="19" fillId="0" borderId="0" xfId="0" applyFont="1" applyFill="1" applyBorder="1" applyAlignment="1" applyProtection="1">
      <protection hidden="1"/>
    </xf>
    <xf numFmtId="0" fontId="20" fillId="0" borderId="0" xfId="0" applyNumberFormat="1" applyFont="1" applyFill="1" applyProtection="1">
      <protection hidden="1"/>
    </xf>
    <xf numFmtId="0" fontId="32" fillId="0" borderId="0" xfId="0" applyFont="1" applyFill="1" applyAlignment="1" applyProtection="1">
      <alignment horizontal="left"/>
      <protection hidden="1"/>
    </xf>
    <xf numFmtId="0" fontId="32" fillId="0" borderId="0" xfId="0" applyFont="1" applyFill="1" applyBorder="1" applyProtection="1">
      <protection hidden="1"/>
    </xf>
    <xf numFmtId="1" fontId="19" fillId="0" borderId="0" xfId="0" applyNumberFormat="1" applyFont="1" applyFill="1" applyBorder="1" applyProtection="1">
      <protection hidden="1"/>
    </xf>
    <xf numFmtId="1" fontId="19" fillId="0" borderId="0" xfId="0" applyNumberFormat="1" applyFont="1" applyFill="1" applyBorder="1" applyAlignment="1" applyProtection="1">
      <protection hidden="1"/>
    </xf>
    <xf numFmtId="0" fontId="20" fillId="0" borderId="0" xfId="0" applyFont="1" applyFill="1" applyBorder="1" applyAlignment="1" applyProtection="1">
      <alignment horizontal="right"/>
      <protection hidden="1"/>
    </xf>
    <xf numFmtId="1" fontId="19" fillId="0" borderId="0" xfId="0" applyNumberFormat="1" applyFont="1" applyFill="1" applyBorder="1" applyAlignment="1" applyProtection="1">
      <alignment horizontal="center"/>
      <protection hidden="1"/>
    </xf>
    <xf numFmtId="1" fontId="19" fillId="0" borderId="0" xfId="0" applyNumberFormat="1" applyFont="1" applyFill="1" applyProtection="1">
      <protection hidden="1"/>
    </xf>
    <xf numFmtId="0" fontId="20" fillId="0" borderId="0" xfId="0" applyFont="1" applyFill="1" applyAlignment="1" applyProtection="1">
      <alignment horizontal="left"/>
      <protection hidden="1"/>
    </xf>
    <xf numFmtId="3" fontId="19" fillId="0" borderId="0" xfId="0" applyNumberFormat="1" applyFont="1" applyFill="1" applyBorder="1" applyAlignment="1" applyProtection="1">
      <alignment horizontal="center"/>
      <protection hidden="1"/>
    </xf>
    <xf numFmtId="166" fontId="19" fillId="0" borderId="0" xfId="0" applyNumberFormat="1" applyFont="1" applyFill="1" applyBorder="1" applyAlignment="1" applyProtection="1">
      <alignment horizontal="center"/>
      <protection hidden="1"/>
    </xf>
    <xf numFmtId="3" fontId="19" fillId="0" borderId="0" xfId="1" applyNumberFormat="1" applyFont="1" applyFill="1" applyBorder="1" applyAlignment="1" applyProtection="1">
      <alignment horizontal="center"/>
      <protection hidden="1"/>
    </xf>
    <xf numFmtId="0" fontId="20" fillId="0" borderId="0" xfId="0" applyFont="1" applyFill="1" applyBorder="1" applyAlignment="1" applyProtection="1">
      <alignment horizontal="center"/>
      <protection hidden="1"/>
    </xf>
    <xf numFmtId="1" fontId="20" fillId="0" borderId="0" xfId="0" applyNumberFormat="1" applyFont="1" applyFill="1" applyAlignment="1" applyProtection="1">
      <protection hidden="1"/>
    </xf>
    <xf numFmtId="1" fontId="20" fillId="0" borderId="0" xfId="0" applyNumberFormat="1" applyFont="1" applyFill="1" applyBorder="1" applyAlignment="1" applyProtection="1">
      <protection hidden="1"/>
    </xf>
    <xf numFmtId="3" fontId="19" fillId="0" borderId="0" xfId="1" applyNumberFormat="1" applyFont="1" applyFill="1" applyBorder="1" applyAlignment="1" applyProtection="1">
      <protection hidden="1"/>
    </xf>
    <xf numFmtId="0" fontId="20" fillId="0" borderId="0" xfId="0" applyFont="1" applyFill="1" applyAlignment="1" applyProtection="1">
      <alignment horizontal="center"/>
      <protection hidden="1"/>
    </xf>
    <xf numFmtId="0" fontId="2" fillId="0" borderId="0" xfId="0" applyFont="1" applyFill="1" applyProtection="1">
      <protection hidden="1"/>
    </xf>
    <xf numFmtId="0" fontId="12" fillId="0" borderId="0" xfId="0" applyFont="1" applyAlignment="1">
      <alignment horizontal="right" vertical="top" wrapText="1"/>
    </xf>
    <xf numFmtId="0" fontId="15" fillId="0" borderId="0" xfId="0" applyFont="1" applyAlignment="1">
      <alignment horizontal="left" vertical="top" wrapText="1"/>
    </xf>
    <xf numFmtId="0" fontId="19" fillId="0" borderId="12" xfId="0" applyFont="1" applyBorder="1" applyAlignment="1">
      <alignment horizontal="center" vertical="top" wrapText="1"/>
    </xf>
    <xf numFmtId="0" fontId="19" fillId="0" borderId="2" xfId="0" applyFont="1" applyBorder="1" applyAlignment="1">
      <alignment horizontal="center" vertical="top" wrapText="1"/>
    </xf>
    <xf numFmtId="0" fontId="19" fillId="0" borderId="3" xfId="0" applyFont="1" applyBorder="1" applyAlignment="1">
      <alignment horizontal="center" vertical="top" wrapText="1"/>
    </xf>
    <xf numFmtId="0" fontId="19" fillId="0" borderId="10" xfId="0" applyFont="1" applyBorder="1" applyAlignment="1">
      <alignment horizontal="center" vertical="top" wrapText="1"/>
    </xf>
    <xf numFmtId="0" fontId="19" fillId="0" borderId="0" xfId="0" applyFont="1" applyBorder="1" applyAlignment="1">
      <alignment horizontal="center" vertical="top" wrapText="1"/>
    </xf>
    <xf numFmtId="0" fontId="19" fillId="0" borderId="4" xfId="0" applyFont="1" applyBorder="1" applyAlignment="1">
      <alignment horizontal="center" vertical="top" wrapText="1"/>
    </xf>
    <xf numFmtId="0" fontId="19" fillId="0" borderId="11" xfId="0" applyFont="1" applyBorder="1" applyAlignment="1">
      <alignment horizontal="center" vertical="top" wrapText="1"/>
    </xf>
    <xf numFmtId="0" fontId="19" fillId="0" borderId="5" xfId="0" applyFont="1" applyBorder="1" applyAlignment="1">
      <alignment horizontal="center" vertical="top" wrapText="1"/>
    </xf>
    <xf numFmtId="0" fontId="19" fillId="0" borderId="6" xfId="0" applyFont="1" applyBorder="1" applyAlignment="1">
      <alignment horizontal="center" vertical="top" wrapText="1"/>
    </xf>
    <xf numFmtId="0" fontId="2" fillId="0" borderId="2" xfId="0" applyFont="1" applyFill="1" applyBorder="1" applyAlignment="1">
      <alignment horizontal="center" vertical="top"/>
    </xf>
    <xf numFmtId="0" fontId="2" fillId="0" borderId="0" xfId="0" applyFont="1" applyFill="1" applyAlignment="1">
      <alignment horizontal="center" vertical="top"/>
    </xf>
    <xf numFmtId="0" fontId="20" fillId="0" borderId="0" xfId="0" applyFont="1" applyFill="1" applyAlignment="1" applyProtection="1">
      <alignment horizontal="center"/>
      <protection hidden="1"/>
    </xf>
    <xf numFmtId="0" fontId="19" fillId="0" borderId="7" xfId="0" applyFont="1" applyFill="1" applyBorder="1" applyAlignment="1" applyProtection="1">
      <alignment horizontal="center"/>
      <protection locked="0"/>
    </xf>
    <xf numFmtId="0" fontId="19" fillId="0" borderId="9" xfId="0" applyFont="1" applyFill="1" applyBorder="1" applyAlignment="1" applyProtection="1">
      <alignment horizontal="center"/>
      <protection locked="0"/>
    </xf>
    <xf numFmtId="3" fontId="19" fillId="0" borderId="7" xfId="0" applyNumberFormat="1" applyFont="1" applyFill="1" applyBorder="1" applyAlignment="1" applyProtection="1">
      <alignment horizontal="center"/>
      <protection locked="0"/>
    </xf>
    <xf numFmtId="3" fontId="19" fillId="0" borderId="8" xfId="0" applyNumberFormat="1" applyFont="1" applyFill="1" applyBorder="1" applyAlignment="1" applyProtection="1">
      <alignment horizontal="center"/>
      <protection locked="0"/>
    </xf>
    <xf numFmtId="3" fontId="19" fillId="0" borderId="9" xfId="0" applyNumberFormat="1" applyFont="1" applyFill="1" applyBorder="1" applyAlignment="1" applyProtection="1">
      <alignment horizontal="center"/>
      <protection locked="0"/>
    </xf>
    <xf numFmtId="0" fontId="19" fillId="0" borderId="7" xfId="0" applyNumberFormat="1" applyFont="1" applyFill="1" applyBorder="1" applyAlignment="1" applyProtection="1">
      <alignment horizontal="center"/>
      <protection locked="0"/>
    </xf>
    <xf numFmtId="0" fontId="19" fillId="0" borderId="8" xfId="0" applyNumberFormat="1" applyFont="1" applyFill="1" applyBorder="1" applyAlignment="1" applyProtection="1">
      <alignment horizontal="center"/>
      <protection locked="0"/>
    </xf>
    <xf numFmtId="0" fontId="19" fillId="0" borderId="9" xfId="0" applyNumberFormat="1" applyFont="1" applyFill="1" applyBorder="1" applyAlignment="1" applyProtection="1">
      <alignment horizontal="center"/>
      <protection locked="0"/>
    </xf>
    <xf numFmtId="0" fontId="19" fillId="0" borderId="7" xfId="0" applyFont="1" applyFill="1" applyBorder="1" applyAlignment="1" applyProtection="1">
      <alignment horizontal="left"/>
      <protection locked="0"/>
    </xf>
    <xf numFmtId="0" fontId="19" fillId="0" borderId="8" xfId="0" applyFont="1" applyFill="1" applyBorder="1" applyAlignment="1" applyProtection="1">
      <alignment horizontal="left"/>
      <protection locked="0"/>
    </xf>
    <xf numFmtId="0" fontId="19" fillId="0" borderId="9" xfId="0" applyFont="1" applyFill="1" applyBorder="1" applyAlignment="1" applyProtection="1">
      <alignment horizontal="left"/>
      <protection locked="0"/>
    </xf>
    <xf numFmtId="0" fontId="19" fillId="0" borderId="8" xfId="0" applyFont="1" applyFill="1" applyBorder="1" applyAlignment="1" applyProtection="1">
      <alignment horizontal="center"/>
      <protection locked="0"/>
    </xf>
    <xf numFmtId="0" fontId="20" fillId="0" borderId="0" xfId="0" applyFont="1" applyFill="1" applyAlignment="1">
      <alignment horizontal="left"/>
    </xf>
    <xf numFmtId="0" fontId="20" fillId="0" borderId="4" xfId="0" applyFont="1" applyFill="1" applyBorder="1" applyAlignment="1">
      <alignment horizontal="left"/>
    </xf>
    <xf numFmtId="14" fontId="19" fillId="0" borderId="7" xfId="0" applyNumberFormat="1" applyFont="1" applyFill="1" applyBorder="1" applyAlignment="1" applyProtection="1">
      <alignment horizontal="center"/>
      <protection locked="0"/>
    </xf>
    <xf numFmtId="169" fontId="3" fillId="0" borderId="7" xfId="0" applyNumberFormat="1" applyFont="1" applyFill="1" applyBorder="1" applyAlignment="1" applyProtection="1">
      <alignment horizontal="center"/>
      <protection locked="0"/>
    </xf>
    <xf numFmtId="169" fontId="3" fillId="0" borderId="8" xfId="0" applyNumberFormat="1" applyFont="1" applyFill="1" applyBorder="1" applyAlignment="1" applyProtection="1">
      <alignment horizontal="center"/>
      <protection locked="0"/>
    </xf>
    <xf numFmtId="169" fontId="3" fillId="0" borderId="9" xfId="0" applyNumberFormat="1" applyFont="1" applyFill="1" applyBorder="1" applyAlignment="1" applyProtection="1">
      <alignment horizontal="center"/>
      <protection locked="0"/>
    </xf>
    <xf numFmtId="0" fontId="19" fillId="0" borderId="7" xfId="0" applyNumberFormat="1" applyFont="1" applyFill="1" applyBorder="1" applyAlignment="1" applyProtection="1">
      <alignment horizontal="left"/>
      <protection locked="0"/>
    </xf>
    <xf numFmtId="0" fontId="19" fillId="0" borderId="8" xfId="0" applyNumberFormat="1" applyFont="1" applyFill="1" applyBorder="1" applyAlignment="1" applyProtection="1">
      <alignment horizontal="left"/>
      <protection locked="0"/>
    </xf>
    <xf numFmtId="0" fontId="19" fillId="0" borderId="9" xfId="0" applyNumberFormat="1" applyFont="1" applyFill="1" applyBorder="1" applyAlignment="1" applyProtection="1">
      <alignment horizontal="left"/>
      <protection locked="0"/>
    </xf>
    <xf numFmtId="49" fontId="19" fillId="0" borderId="7" xfId="0" applyNumberFormat="1" applyFont="1" applyFill="1" applyBorder="1" applyAlignment="1" applyProtection="1">
      <alignment horizontal="left"/>
      <protection locked="0"/>
    </xf>
    <xf numFmtId="49" fontId="19" fillId="0" borderId="8" xfId="0" applyNumberFormat="1" applyFont="1" applyFill="1" applyBorder="1" applyAlignment="1" applyProtection="1">
      <alignment horizontal="left"/>
      <protection locked="0"/>
    </xf>
    <xf numFmtId="49" fontId="19" fillId="0" borderId="9" xfId="0" applyNumberFormat="1" applyFont="1" applyFill="1" applyBorder="1" applyAlignment="1" applyProtection="1">
      <alignment horizontal="left"/>
      <protection locked="0"/>
    </xf>
    <xf numFmtId="0" fontId="3" fillId="0" borderId="0" xfId="0" applyFont="1" applyFill="1" applyAlignment="1">
      <alignment horizontal="center"/>
    </xf>
    <xf numFmtId="14" fontId="19" fillId="0" borderId="8" xfId="0" applyNumberFormat="1" applyFont="1" applyFill="1" applyBorder="1" applyAlignment="1" applyProtection="1">
      <alignment horizontal="center"/>
      <protection locked="0"/>
    </xf>
    <xf numFmtId="14" fontId="19" fillId="0" borderId="9" xfId="0" applyNumberFormat="1" applyFont="1" applyFill="1" applyBorder="1" applyAlignment="1" applyProtection="1">
      <alignment horizontal="center"/>
      <protection locked="0"/>
    </xf>
    <xf numFmtId="0" fontId="1" fillId="0" borderId="0" xfId="0" applyFont="1" applyFill="1" applyAlignment="1">
      <alignment horizontal="left" vertical="top" wrapText="1"/>
    </xf>
    <xf numFmtId="0" fontId="20" fillId="0" borderId="0" xfId="0" applyFont="1" applyFill="1" applyAlignment="1">
      <alignment horizontal="left" vertical="top" wrapText="1"/>
    </xf>
    <xf numFmtId="168" fontId="20" fillId="0" borderId="7" xfId="0" applyNumberFormat="1" applyFont="1" applyFill="1" applyBorder="1" applyAlignment="1" applyProtection="1">
      <alignment horizontal="center"/>
      <protection hidden="1"/>
    </xf>
    <xf numFmtId="168" fontId="20" fillId="0" borderId="8" xfId="0" applyNumberFormat="1" applyFont="1" applyFill="1" applyBorder="1" applyAlignment="1" applyProtection="1">
      <alignment horizontal="center"/>
      <protection hidden="1"/>
    </xf>
    <xf numFmtId="168" fontId="20" fillId="0" borderId="9" xfId="0" applyNumberFormat="1" applyFont="1" applyFill="1" applyBorder="1" applyAlignment="1" applyProtection="1">
      <alignment horizontal="center"/>
      <protection hidden="1"/>
    </xf>
    <xf numFmtId="164" fontId="19" fillId="0" borderId="7" xfId="0" applyNumberFormat="1" applyFont="1" applyFill="1" applyBorder="1" applyAlignment="1" applyProtection="1">
      <alignment horizontal="center"/>
      <protection hidden="1"/>
    </xf>
    <xf numFmtId="164" fontId="19" fillId="0" borderId="8" xfId="0" applyNumberFormat="1" applyFont="1" applyFill="1" applyBorder="1" applyAlignment="1" applyProtection="1">
      <alignment horizontal="center"/>
      <protection hidden="1"/>
    </xf>
    <xf numFmtId="164" fontId="19" fillId="0" borderId="9" xfId="0" applyNumberFormat="1" applyFont="1" applyFill="1" applyBorder="1" applyAlignment="1" applyProtection="1">
      <alignment horizontal="center"/>
      <protection hidden="1"/>
    </xf>
    <xf numFmtId="0" fontId="19" fillId="0" borderId="7" xfId="0" applyFont="1" applyFill="1" applyBorder="1" applyAlignment="1" applyProtection="1">
      <alignment horizontal="center"/>
      <protection hidden="1"/>
    </xf>
    <xf numFmtId="0" fontId="19" fillId="0" borderId="8" xfId="0" applyFont="1" applyFill="1" applyBorder="1" applyAlignment="1" applyProtection="1">
      <alignment horizontal="center"/>
      <protection hidden="1"/>
    </xf>
    <xf numFmtId="0" fontId="19" fillId="0" borderId="9" xfId="0" applyFont="1" applyFill="1" applyBorder="1" applyAlignment="1" applyProtection="1">
      <alignment horizontal="center"/>
      <protection hidden="1"/>
    </xf>
    <xf numFmtId="0" fontId="19" fillId="0" borderId="0" xfId="0" applyFont="1" applyFill="1" applyAlignment="1" applyProtection="1">
      <alignment horizontal="center"/>
      <protection hidden="1"/>
    </xf>
    <xf numFmtId="3" fontId="20" fillId="0" borderId="7" xfId="0" applyNumberFormat="1" applyFont="1" applyFill="1" applyBorder="1" applyAlignment="1" applyProtection="1">
      <alignment horizontal="center"/>
      <protection hidden="1"/>
    </xf>
    <xf numFmtId="0" fontId="20" fillId="0" borderId="8" xfId="0" applyFont="1" applyFill="1" applyBorder="1" applyAlignment="1" applyProtection="1">
      <alignment horizontal="center"/>
      <protection hidden="1"/>
    </xf>
    <xf numFmtId="0" fontId="20" fillId="0" borderId="9" xfId="0" applyFont="1" applyFill="1" applyBorder="1" applyAlignment="1" applyProtection="1">
      <alignment horizontal="center"/>
      <protection hidden="1"/>
    </xf>
    <xf numFmtId="3" fontId="19" fillId="0" borderId="7" xfId="0" applyNumberFormat="1" applyFont="1" applyFill="1" applyBorder="1" applyAlignment="1" applyProtection="1">
      <alignment horizontal="center"/>
      <protection hidden="1"/>
    </xf>
    <xf numFmtId="3" fontId="19" fillId="0" borderId="8" xfId="0" applyNumberFormat="1" applyFont="1" applyFill="1" applyBorder="1" applyAlignment="1" applyProtection="1">
      <alignment horizontal="center"/>
      <protection hidden="1"/>
    </xf>
    <xf numFmtId="3" fontId="19" fillId="0" borderId="9" xfId="0" applyNumberFormat="1" applyFont="1" applyFill="1" applyBorder="1" applyAlignment="1" applyProtection="1">
      <alignment horizontal="center"/>
      <protection hidden="1"/>
    </xf>
    <xf numFmtId="0" fontId="20" fillId="0" borderId="7" xfId="0" applyFont="1" applyFill="1" applyBorder="1" applyAlignment="1" applyProtection="1">
      <alignment horizontal="center"/>
      <protection hidden="1"/>
    </xf>
    <xf numFmtId="166" fontId="19" fillId="0" borderId="7" xfId="0" applyNumberFormat="1" applyFont="1" applyFill="1" applyBorder="1" applyAlignment="1" applyProtection="1">
      <alignment horizontal="center"/>
      <protection hidden="1"/>
    </xf>
    <xf numFmtId="166" fontId="19" fillId="0" borderId="8" xfId="0" applyNumberFormat="1" applyFont="1" applyFill="1" applyBorder="1" applyAlignment="1" applyProtection="1">
      <alignment horizontal="center"/>
      <protection hidden="1"/>
    </xf>
    <xf numFmtId="166" fontId="19" fillId="0" borderId="9" xfId="0" applyNumberFormat="1" applyFont="1" applyFill="1" applyBorder="1" applyAlignment="1" applyProtection="1">
      <alignment horizontal="center"/>
      <protection hidden="1"/>
    </xf>
    <xf numFmtId="167" fontId="19" fillId="0" borderId="7" xfId="1" applyNumberFormat="1" applyFont="1" applyFill="1" applyBorder="1" applyAlignment="1" applyProtection="1">
      <alignment horizontal="center"/>
      <protection hidden="1"/>
    </xf>
    <xf numFmtId="167" fontId="19" fillId="0" borderId="8" xfId="1" applyNumberFormat="1" applyFont="1" applyFill="1" applyBorder="1" applyAlignment="1" applyProtection="1">
      <alignment horizontal="center"/>
      <protection hidden="1"/>
    </xf>
    <xf numFmtId="167" fontId="19" fillId="0" borderId="9" xfId="1" applyNumberFormat="1" applyFont="1" applyFill="1" applyBorder="1" applyAlignment="1" applyProtection="1">
      <alignment horizontal="center"/>
      <protection hidden="1"/>
    </xf>
    <xf numFmtId="1" fontId="19" fillId="0" borderId="0" xfId="0" applyNumberFormat="1" applyFont="1" applyFill="1" applyAlignment="1" applyProtection="1">
      <alignment horizontal="center"/>
      <protection hidden="1"/>
    </xf>
    <xf numFmtId="166" fontId="19" fillId="0" borderId="0" xfId="0" applyNumberFormat="1" applyFont="1" applyFill="1" applyAlignment="1" applyProtection="1">
      <alignment horizontal="center"/>
      <protection hidden="1"/>
    </xf>
    <xf numFmtId="49" fontId="19" fillId="0" borderId="7" xfId="0" applyNumberFormat="1" applyFont="1" applyFill="1" applyBorder="1" applyAlignment="1" applyProtection="1">
      <alignment horizontal="center"/>
      <protection locked="0"/>
    </xf>
    <xf numFmtId="49" fontId="19" fillId="0" borderId="8" xfId="0" applyNumberFormat="1" applyFont="1" applyFill="1" applyBorder="1" applyAlignment="1" applyProtection="1">
      <alignment horizontal="center"/>
      <protection locked="0"/>
    </xf>
    <xf numFmtId="49" fontId="19" fillId="0" borderId="9" xfId="0" applyNumberFormat="1" applyFont="1" applyFill="1" applyBorder="1" applyAlignment="1" applyProtection="1">
      <alignment horizontal="center"/>
      <protection locked="0"/>
    </xf>
    <xf numFmtId="166" fontId="19" fillId="0" borderId="7" xfId="0" applyNumberFormat="1" applyFont="1" applyFill="1" applyBorder="1" applyAlignment="1" applyProtection="1">
      <alignment horizontal="center"/>
      <protection locked="0"/>
    </xf>
    <xf numFmtId="166" fontId="19" fillId="0" borderId="8" xfId="0" applyNumberFormat="1" applyFont="1" applyFill="1" applyBorder="1" applyAlignment="1" applyProtection="1">
      <alignment horizontal="center"/>
      <protection locked="0"/>
    </xf>
    <xf numFmtId="166" fontId="19" fillId="0" borderId="9" xfId="0" applyNumberFormat="1" applyFont="1" applyFill="1" applyBorder="1" applyAlignment="1" applyProtection="1">
      <alignment horizontal="center"/>
      <protection locked="0"/>
    </xf>
    <xf numFmtId="49" fontId="19" fillId="0" borderId="0" xfId="0" applyNumberFormat="1" applyFont="1" applyFill="1" applyAlignment="1" applyProtection="1">
      <alignment horizontal="center" wrapText="1"/>
      <protection hidden="1"/>
    </xf>
    <xf numFmtId="0" fontId="8" fillId="0" borderId="0" xfId="0" applyFont="1" applyFill="1" applyAlignment="1" applyProtection="1">
      <alignment horizontal="center" wrapText="1"/>
      <protection hidden="1"/>
    </xf>
    <xf numFmtId="0" fontId="8" fillId="0" borderId="5" xfId="0" applyFont="1" applyFill="1" applyBorder="1" applyAlignment="1" applyProtection="1">
      <alignment horizontal="center" wrapText="1"/>
      <protection hidden="1"/>
    </xf>
    <xf numFmtId="49" fontId="19" fillId="0" borderId="12" xfId="0" applyNumberFormat="1" applyFont="1" applyFill="1" applyBorder="1" applyAlignment="1" applyProtection="1">
      <alignment horizontal="center" vertical="center" wrapText="1"/>
      <protection locked="0"/>
    </xf>
    <xf numFmtId="49" fontId="19" fillId="0" borderId="2" xfId="0" applyNumberFormat="1"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wrapText="1"/>
      <protection locked="0"/>
    </xf>
    <xf numFmtId="49" fontId="19" fillId="0" borderId="10" xfId="0" applyNumberFormat="1" applyFont="1" applyFill="1" applyBorder="1" applyAlignment="1" applyProtection="1">
      <alignment horizontal="center" vertical="center" wrapText="1"/>
      <protection locked="0"/>
    </xf>
    <xf numFmtId="49" fontId="19" fillId="0" borderId="0" xfId="0" applyNumberFormat="1" applyFont="1" applyFill="1" applyBorder="1" applyAlignment="1" applyProtection="1">
      <alignment horizontal="center" vertical="center" wrapText="1"/>
      <protection locked="0"/>
    </xf>
    <xf numFmtId="49" fontId="19" fillId="0" borderId="4" xfId="0" applyNumberFormat="1" applyFont="1" applyFill="1" applyBorder="1" applyAlignment="1" applyProtection="1">
      <alignment horizontal="center" vertical="center" wrapText="1"/>
      <protection locked="0"/>
    </xf>
    <xf numFmtId="49" fontId="19" fillId="0" borderId="11" xfId="0" applyNumberFormat="1" applyFont="1" applyFill="1" applyBorder="1" applyAlignment="1" applyProtection="1">
      <alignment horizontal="center" vertical="center" wrapText="1"/>
      <protection locked="0"/>
    </xf>
    <xf numFmtId="49" fontId="19" fillId="0" borderId="5" xfId="0" applyNumberFormat="1" applyFont="1" applyFill="1" applyBorder="1" applyAlignment="1" applyProtection="1">
      <alignment horizontal="center" vertical="center" wrapText="1"/>
      <protection locked="0"/>
    </xf>
    <xf numFmtId="49" fontId="19" fillId="0" borderId="6" xfId="0" applyNumberFormat="1" applyFont="1" applyFill="1" applyBorder="1" applyAlignment="1" applyProtection="1">
      <alignment horizontal="center" vertical="center" wrapText="1"/>
      <protection locked="0"/>
    </xf>
    <xf numFmtId="0" fontId="21" fillId="0" borderId="5" xfId="0" applyFont="1" applyBorder="1" applyAlignment="1" applyProtection="1">
      <alignment horizontal="center"/>
      <protection hidden="1"/>
    </xf>
    <xf numFmtId="2" fontId="21" fillId="0" borderId="5" xfId="0" applyNumberFormat="1" applyFont="1" applyBorder="1" applyAlignment="1" applyProtection="1">
      <alignment horizontal="center"/>
      <protection hidden="1"/>
    </xf>
    <xf numFmtId="0" fontId="20" fillId="0" borderId="5" xfId="0" applyFont="1" applyBorder="1" applyAlignment="1" applyProtection="1">
      <alignment horizontal="center"/>
      <protection hidden="1"/>
    </xf>
    <xf numFmtId="14" fontId="21" fillId="0" borderId="5" xfId="0" applyNumberFormat="1" applyFont="1" applyBorder="1" applyAlignment="1" applyProtection="1">
      <alignment horizontal="center"/>
      <protection hidden="1"/>
    </xf>
    <xf numFmtId="37" fontId="21" fillId="0" borderId="5" xfId="1" applyNumberFormat="1" applyFont="1" applyBorder="1" applyAlignment="1" applyProtection="1">
      <alignment horizontal="center"/>
      <protection hidden="1"/>
    </xf>
    <xf numFmtId="167" fontId="21" fillId="0" borderId="5" xfId="0" applyNumberFormat="1" applyFont="1" applyBorder="1" applyAlignment="1" applyProtection="1">
      <alignment horizontal="center"/>
      <protection hidden="1"/>
    </xf>
    <xf numFmtId="3" fontId="21" fillId="0" borderId="5" xfId="0" applyNumberFormat="1" applyFont="1" applyBorder="1" applyAlignment="1" applyProtection="1">
      <alignment horizontal="center"/>
      <protection hidden="1"/>
    </xf>
    <xf numFmtId="0" fontId="36" fillId="0" borderId="0" xfId="0" applyFont="1" applyAlignment="1" applyProtection="1">
      <alignment horizontal="center"/>
      <protection hidden="1"/>
    </xf>
    <xf numFmtId="1" fontId="21" fillId="2" borderId="5" xfId="0" quotePrefix="1" applyNumberFormat="1" applyFont="1" applyFill="1" applyBorder="1" applyAlignment="1" applyProtection="1">
      <alignment horizontal="center" vertical="center"/>
      <protection hidden="1"/>
    </xf>
    <xf numFmtId="0" fontId="21" fillId="2" borderId="5" xfId="0" applyFont="1" applyFill="1" applyBorder="1" applyAlignment="1" applyProtection="1">
      <alignment horizontal="center" vertical="center"/>
      <protection hidden="1"/>
    </xf>
    <xf numFmtId="0" fontId="25" fillId="2" borderId="12" xfId="0" applyFont="1" applyFill="1" applyBorder="1" applyAlignment="1" applyProtection="1">
      <alignment horizontal="right" vertical="center"/>
      <protection hidden="1"/>
    </xf>
    <xf numFmtId="0" fontId="25" fillId="2" borderId="2" xfId="0" applyFont="1" applyFill="1" applyBorder="1" applyAlignment="1" applyProtection="1">
      <alignment horizontal="right" vertical="center"/>
      <protection hidden="1"/>
    </xf>
    <xf numFmtId="0" fontId="25" fillId="2" borderId="10" xfId="0" applyFont="1" applyFill="1" applyBorder="1" applyAlignment="1" applyProtection="1">
      <alignment horizontal="right" vertical="center"/>
      <protection hidden="1"/>
    </xf>
    <xf numFmtId="0" fontId="25" fillId="2" borderId="0" xfId="0" applyFont="1" applyFill="1" applyBorder="1" applyAlignment="1" applyProtection="1">
      <alignment horizontal="right" vertical="center"/>
      <protection hidden="1"/>
    </xf>
    <xf numFmtId="0" fontId="25" fillId="2" borderId="11" xfId="0" applyFont="1" applyFill="1" applyBorder="1" applyAlignment="1" applyProtection="1">
      <alignment horizontal="right" vertical="center"/>
      <protection hidden="1"/>
    </xf>
    <xf numFmtId="0" fontId="25" fillId="2" borderId="5" xfId="0" applyFont="1" applyFill="1" applyBorder="1" applyAlignment="1" applyProtection="1">
      <alignment horizontal="right" vertical="center"/>
      <protection hidden="1"/>
    </xf>
    <xf numFmtId="0" fontId="21" fillId="0" borderId="5" xfId="0" applyFont="1" applyBorder="1" applyAlignment="1" applyProtection="1">
      <alignment horizontal="left"/>
      <protection hidden="1"/>
    </xf>
    <xf numFmtId="0" fontId="21" fillId="0" borderId="5" xfId="0" applyNumberFormat="1" applyFont="1" applyBorder="1" applyAlignment="1" applyProtection="1">
      <alignment horizontal="left"/>
      <protection hidden="1"/>
    </xf>
    <xf numFmtId="0" fontId="21" fillId="0" borderId="5" xfId="0" applyNumberFormat="1" applyFont="1" applyBorder="1" applyAlignment="1" applyProtection="1">
      <alignment horizontal="center"/>
      <protection hidden="1"/>
    </xf>
    <xf numFmtId="169" fontId="21" fillId="0" borderId="5" xfId="0" applyNumberFormat="1" applyFont="1" applyBorder="1" applyAlignment="1" applyProtection="1">
      <alignment horizontal="center"/>
    </xf>
    <xf numFmtId="0" fontId="26" fillId="0" borderId="20" xfId="0" applyFont="1" applyBorder="1" applyAlignment="1">
      <alignment horizontal="center" vertical="center"/>
    </xf>
    <xf numFmtId="0" fontId="26" fillId="0" borderId="19" xfId="0" applyFont="1" applyBorder="1" applyAlignment="1">
      <alignment horizontal="center" vertical="center"/>
    </xf>
    <xf numFmtId="0" fontId="26" fillId="0" borderId="27" xfId="0" applyFont="1" applyBorder="1" applyAlignment="1">
      <alignment horizontal="center" vertical="center"/>
    </xf>
    <xf numFmtId="165" fontId="30" fillId="0" borderId="7" xfId="0" applyNumberFormat="1" applyFont="1" applyBorder="1" applyAlignment="1">
      <alignment horizontal="center" vertical="center"/>
    </xf>
    <xf numFmtId="165" fontId="30" fillId="0" borderId="8" xfId="0" applyNumberFormat="1" applyFont="1" applyBorder="1" applyAlignment="1">
      <alignment horizontal="center" vertical="center"/>
    </xf>
    <xf numFmtId="165" fontId="30" fillId="0" borderId="9" xfId="0" applyNumberFormat="1" applyFont="1" applyBorder="1" applyAlignment="1">
      <alignment horizontal="center" vertical="center"/>
    </xf>
    <xf numFmtId="0" fontId="30" fillId="0" borderId="7" xfId="0" applyFont="1" applyBorder="1" applyAlignment="1">
      <alignment horizontal="center" vertical="center"/>
    </xf>
    <xf numFmtId="0" fontId="30" fillId="0" borderId="8" xfId="0" applyFont="1" applyBorder="1" applyAlignment="1">
      <alignment horizontal="center" vertical="center"/>
    </xf>
    <xf numFmtId="0" fontId="30" fillId="0" borderId="9" xfId="0" applyFont="1" applyBorder="1" applyAlignment="1">
      <alignment horizontal="center" vertical="center"/>
    </xf>
    <xf numFmtId="165" fontId="30" fillId="0" borderId="26" xfId="0" applyNumberFormat="1" applyFont="1" applyBorder="1" applyAlignment="1">
      <alignment horizontal="center" vertical="center"/>
    </xf>
    <xf numFmtId="165" fontId="30" fillId="0" borderId="28" xfId="0" applyNumberFormat="1" applyFont="1" applyBorder="1" applyAlignment="1">
      <alignment horizontal="center" vertical="center"/>
    </xf>
    <xf numFmtId="165" fontId="30" fillId="0" borderId="25" xfId="0" applyNumberFormat="1" applyFont="1" applyBorder="1" applyAlignment="1">
      <alignment horizontal="center" vertical="center"/>
    </xf>
    <xf numFmtId="166" fontId="30" fillId="0" borderId="7" xfId="0" applyNumberFormat="1" applyFont="1" applyBorder="1" applyAlignment="1">
      <alignment horizontal="center" vertical="center"/>
    </xf>
    <xf numFmtId="166" fontId="30" fillId="0" borderId="8" xfId="0" applyNumberFormat="1" applyFont="1" applyBorder="1" applyAlignment="1">
      <alignment horizontal="center" vertical="center"/>
    </xf>
    <xf numFmtId="166" fontId="30" fillId="0" borderId="9" xfId="0" applyNumberFormat="1" applyFont="1" applyBorder="1" applyAlignment="1">
      <alignment horizontal="center" vertical="center"/>
    </xf>
    <xf numFmtId="166" fontId="30" fillId="0" borderId="25" xfId="0" applyNumberFormat="1" applyFont="1" applyBorder="1" applyAlignment="1">
      <alignment horizontal="center" vertical="center"/>
    </xf>
    <xf numFmtId="166" fontId="30" fillId="0" borderId="26" xfId="0" applyNumberFormat="1" applyFont="1" applyBorder="1" applyAlignment="1">
      <alignment horizontal="center" vertical="center"/>
    </xf>
    <xf numFmtId="166" fontId="30" fillId="0" borderId="28" xfId="0" applyNumberFormat="1" applyFont="1" applyBorder="1" applyAlignment="1">
      <alignment horizontal="center" vertical="center"/>
    </xf>
    <xf numFmtId="0" fontId="30" fillId="0" borderId="25" xfId="0" applyFont="1" applyBorder="1" applyAlignment="1">
      <alignment horizontal="center" vertical="center"/>
    </xf>
    <xf numFmtId="0" fontId="30" fillId="0" borderId="26" xfId="0" applyFont="1" applyBorder="1" applyAlignment="1">
      <alignment horizontal="center" vertical="center"/>
    </xf>
    <xf numFmtId="0" fontId="30" fillId="0" borderId="28" xfId="0" applyFont="1" applyBorder="1" applyAlignment="1">
      <alignment horizontal="center" vertical="center"/>
    </xf>
    <xf numFmtId="49" fontId="30" fillId="0" borderId="7" xfId="0" applyNumberFormat="1" applyFont="1" applyBorder="1" applyAlignment="1">
      <alignment horizontal="center" vertical="center"/>
    </xf>
    <xf numFmtId="49" fontId="30" fillId="0" borderId="8" xfId="0" applyNumberFormat="1" applyFont="1" applyBorder="1" applyAlignment="1">
      <alignment horizontal="center" vertical="center"/>
    </xf>
    <xf numFmtId="49" fontId="30" fillId="0" borderId="9" xfId="0" applyNumberFormat="1" applyFont="1" applyBorder="1" applyAlignment="1">
      <alignment horizontal="center" vertical="center"/>
    </xf>
    <xf numFmtId="37" fontId="30" fillId="0" borderId="7" xfId="1" applyNumberFormat="1" applyFont="1" applyBorder="1" applyAlignment="1">
      <alignment horizontal="center" vertical="center"/>
    </xf>
    <xf numFmtId="37" fontId="30" fillId="0" borderId="8" xfId="1" applyNumberFormat="1" applyFont="1" applyBorder="1" applyAlignment="1">
      <alignment horizontal="center" vertical="center"/>
    </xf>
    <xf numFmtId="37" fontId="30" fillId="0" borderId="9" xfId="1" applyNumberFormat="1" applyFont="1" applyBorder="1" applyAlignment="1">
      <alignment horizontal="center" vertical="center"/>
    </xf>
    <xf numFmtId="2" fontId="30" fillId="0" borderId="7" xfId="0" applyNumberFormat="1" applyFont="1" applyBorder="1" applyAlignment="1">
      <alignment horizontal="center" vertical="center"/>
    </xf>
    <xf numFmtId="2" fontId="30" fillId="0" borderId="8" xfId="0" applyNumberFormat="1" applyFont="1" applyBorder="1" applyAlignment="1">
      <alignment horizontal="center" vertical="center"/>
    </xf>
    <xf numFmtId="2" fontId="30" fillId="0" borderId="9" xfId="0" applyNumberFormat="1" applyFont="1" applyBorder="1" applyAlignment="1">
      <alignment horizontal="center" vertical="center"/>
    </xf>
    <xf numFmtId="0" fontId="30" fillId="0" borderId="20" xfId="0" applyFont="1" applyBorder="1" applyAlignment="1">
      <alignment horizontal="center" vertical="center"/>
    </xf>
    <xf numFmtId="0" fontId="30" fillId="0" borderId="19" xfId="0" applyFont="1" applyBorder="1" applyAlignment="1">
      <alignment horizontal="center" vertical="center"/>
    </xf>
    <xf numFmtId="0" fontId="30" fillId="0" borderId="27" xfId="0" applyFont="1" applyBorder="1" applyAlignment="1">
      <alignment horizontal="center" vertical="center"/>
    </xf>
    <xf numFmtId="0" fontId="27" fillId="0" borderId="0" xfId="0" applyFont="1" applyAlignment="1">
      <alignment horizontal="center" vertical="center"/>
    </xf>
    <xf numFmtId="0" fontId="26" fillId="0" borderId="0" xfId="0" applyFont="1" applyAlignment="1">
      <alignment horizontal="left" vertical="center" wrapText="1"/>
    </xf>
    <xf numFmtId="0" fontId="19" fillId="0" borderId="24" xfId="0" applyFont="1" applyBorder="1" applyAlignment="1">
      <alignment horizontal="center" vertical="center"/>
    </xf>
    <xf numFmtId="0" fontId="19" fillId="0" borderId="19" xfId="0" applyFont="1" applyBorder="1" applyAlignment="1">
      <alignment horizontal="center" vertical="center"/>
    </xf>
    <xf numFmtId="0" fontId="30" fillId="0" borderId="11" xfId="0" applyFont="1" applyBorder="1" applyAlignment="1">
      <alignment horizontal="center" vertical="center"/>
    </xf>
    <xf numFmtId="0" fontId="30" fillId="0" borderId="5" xfId="0" applyFont="1" applyBorder="1" applyAlignment="1">
      <alignment horizontal="center" vertical="center"/>
    </xf>
    <xf numFmtId="0" fontId="30" fillId="0" borderId="6" xfId="0" applyFont="1" applyBorder="1" applyAlignment="1">
      <alignment horizontal="center" vertical="center"/>
    </xf>
    <xf numFmtId="166" fontId="30" fillId="0" borderId="7" xfId="0" applyNumberFormat="1" applyFont="1" applyBorder="1" applyAlignment="1" applyProtection="1">
      <alignment horizontal="center" vertical="center"/>
    </xf>
    <xf numFmtId="166" fontId="30" fillId="0" borderId="8" xfId="0" applyNumberFormat="1" applyFont="1" applyBorder="1" applyAlignment="1" applyProtection="1">
      <alignment horizontal="center" vertical="center"/>
    </xf>
    <xf numFmtId="166" fontId="30" fillId="0" borderId="9" xfId="0" applyNumberFormat="1" applyFont="1" applyBorder="1" applyAlignment="1" applyProtection="1">
      <alignment horizontal="center" vertical="center"/>
    </xf>
    <xf numFmtId="14" fontId="30" fillId="0" borderId="20" xfId="0" applyNumberFormat="1" applyFont="1" applyBorder="1" applyAlignment="1">
      <alignment horizontal="center" vertical="center"/>
    </xf>
    <xf numFmtId="165" fontId="20" fillId="0" borderId="7" xfId="0" applyNumberFormat="1" applyFont="1" applyBorder="1" applyAlignment="1">
      <alignment horizontal="center"/>
    </xf>
    <xf numFmtId="165" fontId="20" fillId="0" borderId="8" xfId="0" applyNumberFormat="1" applyFont="1" applyBorder="1" applyAlignment="1">
      <alignment horizontal="center"/>
    </xf>
    <xf numFmtId="165" fontId="20" fillId="0" borderId="9" xfId="0" applyNumberFormat="1" applyFont="1" applyBorder="1" applyAlignment="1">
      <alignment horizont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166" fontId="0" fillId="0" borderId="7" xfId="0" applyNumberFormat="1" applyBorder="1" applyAlignment="1">
      <alignment horizontal="left"/>
    </xf>
    <xf numFmtId="166" fontId="0" fillId="0" borderId="8" xfId="0" applyNumberFormat="1" applyBorder="1" applyAlignment="1">
      <alignment horizontal="left"/>
    </xf>
    <xf numFmtId="166" fontId="0" fillId="0" borderId="9" xfId="0" applyNumberFormat="1" applyBorder="1" applyAlignment="1">
      <alignment horizontal="left"/>
    </xf>
    <xf numFmtId="0" fontId="3" fillId="0" borderId="0" xfId="0" applyFont="1" applyBorder="1" applyAlignment="1">
      <alignment horizontal="center" vertical="center"/>
    </xf>
    <xf numFmtId="0" fontId="20" fillId="0" borderId="0" xfId="0" applyFont="1" applyBorder="1" applyAlignment="1">
      <alignment horizontal="left"/>
    </xf>
    <xf numFmtId="166" fontId="20" fillId="0" borderId="7" xfId="0" applyNumberFormat="1" applyFont="1" applyBorder="1" applyAlignment="1">
      <alignment horizontal="center"/>
    </xf>
    <xf numFmtId="166" fontId="20" fillId="0" borderId="8" xfId="0" applyNumberFormat="1" applyFont="1" applyBorder="1" applyAlignment="1">
      <alignment horizontal="center"/>
    </xf>
    <xf numFmtId="166" fontId="20" fillId="0" borderId="9" xfId="0" applyNumberFormat="1" applyFont="1" applyBorder="1" applyAlignment="1">
      <alignment horizontal="center"/>
    </xf>
    <xf numFmtId="0" fontId="3" fillId="0" borderId="12" xfId="0" applyFont="1" applyBorder="1" applyAlignment="1">
      <alignment horizontal="right" vertical="center"/>
    </xf>
    <xf numFmtId="0" fontId="3" fillId="0" borderId="2" xfId="0" applyFont="1" applyBorder="1" applyAlignment="1">
      <alignment horizontal="right" vertical="center"/>
    </xf>
    <xf numFmtId="0" fontId="3" fillId="0" borderId="10" xfId="0" applyFont="1" applyBorder="1" applyAlignment="1">
      <alignment horizontal="right" vertical="center"/>
    </xf>
    <xf numFmtId="0" fontId="3" fillId="0" borderId="0" xfId="0" applyFont="1" applyBorder="1" applyAlignment="1">
      <alignment horizontal="right" vertical="center"/>
    </xf>
    <xf numFmtId="0" fontId="3" fillId="0" borderId="2" xfId="0" applyFont="1" applyBorder="1" applyAlignment="1">
      <alignment horizontal="left" vertical="center"/>
    </xf>
    <xf numFmtId="0" fontId="3" fillId="0" borderId="0" xfId="0" applyFont="1" applyBorder="1" applyAlignment="1">
      <alignment horizontal="left" vertical="center"/>
    </xf>
    <xf numFmtId="0" fontId="20" fillId="0" borderId="7" xfId="0" applyFont="1" applyBorder="1" applyAlignment="1">
      <alignment horizontal="left"/>
    </xf>
    <xf numFmtId="0" fontId="20" fillId="0" borderId="8" xfId="0" applyFont="1" applyBorder="1" applyAlignment="1">
      <alignment horizontal="left"/>
    </xf>
    <xf numFmtId="0" fontId="20" fillId="0" borderId="9" xfId="0" applyFont="1" applyBorder="1" applyAlignment="1">
      <alignment horizontal="left"/>
    </xf>
    <xf numFmtId="14" fontId="20" fillId="0" borderId="7" xfId="0" applyNumberFormat="1" applyFont="1" applyBorder="1" applyAlignment="1">
      <alignment horizontal="left"/>
    </xf>
    <xf numFmtId="3" fontId="20" fillId="0" borderId="7" xfId="0" applyNumberFormat="1" applyFont="1" applyBorder="1" applyAlignment="1">
      <alignment horizontal="left"/>
    </xf>
    <xf numFmtId="0" fontId="3" fillId="0" borderId="2" xfId="0" applyFont="1" applyBorder="1" applyAlignment="1">
      <alignment horizontal="center" wrapText="1"/>
    </xf>
    <xf numFmtId="0" fontId="3" fillId="0" borderId="0" xfId="0" applyFont="1" applyBorder="1" applyAlignment="1">
      <alignment horizontal="center" wrapText="1"/>
    </xf>
    <xf numFmtId="0" fontId="1" fillId="0" borderId="12"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1" fillId="0" borderId="10" xfId="0" applyNumberFormat="1" applyFont="1" applyBorder="1" applyAlignment="1">
      <alignment horizontal="center" vertical="center" wrapText="1"/>
    </xf>
    <xf numFmtId="0" fontId="1" fillId="0" borderId="0"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11" xfId="0" applyNumberFormat="1" applyFont="1" applyBorder="1" applyAlignment="1">
      <alignment horizontal="center" vertical="center" wrapText="1"/>
    </xf>
    <xf numFmtId="0" fontId="1" fillId="0" borderId="5" xfId="0" applyNumberFormat="1" applyFont="1" applyBorder="1" applyAlignment="1">
      <alignment horizontal="center" vertical="center" wrapText="1"/>
    </xf>
    <xf numFmtId="0" fontId="1" fillId="0" borderId="6" xfId="0" applyNumberFormat="1" applyFont="1" applyBorder="1" applyAlignment="1">
      <alignment horizontal="center" vertical="center" wrapText="1"/>
    </xf>
    <xf numFmtId="2" fontId="20" fillId="0" borderId="7" xfId="0" applyNumberFormat="1" applyFont="1" applyBorder="1" applyAlignment="1">
      <alignment horizontal="left"/>
    </xf>
    <xf numFmtId="2" fontId="20" fillId="0" borderId="8" xfId="0" applyNumberFormat="1" applyFont="1" applyBorder="1" applyAlignment="1">
      <alignment horizontal="left"/>
    </xf>
    <xf numFmtId="2" fontId="20" fillId="0" borderId="9" xfId="0" applyNumberFormat="1" applyFont="1" applyBorder="1" applyAlignment="1">
      <alignment horizontal="left"/>
    </xf>
    <xf numFmtId="0" fontId="20" fillId="0" borderId="0" xfId="0" applyFont="1" applyBorder="1" applyAlignment="1">
      <alignment horizontal="center"/>
    </xf>
    <xf numFmtId="166" fontId="20" fillId="0" borderId="7" xfId="0" applyNumberFormat="1" applyFont="1" applyBorder="1" applyAlignment="1">
      <alignment horizontal="left"/>
    </xf>
    <xf numFmtId="166" fontId="20" fillId="0" borderId="8" xfId="0" applyNumberFormat="1" applyFont="1" applyBorder="1" applyAlignment="1">
      <alignment horizontal="left"/>
    </xf>
    <xf numFmtId="166" fontId="20" fillId="0" borderId="9" xfId="0" applyNumberFormat="1" applyFont="1" applyBorder="1" applyAlignment="1">
      <alignment horizontal="left"/>
    </xf>
    <xf numFmtId="0" fontId="32" fillId="0" borderId="0" xfId="0" applyFont="1" applyBorder="1" applyAlignment="1">
      <alignment horizontal="center"/>
    </xf>
    <xf numFmtId="0" fontId="19" fillId="0" borderId="0" xfId="0" applyFont="1" applyBorder="1" applyAlignment="1">
      <alignment horizontal="center"/>
    </xf>
  </cellXfs>
  <cellStyles count="3">
    <cellStyle name="Comma" xfId="1" builtinId="3"/>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28575</xdr:colOff>
      <xdr:row>0</xdr:row>
      <xdr:rowOff>57150</xdr:rowOff>
    </xdr:from>
    <xdr:to>
      <xdr:col>3</xdr:col>
      <xdr:colOff>590550</xdr:colOff>
      <xdr:row>0</xdr:row>
      <xdr:rowOff>742950</xdr:rowOff>
    </xdr:to>
    <xdr:pic>
      <xdr:nvPicPr>
        <xdr:cNvPr id="2" name="Picture 1" descr="Minnesota Pollution Control Agency (MPCA), 520 Lafayette Road North, St. Paul, MN 55155-4194" title="Image of MPCA logo with St. Paul office address">
          <a:extLst>
            <a:ext uri="{FF2B5EF4-FFF2-40B4-BE49-F238E27FC236}">
              <a16:creationId xmlns:a16="http://schemas.microsoft.com/office/drawing/2014/main" id="{78420607-9BD2-4361-ACC2-F59815AFCB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57150"/>
          <a:ext cx="2390775" cy="68580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BA323-04D9-48A5-909D-8C51F5C1FA34}">
  <sheetPr codeName="Sheet5">
    <pageSetUpPr fitToPage="1"/>
  </sheetPr>
  <dimension ref="A1:V44"/>
  <sheetViews>
    <sheetView tabSelected="1" workbookViewId="0">
      <selection activeCell="A2" sqref="A2:Q32"/>
    </sheetView>
  </sheetViews>
  <sheetFormatPr defaultRowHeight="12.75" x14ac:dyDescent="0.2"/>
  <cols>
    <col min="17" max="17" width="3.42578125" customWidth="1"/>
    <col min="18" max="18" width="5.5703125" customWidth="1"/>
  </cols>
  <sheetData>
    <row r="1" spans="1:22" ht="68.25" customHeight="1" x14ac:dyDescent="0.2">
      <c r="A1" s="183" t="s">
        <v>283</v>
      </c>
      <c r="B1" s="183"/>
      <c r="C1" s="183"/>
      <c r="D1" s="183"/>
      <c r="E1" s="183"/>
      <c r="F1" s="183"/>
      <c r="G1" s="183"/>
      <c r="H1" s="183"/>
      <c r="I1" s="183"/>
      <c r="J1" s="183"/>
      <c r="K1" s="183"/>
      <c r="L1" s="183"/>
      <c r="M1" s="183"/>
      <c r="N1" s="183"/>
      <c r="O1" s="183"/>
      <c r="P1" s="183"/>
      <c r="Q1" s="183"/>
      <c r="R1" s="183"/>
      <c r="S1" s="183"/>
      <c r="T1" s="183"/>
      <c r="U1" s="183"/>
      <c r="V1" s="183"/>
    </row>
    <row r="2" spans="1:22" ht="234" customHeight="1" x14ac:dyDescent="0.2">
      <c r="A2" s="184" t="s">
        <v>282</v>
      </c>
      <c r="B2" s="184"/>
      <c r="C2" s="184"/>
      <c r="D2" s="184"/>
      <c r="E2" s="184"/>
      <c r="F2" s="184"/>
      <c r="G2" s="184"/>
      <c r="H2" s="184"/>
      <c r="I2" s="184"/>
      <c r="J2" s="184"/>
      <c r="K2" s="184"/>
      <c r="L2" s="184"/>
      <c r="M2" s="184"/>
      <c r="N2" s="184"/>
      <c r="O2" s="184"/>
      <c r="P2" s="184"/>
      <c r="Q2" s="184"/>
      <c r="S2" s="185" t="s">
        <v>264</v>
      </c>
      <c r="T2" s="186"/>
      <c r="U2" s="186"/>
      <c r="V2" s="187"/>
    </row>
    <row r="3" spans="1:22" ht="51" customHeight="1" x14ac:dyDescent="0.2">
      <c r="A3" s="184"/>
      <c r="B3" s="184"/>
      <c r="C3" s="184"/>
      <c r="D3" s="184"/>
      <c r="E3" s="184"/>
      <c r="F3" s="184"/>
      <c r="G3" s="184"/>
      <c r="H3" s="184"/>
      <c r="I3" s="184"/>
      <c r="J3" s="184"/>
      <c r="K3" s="184"/>
      <c r="L3" s="184"/>
      <c r="M3" s="184"/>
      <c r="N3" s="184"/>
      <c r="O3" s="184"/>
      <c r="P3" s="184"/>
      <c r="Q3" s="184"/>
      <c r="S3" s="188"/>
      <c r="T3" s="189"/>
      <c r="U3" s="189"/>
      <c r="V3" s="190"/>
    </row>
    <row r="4" spans="1:22" ht="15.75" customHeight="1" x14ac:dyDescent="0.2">
      <c r="A4" s="184"/>
      <c r="B4" s="184"/>
      <c r="C4" s="184"/>
      <c r="D4" s="184"/>
      <c r="E4" s="184"/>
      <c r="F4" s="184"/>
      <c r="G4" s="184"/>
      <c r="H4" s="184"/>
      <c r="I4" s="184"/>
      <c r="J4" s="184"/>
      <c r="K4" s="184"/>
      <c r="L4" s="184"/>
      <c r="M4" s="184"/>
      <c r="N4" s="184"/>
      <c r="O4" s="184"/>
      <c r="P4" s="184"/>
      <c r="Q4" s="184"/>
      <c r="S4" s="188"/>
      <c r="T4" s="189"/>
      <c r="U4" s="189"/>
      <c r="V4" s="190"/>
    </row>
    <row r="5" spans="1:22" ht="15.75" customHeight="1" x14ac:dyDescent="0.2">
      <c r="A5" s="184"/>
      <c r="B5" s="184"/>
      <c r="C5" s="184"/>
      <c r="D5" s="184"/>
      <c r="E5" s="184"/>
      <c r="F5" s="184"/>
      <c r="G5" s="184"/>
      <c r="H5" s="184"/>
      <c r="I5" s="184"/>
      <c r="J5" s="184"/>
      <c r="K5" s="184"/>
      <c r="L5" s="184"/>
      <c r="M5" s="184"/>
      <c r="N5" s="184"/>
      <c r="O5" s="184"/>
      <c r="P5" s="184"/>
      <c r="Q5" s="184"/>
      <c r="S5" s="188"/>
      <c r="T5" s="189"/>
      <c r="U5" s="189"/>
      <c r="V5" s="190"/>
    </row>
    <row r="6" spans="1:22" ht="15.75" customHeight="1" x14ac:dyDescent="0.2">
      <c r="A6" s="184"/>
      <c r="B6" s="184"/>
      <c r="C6" s="184"/>
      <c r="D6" s="184"/>
      <c r="E6" s="184"/>
      <c r="F6" s="184"/>
      <c r="G6" s="184"/>
      <c r="H6" s="184"/>
      <c r="I6" s="184"/>
      <c r="J6" s="184"/>
      <c r="K6" s="184"/>
      <c r="L6" s="184"/>
      <c r="M6" s="184"/>
      <c r="N6" s="184"/>
      <c r="O6" s="184"/>
      <c r="P6" s="184"/>
      <c r="Q6" s="184"/>
      <c r="S6" s="188"/>
      <c r="T6" s="189"/>
      <c r="U6" s="189"/>
      <c r="V6" s="190"/>
    </row>
    <row r="7" spans="1:22" ht="12.75" customHeight="1" x14ac:dyDescent="0.2">
      <c r="A7" s="184"/>
      <c r="B7" s="184"/>
      <c r="C7" s="184"/>
      <c r="D7" s="184"/>
      <c r="E7" s="184"/>
      <c r="F7" s="184"/>
      <c r="G7" s="184"/>
      <c r="H7" s="184"/>
      <c r="I7" s="184"/>
      <c r="J7" s="184"/>
      <c r="K7" s="184"/>
      <c r="L7" s="184"/>
      <c r="M7" s="184"/>
      <c r="N7" s="184"/>
      <c r="O7" s="184"/>
      <c r="P7" s="184"/>
      <c r="Q7" s="184"/>
      <c r="S7" s="188"/>
      <c r="T7" s="189"/>
      <c r="U7" s="189"/>
      <c r="V7" s="190"/>
    </row>
    <row r="8" spans="1:22" ht="15.75" customHeight="1" x14ac:dyDescent="0.2">
      <c r="A8" s="184"/>
      <c r="B8" s="184"/>
      <c r="C8" s="184"/>
      <c r="D8" s="184"/>
      <c r="E8" s="184"/>
      <c r="F8" s="184"/>
      <c r="G8" s="184"/>
      <c r="H8" s="184"/>
      <c r="I8" s="184"/>
      <c r="J8" s="184"/>
      <c r="K8" s="184"/>
      <c r="L8" s="184"/>
      <c r="M8" s="184"/>
      <c r="N8" s="184"/>
      <c r="O8" s="184"/>
      <c r="P8" s="184"/>
      <c r="Q8" s="184"/>
      <c r="S8" s="188"/>
      <c r="T8" s="189"/>
      <c r="U8" s="189"/>
      <c r="V8" s="190"/>
    </row>
    <row r="9" spans="1:22" ht="15.75" customHeight="1" x14ac:dyDescent="0.2">
      <c r="A9" s="184"/>
      <c r="B9" s="184"/>
      <c r="C9" s="184"/>
      <c r="D9" s="184"/>
      <c r="E9" s="184"/>
      <c r="F9" s="184"/>
      <c r="G9" s="184"/>
      <c r="H9" s="184"/>
      <c r="I9" s="184"/>
      <c r="J9" s="184"/>
      <c r="K9" s="184"/>
      <c r="L9" s="184"/>
      <c r="M9" s="184"/>
      <c r="N9" s="184"/>
      <c r="O9" s="184"/>
      <c r="P9" s="184"/>
      <c r="Q9" s="184"/>
      <c r="S9" s="191"/>
      <c r="T9" s="192"/>
      <c r="U9" s="192"/>
      <c r="V9" s="193"/>
    </row>
    <row r="10" spans="1:22" ht="15.75" customHeight="1" x14ac:dyDescent="0.2">
      <c r="A10" s="184"/>
      <c r="B10" s="184"/>
      <c r="C10" s="184"/>
      <c r="D10" s="184"/>
      <c r="E10" s="184"/>
      <c r="F10" s="184"/>
      <c r="G10" s="184"/>
      <c r="H10" s="184"/>
      <c r="I10" s="184"/>
      <c r="J10" s="184"/>
      <c r="K10" s="184"/>
      <c r="L10" s="184"/>
      <c r="M10" s="184"/>
      <c r="N10" s="184"/>
      <c r="O10" s="184"/>
      <c r="P10" s="184"/>
      <c r="Q10" s="184"/>
      <c r="S10" s="48"/>
      <c r="T10" s="48"/>
      <c r="U10" s="48"/>
      <c r="V10" s="48"/>
    </row>
    <row r="11" spans="1:22" ht="15.75" customHeight="1" x14ac:dyDescent="0.2">
      <c r="A11" s="184"/>
      <c r="B11" s="184"/>
      <c r="C11" s="184"/>
      <c r="D11" s="184"/>
      <c r="E11" s="184"/>
      <c r="F11" s="184"/>
      <c r="G11" s="184"/>
      <c r="H11" s="184"/>
      <c r="I11" s="184"/>
      <c r="J11" s="184"/>
      <c r="K11" s="184"/>
      <c r="L11" s="184"/>
      <c r="M11" s="184"/>
      <c r="N11" s="184"/>
      <c r="O11" s="184"/>
      <c r="P11" s="184"/>
      <c r="Q11" s="184"/>
      <c r="S11" s="48"/>
      <c r="T11" s="48"/>
      <c r="U11" s="48"/>
      <c r="V11" s="48"/>
    </row>
    <row r="12" spans="1:22" ht="15.75" customHeight="1" x14ac:dyDescent="0.2">
      <c r="A12" s="184"/>
      <c r="B12" s="184"/>
      <c r="C12" s="184"/>
      <c r="D12" s="184"/>
      <c r="E12" s="184"/>
      <c r="F12" s="184"/>
      <c r="G12" s="184"/>
      <c r="H12" s="184"/>
      <c r="I12" s="184"/>
      <c r="J12" s="184"/>
      <c r="K12" s="184"/>
      <c r="L12" s="184"/>
      <c r="M12" s="184"/>
      <c r="N12" s="184"/>
      <c r="O12" s="184"/>
      <c r="P12" s="184"/>
      <c r="Q12" s="184"/>
      <c r="S12" s="48"/>
      <c r="T12" s="48"/>
      <c r="U12" s="48"/>
      <c r="V12" s="48"/>
    </row>
    <row r="13" spans="1:22" ht="12.75" customHeight="1" x14ac:dyDescent="0.2">
      <c r="A13" s="184"/>
      <c r="B13" s="184"/>
      <c r="C13" s="184"/>
      <c r="D13" s="184"/>
      <c r="E13" s="184"/>
      <c r="F13" s="184"/>
      <c r="G13" s="184"/>
      <c r="H13" s="184"/>
      <c r="I13" s="184"/>
      <c r="J13" s="184"/>
      <c r="K13" s="184"/>
      <c r="L13" s="184"/>
      <c r="M13" s="184"/>
      <c r="N13" s="184"/>
      <c r="O13" s="184"/>
      <c r="P13" s="184"/>
      <c r="Q13" s="184"/>
      <c r="S13" s="48"/>
      <c r="T13" s="48"/>
      <c r="U13" s="48"/>
      <c r="V13" s="48"/>
    </row>
    <row r="14" spans="1:22" ht="15.75" customHeight="1" x14ac:dyDescent="0.2">
      <c r="A14" s="184"/>
      <c r="B14" s="184"/>
      <c r="C14" s="184"/>
      <c r="D14" s="184"/>
      <c r="E14" s="184"/>
      <c r="F14" s="184"/>
      <c r="G14" s="184"/>
      <c r="H14" s="184"/>
      <c r="I14" s="184"/>
      <c r="J14" s="184"/>
      <c r="K14" s="184"/>
      <c r="L14" s="184"/>
      <c r="M14" s="184"/>
      <c r="N14" s="184"/>
      <c r="O14" s="184"/>
      <c r="P14" s="184"/>
      <c r="Q14" s="184"/>
      <c r="S14" s="48"/>
      <c r="T14" s="48"/>
      <c r="U14" s="48"/>
      <c r="V14" s="48"/>
    </row>
    <row r="15" spans="1:22" ht="15.75" customHeight="1" x14ac:dyDescent="0.2">
      <c r="A15" s="184"/>
      <c r="B15" s="184"/>
      <c r="C15" s="184"/>
      <c r="D15" s="184"/>
      <c r="E15" s="184"/>
      <c r="F15" s="184"/>
      <c r="G15" s="184"/>
      <c r="H15" s="184"/>
      <c r="I15" s="184"/>
      <c r="J15" s="184"/>
      <c r="K15" s="184"/>
      <c r="L15" s="184"/>
      <c r="M15" s="184"/>
      <c r="N15" s="184"/>
      <c r="O15" s="184"/>
      <c r="P15" s="184"/>
      <c r="Q15" s="184"/>
      <c r="S15" s="48"/>
      <c r="T15" s="48"/>
      <c r="U15" s="48"/>
      <c r="V15" s="48"/>
    </row>
    <row r="16" spans="1:22" ht="15.75" customHeight="1" x14ac:dyDescent="0.2">
      <c r="A16" s="184"/>
      <c r="B16" s="184"/>
      <c r="C16" s="184"/>
      <c r="D16" s="184"/>
      <c r="E16" s="184"/>
      <c r="F16" s="184"/>
      <c r="G16" s="184"/>
      <c r="H16" s="184"/>
      <c r="I16" s="184"/>
      <c r="J16" s="184"/>
      <c r="K16" s="184"/>
      <c r="L16" s="184"/>
      <c r="M16" s="184"/>
      <c r="N16" s="184"/>
      <c r="O16" s="184"/>
      <c r="P16" s="184"/>
      <c r="Q16" s="184"/>
      <c r="S16" s="48"/>
      <c r="T16" s="48"/>
      <c r="U16" s="48"/>
      <c r="V16" s="48"/>
    </row>
    <row r="17" spans="1:20" ht="12.75" customHeight="1" x14ac:dyDescent="0.2">
      <c r="A17" s="184"/>
      <c r="B17" s="184"/>
      <c r="C17" s="184"/>
      <c r="D17" s="184"/>
      <c r="E17" s="184"/>
      <c r="F17" s="184"/>
      <c r="G17" s="184"/>
      <c r="H17" s="184"/>
      <c r="I17" s="184"/>
      <c r="J17" s="184"/>
      <c r="K17" s="184"/>
      <c r="L17" s="184"/>
      <c r="M17" s="184"/>
      <c r="N17" s="184"/>
      <c r="O17" s="184"/>
      <c r="P17" s="184"/>
      <c r="Q17" s="184"/>
      <c r="T17" s="47"/>
    </row>
    <row r="18" spans="1:20" ht="15.75" customHeight="1" x14ac:dyDescent="0.2">
      <c r="A18" s="184"/>
      <c r="B18" s="184"/>
      <c r="C18" s="184"/>
      <c r="D18" s="184"/>
      <c r="E18" s="184"/>
      <c r="F18" s="184"/>
      <c r="G18" s="184"/>
      <c r="H18" s="184"/>
      <c r="I18" s="184"/>
      <c r="J18" s="184"/>
      <c r="K18" s="184"/>
      <c r="L18" s="184"/>
      <c r="M18" s="184"/>
      <c r="N18" s="184"/>
      <c r="O18" s="184"/>
      <c r="P18" s="184"/>
      <c r="Q18" s="184"/>
      <c r="T18" s="46"/>
    </row>
    <row r="19" spans="1:20" ht="15.75" customHeight="1" x14ac:dyDescent="0.2">
      <c r="A19" s="184"/>
      <c r="B19" s="184"/>
      <c r="C19" s="184"/>
      <c r="D19" s="184"/>
      <c r="E19" s="184"/>
      <c r="F19" s="184"/>
      <c r="G19" s="184"/>
      <c r="H19" s="184"/>
      <c r="I19" s="184"/>
      <c r="J19" s="184"/>
      <c r="K19" s="184"/>
      <c r="L19" s="184"/>
      <c r="M19" s="184"/>
      <c r="N19" s="184"/>
      <c r="O19" s="184"/>
      <c r="P19" s="184"/>
      <c r="Q19" s="184"/>
      <c r="S19" s="46"/>
    </row>
    <row r="20" spans="1:20" ht="15.75" customHeight="1" x14ac:dyDescent="0.2">
      <c r="A20" s="184"/>
      <c r="B20" s="184"/>
      <c r="C20" s="184"/>
      <c r="D20" s="184"/>
      <c r="E20" s="184"/>
      <c r="F20" s="184"/>
      <c r="G20" s="184"/>
      <c r="H20" s="184"/>
      <c r="I20" s="184"/>
      <c r="J20" s="184"/>
      <c r="K20" s="184"/>
      <c r="L20" s="184"/>
      <c r="M20" s="184"/>
      <c r="N20" s="184"/>
      <c r="O20" s="184"/>
      <c r="P20" s="184"/>
      <c r="Q20" s="184"/>
      <c r="S20" s="46"/>
    </row>
    <row r="21" spans="1:20" ht="15.75" customHeight="1" x14ac:dyDescent="0.2">
      <c r="A21" s="184"/>
      <c r="B21" s="184"/>
      <c r="C21" s="184"/>
      <c r="D21" s="184"/>
      <c r="E21" s="184"/>
      <c r="F21" s="184"/>
      <c r="G21" s="184"/>
      <c r="H21" s="184"/>
      <c r="I21" s="184"/>
      <c r="J21" s="184"/>
      <c r="K21" s="184"/>
      <c r="L21" s="184"/>
      <c r="M21" s="184"/>
      <c r="N21" s="184"/>
      <c r="O21" s="184"/>
      <c r="P21" s="184"/>
      <c r="Q21" s="184"/>
      <c r="S21" s="46"/>
    </row>
    <row r="22" spans="1:20" ht="15.75" customHeight="1" x14ac:dyDescent="0.2">
      <c r="A22" s="184"/>
      <c r="B22" s="184"/>
      <c r="C22" s="184"/>
      <c r="D22" s="184"/>
      <c r="E22" s="184"/>
      <c r="F22" s="184"/>
      <c r="G22" s="184"/>
      <c r="H22" s="184"/>
      <c r="I22" s="184"/>
      <c r="J22" s="184"/>
      <c r="K22" s="184"/>
      <c r="L22" s="184"/>
      <c r="M22" s="184"/>
      <c r="N22" s="184"/>
      <c r="O22" s="184"/>
      <c r="P22" s="184"/>
      <c r="Q22" s="184"/>
      <c r="T22" s="46"/>
    </row>
    <row r="23" spans="1:20" ht="12.75" customHeight="1" x14ac:dyDescent="0.2">
      <c r="A23" s="184"/>
      <c r="B23" s="184"/>
      <c r="C23" s="184"/>
      <c r="D23" s="184"/>
      <c r="E23" s="184"/>
      <c r="F23" s="184"/>
      <c r="G23" s="184"/>
      <c r="H23" s="184"/>
      <c r="I23" s="184"/>
      <c r="J23" s="184"/>
      <c r="K23" s="184"/>
      <c r="L23" s="184"/>
      <c r="M23" s="184"/>
      <c r="N23" s="184"/>
      <c r="O23" s="184"/>
      <c r="P23" s="184"/>
      <c r="Q23" s="184"/>
      <c r="T23" s="47"/>
    </row>
    <row r="24" spans="1:20" ht="15.75" customHeight="1" x14ac:dyDescent="0.2">
      <c r="A24" s="184"/>
      <c r="B24" s="184"/>
      <c r="C24" s="184"/>
      <c r="D24" s="184"/>
      <c r="E24" s="184"/>
      <c r="F24" s="184"/>
      <c r="G24" s="184"/>
      <c r="H24" s="184"/>
      <c r="I24" s="184"/>
      <c r="J24" s="184"/>
      <c r="K24" s="184"/>
      <c r="L24" s="184"/>
      <c r="M24" s="184"/>
      <c r="N24" s="184"/>
      <c r="O24" s="184"/>
      <c r="P24" s="184"/>
      <c r="Q24" s="184"/>
      <c r="T24" s="46"/>
    </row>
    <row r="25" spans="1:20" ht="15.75" customHeight="1" x14ac:dyDescent="0.2">
      <c r="A25" s="184"/>
      <c r="B25" s="184"/>
      <c r="C25" s="184"/>
      <c r="D25" s="184"/>
      <c r="E25" s="184"/>
      <c r="F25" s="184"/>
      <c r="G25" s="184"/>
      <c r="H25" s="184"/>
      <c r="I25" s="184"/>
      <c r="J25" s="184"/>
      <c r="K25" s="184"/>
      <c r="L25" s="184"/>
      <c r="M25" s="184"/>
      <c r="N25" s="184"/>
      <c r="O25" s="184"/>
      <c r="P25" s="184"/>
      <c r="Q25" s="184"/>
      <c r="S25" s="46"/>
    </row>
    <row r="26" spans="1:20" ht="15.75" customHeight="1" x14ac:dyDescent="0.2">
      <c r="A26" s="184"/>
      <c r="B26" s="184"/>
      <c r="C26" s="184"/>
      <c r="D26" s="184"/>
      <c r="E26" s="184"/>
      <c r="F26" s="184"/>
      <c r="G26" s="184"/>
      <c r="H26" s="184"/>
      <c r="I26" s="184"/>
      <c r="J26" s="184"/>
      <c r="K26" s="184"/>
      <c r="L26" s="184"/>
      <c r="M26" s="184"/>
      <c r="N26" s="184"/>
      <c r="O26" s="184"/>
      <c r="P26" s="184"/>
      <c r="Q26" s="184"/>
      <c r="S26" s="46"/>
      <c r="T26" s="46"/>
    </row>
    <row r="27" spans="1:20" ht="12.75" customHeight="1" x14ac:dyDescent="0.2">
      <c r="A27" s="184"/>
      <c r="B27" s="184"/>
      <c r="C27" s="184"/>
      <c r="D27" s="184"/>
      <c r="E27" s="184"/>
      <c r="F27" s="184"/>
      <c r="G27" s="184"/>
      <c r="H27" s="184"/>
      <c r="I27" s="184"/>
      <c r="J27" s="184"/>
      <c r="K27" s="184"/>
      <c r="L27" s="184"/>
      <c r="M27" s="184"/>
      <c r="N27" s="184"/>
      <c r="O27" s="184"/>
      <c r="P27" s="184"/>
      <c r="Q27" s="184"/>
      <c r="T27" s="47"/>
    </row>
    <row r="28" spans="1:20" ht="15.75" customHeight="1" x14ac:dyDescent="0.2">
      <c r="A28" s="184"/>
      <c r="B28" s="184"/>
      <c r="C28" s="184"/>
      <c r="D28" s="184"/>
      <c r="E28" s="184"/>
      <c r="F28" s="184"/>
      <c r="G28" s="184"/>
      <c r="H28" s="184"/>
      <c r="I28" s="184"/>
      <c r="J28" s="184"/>
      <c r="K28" s="184"/>
      <c r="L28" s="184"/>
      <c r="M28" s="184"/>
      <c r="N28" s="184"/>
      <c r="O28" s="184"/>
      <c r="P28" s="184"/>
      <c r="Q28" s="184"/>
      <c r="T28" s="46"/>
    </row>
    <row r="29" spans="1:20" x14ac:dyDescent="0.2">
      <c r="A29" s="184"/>
      <c r="B29" s="184"/>
      <c r="C29" s="184"/>
      <c r="D29" s="184"/>
      <c r="E29" s="184"/>
      <c r="F29" s="184"/>
      <c r="G29" s="184"/>
      <c r="H29" s="184"/>
      <c r="I29" s="184"/>
      <c r="J29" s="184"/>
      <c r="K29" s="184"/>
      <c r="L29" s="184"/>
      <c r="M29" s="184"/>
      <c r="N29" s="184"/>
      <c r="O29" s="184"/>
      <c r="P29" s="184"/>
      <c r="Q29" s="184"/>
    </row>
    <row r="30" spans="1:20" ht="105" customHeight="1" x14ac:dyDescent="0.2">
      <c r="A30" s="184"/>
      <c r="B30" s="184"/>
      <c r="C30" s="184"/>
      <c r="D30" s="184"/>
      <c r="E30" s="184"/>
      <c r="F30" s="184"/>
      <c r="G30" s="184"/>
      <c r="H30" s="184"/>
      <c r="I30" s="184"/>
      <c r="J30" s="184"/>
      <c r="K30" s="184"/>
      <c r="L30" s="184"/>
      <c r="M30" s="184"/>
      <c r="N30" s="184"/>
      <c r="O30" s="184"/>
      <c r="P30" s="184"/>
      <c r="Q30" s="184"/>
    </row>
    <row r="31" spans="1:20" x14ac:dyDescent="0.2">
      <c r="A31" s="184"/>
      <c r="B31" s="184"/>
      <c r="C31" s="184"/>
      <c r="D31" s="184"/>
      <c r="E31" s="184"/>
      <c r="F31" s="184"/>
      <c r="G31" s="184"/>
      <c r="H31" s="184"/>
      <c r="I31" s="184"/>
      <c r="J31" s="184"/>
      <c r="K31" s="184"/>
      <c r="L31" s="184"/>
      <c r="M31" s="184"/>
      <c r="N31" s="184"/>
      <c r="O31" s="184"/>
      <c r="P31" s="184"/>
      <c r="Q31" s="184"/>
    </row>
    <row r="32" spans="1:20" x14ac:dyDescent="0.2">
      <c r="A32" s="184"/>
      <c r="B32" s="184"/>
      <c r="C32" s="184"/>
      <c r="D32" s="184"/>
      <c r="E32" s="184"/>
      <c r="F32" s="184"/>
      <c r="G32" s="184"/>
      <c r="H32" s="184"/>
      <c r="I32" s="184"/>
      <c r="J32" s="184"/>
      <c r="K32" s="184"/>
      <c r="L32" s="184"/>
      <c r="M32" s="184"/>
      <c r="N32" s="184"/>
      <c r="O32" s="184"/>
      <c r="P32" s="184"/>
      <c r="Q32" s="184"/>
    </row>
    <row r="33" spans="1:17" x14ac:dyDescent="0.2">
      <c r="A33" s="45"/>
      <c r="B33" s="45"/>
      <c r="C33" s="45"/>
      <c r="D33" s="45"/>
      <c r="E33" s="45"/>
      <c r="F33" s="45"/>
      <c r="G33" s="45"/>
      <c r="H33" s="45"/>
      <c r="I33" s="45"/>
      <c r="J33" s="45"/>
      <c r="K33" s="45"/>
      <c r="L33" s="45"/>
      <c r="M33" s="45"/>
      <c r="N33" s="45"/>
      <c r="O33" s="45"/>
      <c r="P33" s="45"/>
      <c r="Q33" s="45"/>
    </row>
    <row r="34" spans="1:17" x14ac:dyDescent="0.2">
      <c r="A34" s="45"/>
      <c r="B34" s="45"/>
      <c r="C34" s="45"/>
      <c r="D34" s="45"/>
      <c r="E34" s="45"/>
      <c r="F34" s="45"/>
      <c r="G34" s="45"/>
      <c r="H34" s="45"/>
      <c r="I34" s="45"/>
      <c r="J34" s="45"/>
      <c r="K34" s="45"/>
      <c r="L34" s="45"/>
      <c r="M34" s="45"/>
      <c r="N34" s="45"/>
      <c r="O34" s="45"/>
      <c r="P34" s="45"/>
      <c r="Q34" s="45"/>
    </row>
    <row r="35" spans="1:17" x14ac:dyDescent="0.2">
      <c r="A35" s="45"/>
      <c r="B35" s="45"/>
      <c r="C35" s="45"/>
      <c r="D35" s="45"/>
      <c r="E35" s="45"/>
      <c r="F35" s="45"/>
      <c r="G35" s="45"/>
      <c r="H35" s="45"/>
      <c r="I35" s="45"/>
      <c r="J35" s="45"/>
      <c r="K35" s="45"/>
      <c r="L35" s="45"/>
      <c r="M35" s="45"/>
      <c r="N35" s="45"/>
      <c r="O35" s="45"/>
      <c r="P35" s="45"/>
      <c r="Q35" s="45"/>
    </row>
    <row r="36" spans="1:17" x14ac:dyDescent="0.2">
      <c r="A36" s="45"/>
      <c r="B36" s="45"/>
      <c r="C36" s="45"/>
      <c r="D36" s="45"/>
      <c r="E36" s="45"/>
      <c r="F36" s="45"/>
      <c r="G36" s="45"/>
      <c r="H36" s="45"/>
      <c r="I36" s="45"/>
      <c r="J36" s="45"/>
      <c r="K36" s="45"/>
      <c r="L36" s="45"/>
      <c r="M36" s="45"/>
      <c r="N36" s="45"/>
      <c r="O36" s="45"/>
      <c r="P36" s="45"/>
      <c r="Q36" s="45"/>
    </row>
    <row r="37" spans="1:17" x14ac:dyDescent="0.2">
      <c r="A37" s="45"/>
      <c r="B37" s="45"/>
      <c r="C37" s="45"/>
      <c r="D37" s="45"/>
      <c r="E37" s="45"/>
      <c r="F37" s="45"/>
      <c r="G37" s="45"/>
      <c r="H37" s="45"/>
      <c r="I37" s="45"/>
      <c r="J37" s="45"/>
      <c r="K37" s="45"/>
      <c r="L37" s="45"/>
      <c r="M37" s="45"/>
      <c r="N37" s="45"/>
      <c r="O37" s="45"/>
      <c r="P37" s="45"/>
      <c r="Q37" s="45"/>
    </row>
    <row r="38" spans="1:17" x14ac:dyDescent="0.2">
      <c r="A38" s="45"/>
      <c r="B38" s="45"/>
      <c r="C38" s="45"/>
      <c r="D38" s="45"/>
      <c r="E38" s="45"/>
      <c r="F38" s="45"/>
      <c r="G38" s="45"/>
      <c r="H38" s="45"/>
      <c r="I38" s="45"/>
      <c r="J38" s="45"/>
      <c r="K38" s="45"/>
      <c r="L38" s="45"/>
      <c r="M38" s="45"/>
      <c r="N38" s="45"/>
      <c r="O38" s="45"/>
      <c r="P38" s="45"/>
      <c r="Q38" s="45"/>
    </row>
    <row r="39" spans="1:17" x14ac:dyDescent="0.2">
      <c r="A39" s="45"/>
      <c r="B39" s="45"/>
      <c r="C39" s="45"/>
      <c r="D39" s="45"/>
      <c r="E39" s="45"/>
      <c r="F39" s="45"/>
      <c r="G39" s="45"/>
      <c r="H39" s="45"/>
      <c r="I39" s="45"/>
      <c r="J39" s="45"/>
      <c r="K39" s="45"/>
      <c r="L39" s="45"/>
      <c r="M39" s="45"/>
      <c r="N39" s="45"/>
      <c r="O39" s="45"/>
      <c r="P39" s="45"/>
      <c r="Q39" s="45"/>
    </row>
    <row r="40" spans="1:17" x14ac:dyDescent="0.2">
      <c r="A40" s="45"/>
      <c r="B40" s="45"/>
      <c r="C40" s="45"/>
      <c r="D40" s="45"/>
      <c r="E40" s="45"/>
      <c r="F40" s="45"/>
      <c r="G40" s="45"/>
      <c r="H40" s="45"/>
      <c r="I40" s="45"/>
      <c r="J40" s="45"/>
      <c r="K40" s="45"/>
      <c r="L40" s="45"/>
      <c r="M40" s="45"/>
      <c r="N40" s="45"/>
      <c r="O40" s="45"/>
      <c r="P40" s="45"/>
      <c r="Q40" s="45"/>
    </row>
    <row r="41" spans="1:17" x14ac:dyDescent="0.2">
      <c r="A41" s="45"/>
      <c r="B41" s="45"/>
      <c r="C41" s="45"/>
      <c r="D41" s="45"/>
      <c r="E41" s="45"/>
      <c r="F41" s="45"/>
      <c r="G41" s="45"/>
      <c r="H41" s="45"/>
      <c r="I41" s="45"/>
      <c r="J41" s="45"/>
      <c r="K41" s="45"/>
      <c r="L41" s="45"/>
      <c r="M41" s="45"/>
      <c r="N41" s="45"/>
      <c r="O41" s="45"/>
      <c r="P41" s="45"/>
      <c r="Q41" s="45"/>
    </row>
    <row r="42" spans="1:17" x14ac:dyDescent="0.2">
      <c r="A42" s="45"/>
      <c r="B42" s="45"/>
      <c r="C42" s="45"/>
      <c r="D42" s="45"/>
      <c r="E42" s="45"/>
      <c r="F42" s="45"/>
      <c r="G42" s="45"/>
      <c r="H42" s="45"/>
      <c r="I42" s="45"/>
      <c r="J42" s="45"/>
      <c r="K42" s="45"/>
      <c r="L42" s="45"/>
      <c r="M42" s="45"/>
      <c r="N42" s="45"/>
      <c r="O42" s="45"/>
      <c r="P42" s="45"/>
      <c r="Q42" s="45"/>
    </row>
    <row r="43" spans="1:17" x14ac:dyDescent="0.2">
      <c r="A43" s="45"/>
      <c r="B43" s="45"/>
      <c r="C43" s="45"/>
      <c r="D43" s="45"/>
      <c r="E43" s="45"/>
      <c r="F43" s="45"/>
      <c r="G43" s="45"/>
      <c r="H43" s="45"/>
      <c r="I43" s="45"/>
      <c r="J43" s="45"/>
      <c r="K43" s="45"/>
      <c r="L43" s="45"/>
      <c r="M43" s="45"/>
      <c r="N43" s="45"/>
      <c r="O43" s="45"/>
      <c r="P43" s="45"/>
      <c r="Q43" s="45"/>
    </row>
    <row r="44" spans="1:17" ht="11.25" customHeight="1" x14ac:dyDescent="0.2">
      <c r="A44" s="45"/>
      <c r="B44" s="45"/>
      <c r="C44" s="45"/>
      <c r="D44" s="45"/>
      <c r="E44" s="45"/>
      <c r="F44" s="45"/>
      <c r="G44" s="45"/>
      <c r="H44" s="45"/>
      <c r="I44" s="45"/>
      <c r="J44" s="45"/>
      <c r="K44" s="45"/>
      <c r="L44" s="45"/>
      <c r="M44" s="45"/>
      <c r="N44" s="45"/>
      <c r="O44" s="45"/>
      <c r="P44" s="45"/>
      <c r="Q44" s="45"/>
    </row>
  </sheetData>
  <sheetProtection algorithmName="SHA-512" hashValue="X3VYH90IDjp1+uaDxaJsWcsExLmBYF9eBPyL7SVrK4m//rQv52TNaGuTOulaKcPqnlEsSqllWCmmsCBzQscFtg==" saltValue="8Xn8d8LRxnCQduVuSk8OpQ==" spinCount="100000" sheet="1" selectLockedCells="1" selectUnlockedCells="1"/>
  <mergeCells count="3">
    <mergeCell ref="A1:V1"/>
    <mergeCell ref="A2:Q32"/>
    <mergeCell ref="S2:V9"/>
  </mergeCells>
  <pageMargins left="0.25" right="0.25" top="0.75" bottom="0.75" header="0.3" footer="0.3"/>
  <pageSetup scale="54" orientation="portrait" horizontalDpi="1200" verticalDpi="1200" r:id="rId1"/>
  <headerFooter>
    <oddFooter>&amp;L&amp;"Arial,Italic"&amp;8wq-bios7-03  •  1/12/26&amp;C&amp;"Arial,Italic"&amp;8 •  www.pca.state.mn.us  •  Available in alternative formats  •  651-296-6300  •  800-657-3864  •  Use your preferred relay service&amp;R&amp;"Arial,Italic"&amp;8Page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X56"/>
  <sheetViews>
    <sheetView showGridLines="0" zoomScaleNormal="100" workbookViewId="0">
      <selection activeCell="F2" sqref="F2:I2"/>
    </sheetView>
  </sheetViews>
  <sheetFormatPr defaultColWidth="2.85546875" defaultRowHeight="12.75" x14ac:dyDescent="0.2"/>
  <cols>
    <col min="1" max="1" width="17.28515625" style="115" customWidth="1"/>
    <col min="2" max="2" width="2.85546875" style="115" customWidth="1"/>
    <col min="3" max="3" width="3.42578125" style="115" customWidth="1"/>
    <col min="4" max="12" width="2.85546875" style="115" customWidth="1"/>
    <col min="13" max="13" width="2.85546875" style="116" customWidth="1"/>
    <col min="14" max="26" width="2.85546875" style="115" customWidth="1"/>
    <col min="27" max="27" width="2.85546875" style="116" customWidth="1"/>
    <col min="28" max="16384" width="2.85546875" style="115"/>
  </cols>
  <sheetData>
    <row r="1" spans="1:50" ht="23.25" customHeight="1" x14ac:dyDescent="0.3">
      <c r="A1" s="114" t="s">
        <v>0</v>
      </c>
      <c r="W1" s="117"/>
      <c r="AA1" s="115"/>
      <c r="AB1" s="116"/>
    </row>
    <row r="2" spans="1:50" ht="14.25" customHeight="1" x14ac:dyDescent="0.2">
      <c r="E2" s="116" t="s">
        <v>1</v>
      </c>
      <c r="F2" s="212"/>
      <c r="G2" s="213"/>
      <c r="H2" s="213"/>
      <c r="I2" s="214"/>
      <c r="W2" s="117"/>
      <c r="AA2" s="115"/>
      <c r="AB2" s="116"/>
    </row>
    <row r="3" spans="1:50" x14ac:dyDescent="0.2">
      <c r="K3" s="116"/>
      <c r="L3" s="221" t="s">
        <v>2</v>
      </c>
      <c r="M3" s="221"/>
      <c r="N3" s="221"/>
      <c r="O3" s="221"/>
      <c r="P3" s="221"/>
      <c r="Q3" s="221"/>
      <c r="W3" s="117"/>
      <c r="Z3" s="116"/>
      <c r="AA3" s="115"/>
      <c r="AI3" s="221" t="s">
        <v>3</v>
      </c>
      <c r="AJ3" s="221"/>
      <c r="AK3" s="221"/>
      <c r="AL3" s="221"/>
      <c r="AM3" s="221"/>
      <c r="AN3" s="221"/>
    </row>
    <row r="4" spans="1:50" ht="6" customHeight="1" x14ac:dyDescent="0.2">
      <c r="A4" s="118"/>
      <c r="B4" s="118"/>
      <c r="C4" s="118"/>
      <c r="D4" s="118"/>
      <c r="E4" s="118"/>
      <c r="F4" s="118"/>
      <c r="G4" s="118"/>
      <c r="H4" s="118"/>
      <c r="I4" s="118"/>
      <c r="J4" s="119"/>
      <c r="K4" s="120"/>
      <c r="L4" s="118"/>
      <c r="M4" s="118"/>
      <c r="N4" s="118"/>
      <c r="O4" s="118"/>
      <c r="P4" s="118"/>
      <c r="Q4" s="118"/>
      <c r="R4" s="118"/>
      <c r="S4" s="118"/>
      <c r="T4" s="118"/>
      <c r="U4" s="118"/>
      <c r="V4" s="118"/>
      <c r="W4" s="121"/>
      <c r="X4" s="118"/>
      <c r="Y4" s="118"/>
      <c r="Z4" s="120"/>
      <c r="AA4" s="118"/>
      <c r="AB4" s="118"/>
      <c r="AC4" s="118"/>
      <c r="AD4" s="118"/>
      <c r="AE4" s="118"/>
      <c r="AF4" s="118"/>
      <c r="AG4" s="118"/>
      <c r="AH4" s="118"/>
      <c r="AI4" s="122"/>
      <c r="AJ4" s="122"/>
      <c r="AK4" s="122"/>
      <c r="AL4" s="122"/>
      <c r="AM4" s="122"/>
      <c r="AN4" s="122"/>
      <c r="AO4" s="118"/>
      <c r="AP4" s="118"/>
      <c r="AQ4" s="118"/>
      <c r="AR4" s="118"/>
      <c r="AS4" s="118"/>
      <c r="AT4" s="118"/>
      <c r="AU4" s="118"/>
      <c r="AV4" s="118"/>
      <c r="AW4" s="118"/>
      <c r="AX4" s="118"/>
    </row>
    <row r="5" spans="1:50" x14ac:dyDescent="0.2">
      <c r="A5" s="118"/>
      <c r="B5" s="118"/>
      <c r="C5" s="118"/>
      <c r="D5" s="118"/>
      <c r="E5" s="118"/>
      <c r="F5" s="118"/>
      <c r="G5" s="118"/>
      <c r="H5" s="118"/>
      <c r="I5" s="118"/>
      <c r="J5" s="118"/>
      <c r="K5" s="120" t="s">
        <v>4</v>
      </c>
      <c r="L5" s="205"/>
      <c r="M5" s="206"/>
      <c r="N5" s="206"/>
      <c r="O5" s="206"/>
      <c r="P5" s="206"/>
      <c r="Q5" s="207"/>
      <c r="R5" s="123"/>
      <c r="S5" s="123"/>
      <c r="T5" s="123"/>
      <c r="U5" s="123"/>
      <c r="V5" s="123"/>
      <c r="W5" s="124"/>
      <c r="X5" s="118"/>
      <c r="Y5" s="118"/>
      <c r="Z5" s="120"/>
      <c r="AA5" s="118"/>
      <c r="AB5" s="118"/>
      <c r="AC5" s="118"/>
      <c r="AD5" s="118"/>
      <c r="AE5" s="118"/>
      <c r="AF5" s="118"/>
      <c r="AG5" s="118"/>
      <c r="AH5" s="120" t="s">
        <v>5</v>
      </c>
      <c r="AI5" s="205"/>
      <c r="AJ5" s="206"/>
      <c r="AK5" s="206"/>
      <c r="AL5" s="206"/>
      <c r="AM5" s="206"/>
      <c r="AN5" s="207"/>
      <c r="AO5" s="118"/>
      <c r="AP5" s="118"/>
      <c r="AQ5" s="118"/>
      <c r="AR5" s="118"/>
      <c r="AS5" s="118"/>
      <c r="AT5" s="118"/>
      <c r="AU5" s="118"/>
      <c r="AV5" s="118"/>
      <c r="AW5" s="118"/>
      <c r="AX5" s="118"/>
    </row>
    <row r="6" spans="1:50" ht="5.25" customHeight="1" x14ac:dyDescent="0.2">
      <c r="A6" s="118"/>
      <c r="B6" s="118"/>
      <c r="C6" s="118"/>
      <c r="D6" s="118"/>
      <c r="E6" s="118"/>
      <c r="F6" s="118"/>
      <c r="G6" s="118"/>
      <c r="H6" s="118"/>
      <c r="I6" s="118"/>
      <c r="J6" s="118"/>
      <c r="K6" s="120"/>
      <c r="L6" s="125"/>
      <c r="M6" s="125"/>
      <c r="N6" s="125"/>
      <c r="O6" s="125"/>
      <c r="P6" s="125"/>
      <c r="Q6" s="125"/>
      <c r="R6" s="123"/>
      <c r="S6" s="123"/>
      <c r="T6" s="123"/>
      <c r="U6" s="123"/>
      <c r="V6" s="123"/>
      <c r="W6" s="124"/>
      <c r="X6" s="118"/>
      <c r="Y6" s="118"/>
      <c r="Z6" s="120"/>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row>
    <row r="7" spans="1:50" x14ac:dyDescent="0.2">
      <c r="A7" s="118"/>
      <c r="B7" s="118"/>
      <c r="C7" s="118"/>
      <c r="D7" s="118"/>
      <c r="E7" s="118"/>
      <c r="F7" s="118"/>
      <c r="G7" s="118"/>
      <c r="H7" s="118"/>
      <c r="I7" s="118"/>
      <c r="J7" s="118"/>
      <c r="K7" s="120" t="s">
        <v>6</v>
      </c>
      <c r="L7" s="215"/>
      <c r="M7" s="216"/>
      <c r="N7" s="216"/>
      <c r="O7" s="216"/>
      <c r="P7" s="216"/>
      <c r="Q7" s="217"/>
      <c r="R7" s="123"/>
      <c r="S7" s="123"/>
      <c r="T7" s="123"/>
      <c r="U7" s="123"/>
      <c r="V7" s="123"/>
      <c r="W7" s="124"/>
      <c r="X7" s="118"/>
      <c r="Y7" s="118"/>
      <c r="Z7" s="120"/>
      <c r="AA7" s="118"/>
      <c r="AB7" s="118"/>
      <c r="AC7" s="118"/>
      <c r="AD7" s="118"/>
      <c r="AE7" s="118"/>
      <c r="AF7" s="118"/>
      <c r="AG7" s="118"/>
      <c r="AH7" s="120" t="s">
        <v>7</v>
      </c>
      <c r="AI7" s="205"/>
      <c r="AJ7" s="206"/>
      <c r="AK7" s="206"/>
      <c r="AL7" s="206"/>
      <c r="AM7" s="206"/>
      <c r="AN7" s="207"/>
      <c r="AO7" s="118"/>
      <c r="AP7" s="118"/>
      <c r="AQ7" s="118"/>
      <c r="AR7" s="118"/>
      <c r="AS7" s="118"/>
      <c r="AT7" s="118"/>
      <c r="AU7" s="118"/>
      <c r="AV7" s="118"/>
      <c r="AW7" s="118"/>
      <c r="AX7" s="118"/>
    </row>
    <row r="8" spans="1:50" ht="5.25" customHeight="1" x14ac:dyDescent="0.2">
      <c r="A8" s="118"/>
      <c r="B8" s="118"/>
      <c r="C8" s="118"/>
      <c r="D8" s="118"/>
      <c r="E8" s="118"/>
      <c r="F8" s="118"/>
      <c r="G8" s="118"/>
      <c r="H8" s="118"/>
      <c r="I8" s="118"/>
      <c r="J8" s="118"/>
      <c r="K8" s="120"/>
      <c r="L8" s="123"/>
      <c r="M8" s="123"/>
      <c r="N8" s="123"/>
      <c r="O8" s="123"/>
      <c r="P8" s="123"/>
      <c r="Q8" s="123"/>
      <c r="R8" s="123"/>
      <c r="S8" s="123"/>
      <c r="T8" s="123"/>
      <c r="U8" s="123"/>
      <c r="V8" s="123"/>
      <c r="W8" s="124"/>
      <c r="X8" s="118"/>
      <c r="Y8" s="118"/>
      <c r="Z8" s="120"/>
      <c r="AA8" s="118"/>
      <c r="AB8" s="118"/>
      <c r="AC8" s="118"/>
      <c r="AD8" s="118"/>
      <c r="AE8" s="118"/>
      <c r="AF8" s="118"/>
      <c r="AG8" s="118"/>
      <c r="AH8" s="118"/>
      <c r="AI8" s="123"/>
      <c r="AJ8" s="123"/>
      <c r="AK8" s="123"/>
      <c r="AL8" s="123"/>
      <c r="AM8" s="123"/>
      <c r="AN8" s="123"/>
      <c r="AO8" s="118"/>
      <c r="AP8" s="118"/>
      <c r="AQ8" s="118"/>
      <c r="AR8" s="118"/>
      <c r="AS8" s="118"/>
      <c r="AT8" s="118"/>
      <c r="AU8" s="118"/>
      <c r="AV8" s="118"/>
      <c r="AW8" s="118"/>
      <c r="AX8" s="118"/>
    </row>
    <row r="9" spans="1:50" x14ac:dyDescent="0.2">
      <c r="A9" s="118"/>
      <c r="B9" s="118"/>
      <c r="C9" s="118"/>
      <c r="D9" s="118"/>
      <c r="E9" s="118"/>
      <c r="F9" s="118"/>
      <c r="G9" s="118"/>
      <c r="H9" s="118"/>
      <c r="I9" s="118"/>
      <c r="J9" s="118"/>
      <c r="K9" s="120" t="s">
        <v>8</v>
      </c>
      <c r="L9" s="218"/>
      <c r="M9" s="219"/>
      <c r="N9" s="219"/>
      <c r="O9" s="219"/>
      <c r="P9" s="219"/>
      <c r="Q9" s="219"/>
      <c r="R9" s="219"/>
      <c r="S9" s="219"/>
      <c r="T9" s="219"/>
      <c r="U9" s="219"/>
      <c r="V9" s="220"/>
      <c r="W9" s="126"/>
      <c r="X9" s="118"/>
      <c r="Y9" s="118"/>
      <c r="Z9" s="118"/>
      <c r="AA9" s="118"/>
      <c r="AB9" s="118"/>
      <c r="AC9" s="118"/>
      <c r="AD9" s="118"/>
      <c r="AE9" s="118"/>
      <c r="AF9" s="118"/>
      <c r="AG9" s="118"/>
      <c r="AH9" s="120" t="s">
        <v>9</v>
      </c>
      <c r="AI9" s="205"/>
      <c r="AJ9" s="206"/>
      <c r="AK9" s="206"/>
      <c r="AL9" s="206"/>
      <c r="AM9" s="206"/>
      <c r="AN9" s="207"/>
      <c r="AO9" s="118" t="s">
        <v>10</v>
      </c>
      <c r="AP9" s="118"/>
      <c r="AQ9" s="118"/>
      <c r="AR9" s="118"/>
      <c r="AS9" s="118"/>
      <c r="AT9" s="118"/>
      <c r="AU9" s="118"/>
      <c r="AV9" s="118"/>
      <c r="AW9" s="118"/>
      <c r="AX9" s="118"/>
    </row>
    <row r="10" spans="1:50" ht="5.25" customHeight="1" x14ac:dyDescent="0.2">
      <c r="A10" s="118"/>
      <c r="B10" s="118"/>
      <c r="C10" s="118"/>
      <c r="D10" s="118"/>
      <c r="E10" s="118"/>
      <c r="F10" s="118"/>
      <c r="G10" s="118"/>
      <c r="H10" s="118"/>
      <c r="I10" s="118"/>
      <c r="J10" s="118"/>
      <c r="K10" s="120"/>
      <c r="L10" s="123"/>
      <c r="M10" s="123"/>
      <c r="N10" s="123"/>
      <c r="O10" s="123"/>
      <c r="P10" s="123"/>
      <c r="Q10" s="123"/>
      <c r="R10" s="123"/>
      <c r="S10" s="123"/>
      <c r="T10" s="123"/>
      <c r="U10" s="123"/>
      <c r="V10" s="123"/>
      <c r="W10" s="124"/>
      <c r="X10" s="118"/>
      <c r="Y10" s="118"/>
      <c r="Z10" s="118"/>
      <c r="AA10" s="118"/>
      <c r="AB10" s="118"/>
      <c r="AC10" s="118"/>
      <c r="AD10" s="118"/>
      <c r="AE10" s="118"/>
      <c r="AF10" s="118"/>
      <c r="AG10" s="118"/>
      <c r="AH10" s="118"/>
      <c r="AI10" s="123"/>
      <c r="AJ10" s="123"/>
      <c r="AK10" s="123"/>
      <c r="AL10" s="123"/>
      <c r="AM10" s="123"/>
      <c r="AN10" s="123"/>
      <c r="AO10" s="118"/>
      <c r="AP10" s="118"/>
      <c r="AQ10" s="118"/>
      <c r="AR10" s="118"/>
      <c r="AS10" s="118"/>
      <c r="AT10" s="118"/>
      <c r="AU10" s="118"/>
      <c r="AV10" s="118"/>
      <c r="AW10" s="118"/>
      <c r="AX10" s="118"/>
    </row>
    <row r="11" spans="1:50" x14ac:dyDescent="0.2">
      <c r="A11" s="118"/>
      <c r="B11" s="118"/>
      <c r="C11" s="118"/>
      <c r="D11" s="118"/>
      <c r="E11" s="118"/>
      <c r="F11" s="118"/>
      <c r="G11" s="118"/>
      <c r="H11" s="118"/>
      <c r="I11" s="118"/>
      <c r="J11" s="118"/>
      <c r="K11" s="120" t="s">
        <v>11</v>
      </c>
      <c r="L11" s="205"/>
      <c r="M11" s="206"/>
      <c r="N11" s="206"/>
      <c r="O11" s="206"/>
      <c r="P11" s="206"/>
      <c r="Q11" s="206"/>
      <c r="R11" s="206"/>
      <c r="S11" s="206"/>
      <c r="T11" s="206"/>
      <c r="U11" s="206"/>
      <c r="V11" s="207"/>
      <c r="W11" s="127"/>
      <c r="X11" s="118"/>
      <c r="Y11" s="118"/>
      <c r="Z11" s="118"/>
      <c r="AA11" s="118"/>
      <c r="AB11" s="118"/>
      <c r="AC11" s="118"/>
      <c r="AD11" s="118"/>
      <c r="AE11" s="118"/>
      <c r="AF11" s="118"/>
      <c r="AG11" s="118"/>
      <c r="AH11" s="120" t="s">
        <v>12</v>
      </c>
      <c r="AI11" s="205"/>
      <c r="AJ11" s="206"/>
      <c r="AK11" s="206"/>
      <c r="AL11" s="206"/>
      <c r="AM11" s="206"/>
      <c r="AN11" s="207"/>
      <c r="AO11" s="118"/>
      <c r="AP11" s="118"/>
      <c r="AQ11" s="118"/>
      <c r="AR11" s="118"/>
      <c r="AS11" s="118"/>
      <c r="AT11" s="118"/>
      <c r="AU11" s="118"/>
      <c r="AV11" s="118"/>
      <c r="AW11" s="118"/>
      <c r="AX11" s="118"/>
    </row>
    <row r="12" spans="1:50" ht="5.25" customHeight="1" x14ac:dyDescent="0.2">
      <c r="A12" s="118"/>
      <c r="B12" s="118"/>
      <c r="C12" s="118"/>
      <c r="D12" s="118"/>
      <c r="E12" s="118"/>
      <c r="F12" s="118"/>
      <c r="G12" s="118"/>
      <c r="H12" s="118"/>
      <c r="I12" s="118"/>
      <c r="J12" s="118"/>
      <c r="K12" s="118"/>
      <c r="L12" s="118"/>
      <c r="M12" s="120"/>
      <c r="N12" s="118"/>
      <c r="O12" s="118"/>
      <c r="P12" s="118"/>
      <c r="Q12" s="118"/>
      <c r="R12" s="118"/>
      <c r="S12" s="118"/>
      <c r="T12" s="118"/>
      <c r="U12" s="118"/>
      <c r="V12" s="118"/>
      <c r="W12" s="121"/>
      <c r="X12" s="118"/>
      <c r="Y12" s="118"/>
      <c r="Z12" s="118"/>
      <c r="AA12" s="118"/>
      <c r="AB12" s="118"/>
      <c r="AC12" s="118"/>
      <c r="AD12" s="118"/>
      <c r="AE12" s="118"/>
      <c r="AF12" s="118"/>
      <c r="AG12" s="118"/>
      <c r="AH12" s="118"/>
      <c r="AI12" s="123"/>
      <c r="AJ12" s="123"/>
      <c r="AK12" s="123"/>
      <c r="AL12" s="123"/>
      <c r="AM12" s="123"/>
      <c r="AN12" s="123"/>
      <c r="AO12" s="118"/>
      <c r="AP12" s="118"/>
      <c r="AQ12" s="118"/>
      <c r="AR12" s="118"/>
      <c r="AS12" s="118"/>
      <c r="AT12" s="118"/>
      <c r="AU12" s="118"/>
      <c r="AV12" s="118"/>
      <c r="AW12" s="118"/>
      <c r="AX12" s="118"/>
    </row>
    <row r="13" spans="1:50" x14ac:dyDescent="0.2">
      <c r="A13" s="118"/>
      <c r="B13" s="118"/>
      <c r="C13" s="118"/>
      <c r="D13" s="118"/>
      <c r="E13" s="118"/>
      <c r="F13" s="118"/>
      <c r="G13" s="118"/>
      <c r="H13" s="118"/>
      <c r="I13" s="118"/>
      <c r="J13" s="118"/>
      <c r="K13" s="120" t="s">
        <v>13</v>
      </c>
      <c r="L13" s="49"/>
      <c r="M13" s="128" t="s">
        <v>14</v>
      </c>
      <c r="N13" s="118"/>
      <c r="O13" s="49"/>
      <c r="P13" s="118" t="s">
        <v>15</v>
      </c>
      <c r="Q13" s="118"/>
      <c r="R13" s="129" t="s">
        <v>16</v>
      </c>
      <c r="S13" s="118"/>
      <c r="T13" s="118"/>
      <c r="U13" s="118"/>
      <c r="V13" s="118"/>
      <c r="W13" s="121"/>
      <c r="X13" s="118"/>
      <c r="Y13" s="118"/>
      <c r="Z13" s="118"/>
      <c r="AA13" s="118"/>
      <c r="AB13" s="118"/>
      <c r="AC13" s="118"/>
      <c r="AD13" s="118"/>
      <c r="AE13" s="118"/>
      <c r="AF13" s="118"/>
      <c r="AG13" s="118"/>
      <c r="AH13" s="120" t="s">
        <v>17</v>
      </c>
      <c r="AI13" s="205"/>
      <c r="AJ13" s="206"/>
      <c r="AK13" s="206"/>
      <c r="AL13" s="206"/>
      <c r="AM13" s="206"/>
      <c r="AN13" s="207"/>
      <c r="AO13" s="118"/>
      <c r="AP13" s="118"/>
      <c r="AQ13" s="118"/>
      <c r="AR13" s="118"/>
      <c r="AS13" s="118"/>
      <c r="AT13" s="118"/>
      <c r="AU13" s="118"/>
      <c r="AV13" s="118"/>
      <c r="AW13" s="118"/>
      <c r="AX13" s="118"/>
    </row>
    <row r="14" spans="1:50" ht="5.25" customHeight="1" x14ac:dyDescent="0.2">
      <c r="A14" s="118"/>
      <c r="B14" s="118"/>
      <c r="C14" s="118"/>
      <c r="D14" s="118"/>
      <c r="E14" s="118"/>
      <c r="F14" s="118"/>
      <c r="G14" s="118"/>
      <c r="H14" s="118"/>
      <c r="I14" s="118"/>
      <c r="J14" s="118"/>
      <c r="K14" s="120"/>
      <c r="L14" s="130"/>
      <c r="M14" s="131"/>
      <c r="N14" s="132"/>
      <c r="O14" s="130"/>
      <c r="P14" s="132"/>
      <c r="Q14" s="132"/>
      <c r="R14" s="133"/>
      <c r="S14" s="132"/>
      <c r="T14" s="132"/>
      <c r="U14" s="132"/>
      <c r="V14" s="132"/>
      <c r="W14" s="121"/>
      <c r="X14" s="118"/>
      <c r="Y14" s="118"/>
      <c r="Z14" s="118"/>
      <c r="AA14" s="118"/>
      <c r="AB14" s="120"/>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row>
    <row r="15" spans="1:50" ht="12.75" customHeight="1" x14ac:dyDescent="0.2">
      <c r="A15" s="118"/>
      <c r="B15" s="118"/>
      <c r="C15" s="118"/>
      <c r="D15" s="118"/>
      <c r="E15" s="118"/>
      <c r="F15" s="118"/>
      <c r="G15" s="118"/>
      <c r="H15" s="118"/>
      <c r="I15" s="118"/>
      <c r="J15" s="118"/>
      <c r="K15" s="120"/>
      <c r="L15" s="130"/>
      <c r="M15" s="131"/>
      <c r="N15" s="132"/>
      <c r="O15" s="130"/>
      <c r="P15" s="132"/>
      <c r="Q15" s="132"/>
      <c r="R15" s="133"/>
      <c r="S15" s="132"/>
      <c r="T15" s="132"/>
      <c r="U15" s="132"/>
      <c r="V15" s="132"/>
      <c r="W15" s="121"/>
      <c r="X15" s="118"/>
      <c r="Y15" s="118"/>
      <c r="Z15" s="118"/>
      <c r="AA15" s="118"/>
      <c r="AB15" s="120"/>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row>
    <row r="16" spans="1:50" ht="5.25" customHeight="1" x14ac:dyDescent="0.2">
      <c r="A16" s="118"/>
      <c r="B16" s="118"/>
      <c r="C16" s="118"/>
      <c r="D16" s="118"/>
      <c r="E16" s="118"/>
      <c r="F16" s="118"/>
      <c r="G16" s="118"/>
      <c r="H16" s="118"/>
      <c r="I16" s="118"/>
      <c r="J16" s="118"/>
      <c r="K16" s="120"/>
      <c r="L16" s="134"/>
      <c r="M16" s="131"/>
      <c r="N16" s="132"/>
      <c r="O16" s="134"/>
      <c r="P16" s="132"/>
      <c r="Q16" s="132"/>
      <c r="R16" s="133"/>
      <c r="S16" s="132"/>
      <c r="T16" s="132"/>
      <c r="U16" s="132"/>
      <c r="V16" s="132"/>
      <c r="W16" s="121"/>
      <c r="X16" s="118"/>
      <c r="Y16" s="118"/>
      <c r="Z16" s="118"/>
      <c r="AA16" s="118"/>
      <c r="AB16" s="120"/>
      <c r="AC16" s="118"/>
      <c r="AD16" s="118"/>
      <c r="AE16" s="118"/>
      <c r="AF16" s="118"/>
      <c r="AG16" s="118"/>
      <c r="AH16" s="118"/>
      <c r="AI16" s="118"/>
      <c r="AJ16" s="118"/>
      <c r="AK16" s="118"/>
      <c r="AL16" s="118"/>
      <c r="AM16" s="118"/>
      <c r="AN16" s="118"/>
      <c r="AO16" s="118"/>
      <c r="AP16" s="118"/>
      <c r="AQ16" s="118"/>
      <c r="AR16" s="118"/>
      <c r="AS16" s="118"/>
      <c r="AT16" s="118"/>
      <c r="AU16" s="118"/>
      <c r="AV16" s="118"/>
      <c r="AW16" s="118"/>
      <c r="AX16" s="118"/>
    </row>
    <row r="17" spans="1:50" ht="12.75" customHeight="1" x14ac:dyDescent="0.2">
      <c r="A17" s="118"/>
      <c r="B17" s="118"/>
      <c r="C17" s="118"/>
      <c r="D17" s="118"/>
      <c r="E17" s="118"/>
      <c r="F17" s="118"/>
      <c r="G17" s="118"/>
      <c r="H17" s="118"/>
      <c r="I17" s="118"/>
      <c r="J17" s="118"/>
      <c r="K17" s="120"/>
      <c r="L17" s="135" t="s">
        <v>18</v>
      </c>
      <c r="M17" s="131"/>
      <c r="N17" s="132"/>
      <c r="O17" s="134"/>
      <c r="P17" s="132"/>
      <c r="Q17" s="132"/>
      <c r="R17" s="133"/>
      <c r="S17" s="132"/>
      <c r="T17" s="132"/>
      <c r="U17" s="132"/>
      <c r="V17" s="132"/>
      <c r="W17" s="134"/>
      <c r="X17" s="118"/>
      <c r="Y17" s="118"/>
      <c r="Z17" s="118"/>
      <c r="AA17" s="118"/>
      <c r="AB17" s="120"/>
      <c r="AC17" s="118"/>
      <c r="AD17" s="118"/>
      <c r="AE17" s="118"/>
      <c r="AF17" s="118"/>
      <c r="AG17" s="118"/>
      <c r="AH17" s="118"/>
      <c r="AI17" s="136" t="s">
        <v>19</v>
      </c>
      <c r="AJ17" s="118"/>
      <c r="AK17" s="118"/>
      <c r="AL17" s="118"/>
      <c r="AM17" s="118"/>
      <c r="AN17" s="118"/>
      <c r="AO17" s="118"/>
      <c r="AP17" s="118"/>
      <c r="AQ17" s="118"/>
      <c r="AR17" s="118"/>
      <c r="AS17" s="118"/>
      <c r="AT17" s="118"/>
      <c r="AU17" s="118"/>
      <c r="AV17" s="118"/>
      <c r="AW17" s="118"/>
      <c r="AX17" s="118"/>
    </row>
    <row r="18" spans="1:50" ht="5.25" customHeight="1" x14ac:dyDescent="0.2">
      <c r="A18" s="118"/>
      <c r="B18" s="118"/>
      <c r="C18" s="118"/>
      <c r="D18" s="118"/>
      <c r="E18" s="118"/>
      <c r="F18" s="118"/>
      <c r="G18" s="118"/>
      <c r="H18" s="118"/>
      <c r="I18" s="118"/>
      <c r="J18" s="118"/>
      <c r="K18" s="118"/>
      <c r="L18" s="132"/>
      <c r="M18" s="137"/>
      <c r="N18" s="132"/>
      <c r="O18" s="132"/>
      <c r="P18" s="132"/>
      <c r="Q18" s="132"/>
      <c r="R18" s="132"/>
      <c r="S18" s="132"/>
      <c r="T18" s="132"/>
      <c r="U18" s="132"/>
      <c r="V18" s="132"/>
      <c r="W18" s="134"/>
      <c r="X18" s="118"/>
      <c r="Y18" s="118"/>
      <c r="Z18" s="118"/>
      <c r="AA18" s="118"/>
      <c r="AB18" s="120"/>
      <c r="AC18" s="118"/>
      <c r="AD18" s="118"/>
      <c r="AE18" s="118"/>
      <c r="AF18" s="118"/>
      <c r="AG18" s="118"/>
      <c r="AH18" s="118"/>
      <c r="AI18" s="119"/>
      <c r="AJ18" s="118"/>
      <c r="AK18" s="118"/>
      <c r="AL18" s="118"/>
      <c r="AM18" s="118"/>
      <c r="AN18" s="118"/>
      <c r="AO18" s="118"/>
      <c r="AP18" s="118"/>
      <c r="AQ18" s="118"/>
      <c r="AR18" s="118"/>
      <c r="AS18" s="118"/>
      <c r="AT18" s="118"/>
      <c r="AU18" s="118"/>
      <c r="AV18" s="118"/>
      <c r="AW18" s="118"/>
      <c r="AX18" s="118"/>
    </row>
    <row r="19" spans="1:50" ht="12.75" customHeight="1" x14ac:dyDescent="0.2">
      <c r="A19" s="118"/>
      <c r="B19" s="118"/>
      <c r="C19" s="118"/>
      <c r="D19" s="118"/>
      <c r="E19" s="118"/>
      <c r="F19" s="118"/>
      <c r="G19" s="118"/>
      <c r="H19" s="118"/>
      <c r="I19" s="118"/>
      <c r="J19" s="118"/>
      <c r="K19" s="120" t="s">
        <v>20</v>
      </c>
      <c r="L19" s="205"/>
      <c r="M19" s="206"/>
      <c r="N19" s="206"/>
      <c r="O19" s="206"/>
      <c r="P19" s="206"/>
      <c r="Q19" s="206"/>
      <c r="R19" s="206"/>
      <c r="S19" s="206"/>
      <c r="T19" s="206"/>
      <c r="U19" s="206"/>
      <c r="V19" s="207"/>
      <c r="W19" s="134"/>
      <c r="X19" s="118"/>
      <c r="Y19" s="118"/>
      <c r="Z19" s="118"/>
      <c r="AA19" s="118"/>
      <c r="AB19" s="120"/>
      <c r="AC19" s="118"/>
      <c r="AD19" s="118"/>
      <c r="AE19" s="118"/>
      <c r="AF19" s="118"/>
      <c r="AG19" s="118"/>
      <c r="AH19" s="120" t="s">
        <v>21</v>
      </c>
      <c r="AI19" s="211"/>
      <c r="AJ19" s="222"/>
      <c r="AK19" s="222"/>
      <c r="AL19" s="222"/>
      <c r="AM19" s="222"/>
      <c r="AN19" s="223"/>
      <c r="AO19" s="118"/>
      <c r="AP19" s="118"/>
      <c r="AQ19" s="118"/>
      <c r="AR19" s="118"/>
      <c r="AS19" s="118"/>
      <c r="AT19" s="118"/>
      <c r="AU19" s="118"/>
      <c r="AV19" s="118"/>
      <c r="AW19" s="118"/>
      <c r="AX19" s="118"/>
    </row>
    <row r="20" spans="1:50" ht="5.25" customHeight="1" x14ac:dyDescent="0.2">
      <c r="A20" s="118"/>
      <c r="B20" s="118"/>
      <c r="C20" s="118"/>
      <c r="D20" s="118"/>
      <c r="E20" s="118"/>
      <c r="F20" s="118"/>
      <c r="G20" s="118"/>
      <c r="H20" s="118"/>
      <c r="I20" s="118"/>
      <c r="J20" s="118"/>
      <c r="K20" s="118"/>
      <c r="L20" s="123"/>
      <c r="M20" s="123"/>
      <c r="N20" s="123"/>
      <c r="O20" s="123"/>
      <c r="P20" s="123"/>
      <c r="Q20" s="123"/>
      <c r="R20" s="123"/>
      <c r="S20" s="123"/>
      <c r="T20" s="123"/>
      <c r="U20" s="123"/>
      <c r="V20" s="123"/>
      <c r="W20" s="134"/>
      <c r="X20" s="118"/>
      <c r="Y20" s="118"/>
      <c r="Z20" s="118"/>
      <c r="AA20" s="118"/>
      <c r="AB20" s="120"/>
      <c r="AC20" s="118"/>
      <c r="AD20" s="118"/>
      <c r="AE20" s="118"/>
      <c r="AF20" s="118"/>
      <c r="AG20" s="118"/>
      <c r="AH20" s="118"/>
      <c r="AI20" s="119"/>
      <c r="AJ20" s="118"/>
      <c r="AK20" s="118"/>
      <c r="AL20" s="118"/>
      <c r="AM20" s="118"/>
      <c r="AN20" s="118"/>
      <c r="AO20" s="118"/>
      <c r="AP20" s="118"/>
      <c r="AQ20" s="118"/>
      <c r="AR20" s="118"/>
      <c r="AS20" s="118"/>
      <c r="AT20" s="118"/>
      <c r="AU20" s="118"/>
      <c r="AV20" s="118"/>
      <c r="AW20" s="118"/>
      <c r="AX20" s="118"/>
    </row>
    <row r="21" spans="1:50" ht="12.75" customHeight="1" x14ac:dyDescent="0.2">
      <c r="A21" s="118"/>
      <c r="B21" s="118"/>
      <c r="C21" s="118"/>
      <c r="D21" s="118"/>
      <c r="E21" s="118"/>
      <c r="F21" s="118"/>
      <c r="G21" s="118"/>
      <c r="H21" s="118"/>
      <c r="I21" s="118"/>
      <c r="J21" s="118"/>
      <c r="K21" s="120" t="s">
        <v>22</v>
      </c>
      <c r="L21" s="205"/>
      <c r="M21" s="206"/>
      <c r="N21" s="206"/>
      <c r="O21" s="206"/>
      <c r="P21" s="206"/>
      <c r="Q21" s="206"/>
      <c r="R21" s="206"/>
      <c r="S21" s="206"/>
      <c r="T21" s="206"/>
      <c r="U21" s="206"/>
      <c r="V21" s="207"/>
      <c r="W21" s="138"/>
      <c r="X21" s="118"/>
      <c r="Y21" s="118"/>
      <c r="Z21" s="118"/>
      <c r="AA21" s="118"/>
      <c r="AB21" s="120"/>
      <c r="AC21" s="118"/>
      <c r="AD21" s="118"/>
      <c r="AE21" s="118"/>
      <c r="AF21" s="118"/>
      <c r="AG21" s="118"/>
      <c r="AH21" s="120" t="s">
        <v>23</v>
      </c>
      <c r="AI21" s="211"/>
      <c r="AJ21" s="222"/>
      <c r="AK21" s="222"/>
      <c r="AL21" s="222"/>
      <c r="AM21" s="222"/>
      <c r="AN21" s="223"/>
      <c r="AO21" s="118"/>
      <c r="AP21" s="118"/>
      <c r="AQ21" s="118"/>
      <c r="AR21" s="118"/>
      <c r="AS21" s="118"/>
      <c r="AT21" s="118"/>
      <c r="AU21" s="118"/>
      <c r="AV21" s="118"/>
      <c r="AW21" s="118"/>
      <c r="AX21" s="118"/>
    </row>
    <row r="22" spans="1:50" ht="5.25" customHeight="1" x14ac:dyDescent="0.2">
      <c r="A22" s="118"/>
      <c r="B22" s="118"/>
      <c r="C22" s="118"/>
      <c r="D22" s="118"/>
      <c r="E22" s="118"/>
      <c r="F22" s="118"/>
      <c r="G22" s="118"/>
      <c r="H22" s="118"/>
      <c r="I22" s="118"/>
      <c r="J22" s="118"/>
      <c r="K22" s="118"/>
      <c r="L22" s="123"/>
      <c r="M22" s="123"/>
      <c r="N22" s="123"/>
      <c r="O22" s="123"/>
      <c r="P22" s="123"/>
      <c r="Q22" s="123"/>
      <c r="R22" s="123"/>
      <c r="S22" s="123"/>
      <c r="T22" s="123"/>
      <c r="U22" s="123"/>
      <c r="V22" s="123"/>
      <c r="W22" s="138"/>
      <c r="X22" s="118"/>
      <c r="Y22" s="118"/>
      <c r="Z22" s="118"/>
      <c r="AA22" s="118"/>
      <c r="AB22" s="120"/>
      <c r="AC22" s="118"/>
      <c r="AD22" s="118"/>
      <c r="AE22" s="118"/>
      <c r="AF22" s="118"/>
      <c r="AG22" s="118"/>
      <c r="AH22" s="118"/>
      <c r="AI22" s="118"/>
      <c r="AJ22" s="118"/>
      <c r="AK22" s="118"/>
      <c r="AL22" s="118"/>
      <c r="AM22" s="118"/>
      <c r="AN22" s="118"/>
      <c r="AO22" s="118"/>
      <c r="AP22" s="118"/>
      <c r="AQ22" s="118"/>
      <c r="AR22" s="118"/>
      <c r="AS22" s="118"/>
      <c r="AT22" s="118"/>
      <c r="AU22" s="118"/>
      <c r="AV22" s="118"/>
      <c r="AW22" s="118"/>
      <c r="AX22" s="118"/>
    </row>
    <row r="23" spans="1:50" ht="12.75" customHeight="1" x14ac:dyDescent="0.2">
      <c r="A23" s="118"/>
      <c r="B23" s="118"/>
      <c r="C23" s="118"/>
      <c r="D23" s="118"/>
      <c r="E23" s="118"/>
      <c r="F23" s="118"/>
      <c r="G23" s="118"/>
      <c r="H23" s="118"/>
      <c r="I23" s="118"/>
      <c r="J23" s="118"/>
      <c r="K23" s="120" t="s">
        <v>24</v>
      </c>
      <c r="L23" s="205"/>
      <c r="M23" s="206"/>
      <c r="N23" s="206"/>
      <c r="O23" s="206"/>
      <c r="P23" s="206"/>
      <c r="Q23" s="206"/>
      <c r="R23" s="206"/>
      <c r="S23" s="206"/>
      <c r="T23" s="206"/>
      <c r="U23" s="206"/>
      <c r="V23" s="207"/>
      <c r="W23" s="138"/>
      <c r="X23" s="118"/>
      <c r="Y23" s="118"/>
      <c r="Z23" s="118"/>
      <c r="AA23" s="118"/>
      <c r="AB23" s="120"/>
      <c r="AC23" s="118"/>
      <c r="AD23" s="118"/>
      <c r="AE23" s="118"/>
      <c r="AF23" s="118"/>
      <c r="AG23" s="118"/>
      <c r="AH23" s="120" t="s">
        <v>25</v>
      </c>
      <c r="AI23" s="49"/>
      <c r="AJ23" s="49"/>
      <c r="AK23" s="49"/>
      <c r="AL23" s="49"/>
      <c r="AM23" s="49"/>
      <c r="AN23" s="49"/>
      <c r="AO23" s="49"/>
      <c r="AP23" s="49"/>
      <c r="AQ23" s="49"/>
      <c r="AR23" s="49"/>
      <c r="AS23" s="49"/>
      <c r="AT23" s="49"/>
      <c r="AU23" s="118"/>
      <c r="AV23" s="118"/>
      <c r="AW23" s="118"/>
      <c r="AX23" s="118"/>
    </row>
    <row r="24" spans="1:50" ht="4.5" customHeight="1" x14ac:dyDescent="0.2">
      <c r="A24" s="118"/>
      <c r="B24" s="118"/>
      <c r="C24" s="118"/>
      <c r="D24" s="118"/>
      <c r="E24" s="118"/>
      <c r="F24" s="118"/>
      <c r="G24" s="118"/>
      <c r="H24" s="118"/>
      <c r="I24" s="118"/>
      <c r="J24" s="118"/>
      <c r="K24" s="118"/>
      <c r="L24" s="123"/>
      <c r="M24" s="123"/>
      <c r="N24" s="123"/>
      <c r="O24" s="123"/>
      <c r="P24" s="123"/>
      <c r="Q24" s="123"/>
      <c r="R24" s="123"/>
      <c r="S24" s="123"/>
      <c r="T24" s="123"/>
      <c r="U24" s="123"/>
      <c r="V24" s="123"/>
      <c r="W24" s="138"/>
      <c r="X24" s="118"/>
      <c r="Y24" s="118"/>
      <c r="Z24" s="118"/>
      <c r="AA24" s="118"/>
      <c r="AB24" s="120"/>
      <c r="AC24" s="118"/>
      <c r="AD24" s="118"/>
      <c r="AE24" s="118"/>
      <c r="AF24" s="118"/>
      <c r="AG24" s="118"/>
      <c r="AH24" s="118"/>
      <c r="AI24" s="194" t="s">
        <v>26</v>
      </c>
      <c r="AJ24" s="194" t="s">
        <v>27</v>
      </c>
      <c r="AK24" s="194" t="s">
        <v>28</v>
      </c>
      <c r="AL24" s="194" t="s">
        <v>29</v>
      </c>
      <c r="AM24" s="194" t="s">
        <v>30</v>
      </c>
      <c r="AN24" s="194" t="s">
        <v>31</v>
      </c>
      <c r="AO24" s="194" t="s">
        <v>32</v>
      </c>
      <c r="AP24" s="194" t="s">
        <v>33</v>
      </c>
      <c r="AQ24" s="194" t="s">
        <v>34</v>
      </c>
      <c r="AR24" s="194" t="s">
        <v>35</v>
      </c>
      <c r="AS24" s="194" t="s">
        <v>36</v>
      </c>
      <c r="AT24" s="194" t="s">
        <v>37</v>
      </c>
      <c r="AU24" s="118"/>
      <c r="AV24" s="118"/>
      <c r="AW24" s="118"/>
      <c r="AX24" s="118"/>
    </row>
    <row r="25" spans="1:50" x14ac:dyDescent="0.2">
      <c r="A25" s="118"/>
      <c r="B25" s="118"/>
      <c r="C25" s="118"/>
      <c r="D25" s="118"/>
      <c r="E25" s="118"/>
      <c r="F25" s="118"/>
      <c r="G25" s="118"/>
      <c r="H25" s="118"/>
      <c r="I25" s="118"/>
      <c r="J25" s="118"/>
      <c r="K25" s="120" t="s">
        <v>38</v>
      </c>
      <c r="L25" s="205"/>
      <c r="M25" s="206"/>
      <c r="N25" s="206"/>
      <c r="O25" s="206"/>
      <c r="P25" s="206"/>
      <c r="Q25" s="206"/>
      <c r="R25" s="206"/>
      <c r="S25" s="206"/>
      <c r="T25" s="206"/>
      <c r="U25" s="206"/>
      <c r="V25" s="207"/>
      <c r="W25" s="138"/>
      <c r="X25" s="118"/>
      <c r="Y25" s="118"/>
      <c r="Z25" s="118"/>
      <c r="AA25" s="118"/>
      <c r="AB25" s="120"/>
      <c r="AC25" s="118"/>
      <c r="AD25" s="118"/>
      <c r="AE25" s="118"/>
      <c r="AF25" s="118"/>
      <c r="AG25" s="118"/>
      <c r="AH25" s="118"/>
      <c r="AI25" s="195"/>
      <c r="AJ25" s="195"/>
      <c r="AK25" s="195"/>
      <c r="AL25" s="195"/>
      <c r="AM25" s="195"/>
      <c r="AN25" s="195"/>
      <c r="AO25" s="195"/>
      <c r="AP25" s="195"/>
      <c r="AQ25" s="195"/>
      <c r="AR25" s="195"/>
      <c r="AS25" s="195"/>
      <c r="AT25" s="195"/>
      <c r="AU25" s="118"/>
      <c r="AV25" s="118"/>
      <c r="AW25" s="118"/>
      <c r="AX25" s="118"/>
    </row>
    <row r="26" spans="1:50" ht="5.25" customHeight="1" x14ac:dyDescent="0.2">
      <c r="A26" s="118"/>
      <c r="B26" s="118"/>
      <c r="C26" s="118"/>
      <c r="D26" s="118"/>
      <c r="E26" s="118"/>
      <c r="F26" s="118"/>
      <c r="G26" s="118"/>
      <c r="H26" s="118"/>
      <c r="I26" s="118"/>
      <c r="J26" s="118"/>
      <c r="K26" s="120"/>
      <c r="L26" s="138"/>
      <c r="M26" s="138"/>
      <c r="N26" s="138"/>
      <c r="O26" s="138"/>
      <c r="P26" s="138"/>
      <c r="Q26" s="138"/>
      <c r="R26" s="138"/>
      <c r="S26" s="138"/>
      <c r="T26" s="138"/>
      <c r="U26" s="138"/>
      <c r="V26" s="138"/>
      <c r="W26" s="138"/>
      <c r="X26" s="118"/>
      <c r="Y26" s="118"/>
      <c r="Z26" s="118"/>
      <c r="AA26" s="118"/>
      <c r="AB26" s="120"/>
      <c r="AC26" s="118"/>
      <c r="AD26" s="118"/>
      <c r="AE26" s="118"/>
      <c r="AF26" s="118"/>
      <c r="AG26" s="118"/>
      <c r="AH26" s="118"/>
      <c r="AI26" s="118"/>
      <c r="AJ26" s="118"/>
      <c r="AK26" s="118"/>
      <c r="AL26" s="118"/>
      <c r="AM26" s="118"/>
      <c r="AN26" s="118"/>
      <c r="AO26" s="118"/>
      <c r="AP26" s="118"/>
      <c r="AQ26" s="118"/>
      <c r="AR26" s="118"/>
      <c r="AS26" s="118"/>
      <c r="AT26" s="118"/>
      <c r="AU26" s="118"/>
      <c r="AV26" s="118"/>
      <c r="AW26" s="118"/>
      <c r="AX26" s="118"/>
    </row>
    <row r="27" spans="1:50" x14ac:dyDescent="0.2">
      <c r="A27" s="118"/>
      <c r="B27" s="118"/>
      <c r="C27" s="118"/>
      <c r="D27" s="118"/>
      <c r="E27" s="118"/>
      <c r="F27" s="118"/>
      <c r="G27" s="118"/>
      <c r="H27" s="118"/>
      <c r="I27" s="118"/>
      <c r="J27" s="118"/>
      <c r="K27" s="120"/>
      <c r="L27" s="138"/>
      <c r="M27" s="138"/>
      <c r="N27" s="138"/>
      <c r="O27" s="138"/>
      <c r="P27" s="138"/>
      <c r="Q27" s="138"/>
      <c r="R27" s="138"/>
      <c r="S27" s="138"/>
      <c r="T27" s="138"/>
      <c r="U27" s="138"/>
      <c r="V27" s="138"/>
      <c r="W27" s="121"/>
      <c r="X27" s="118"/>
      <c r="Y27" s="118"/>
      <c r="Z27" s="118"/>
      <c r="AA27" s="118"/>
      <c r="AB27" s="120"/>
      <c r="AC27" s="118"/>
      <c r="AD27" s="118"/>
      <c r="AE27" s="118"/>
      <c r="AF27" s="118"/>
      <c r="AG27" s="118"/>
      <c r="AH27" s="120" t="s">
        <v>39</v>
      </c>
      <c r="AI27" s="199"/>
      <c r="AJ27" s="200"/>
      <c r="AK27" s="200"/>
      <c r="AL27" s="200"/>
      <c r="AM27" s="200"/>
      <c r="AN27" s="201"/>
      <c r="AO27" s="118" t="s">
        <v>40</v>
      </c>
      <c r="AP27" s="118"/>
      <c r="AQ27" s="118"/>
      <c r="AR27" s="118"/>
      <c r="AS27" s="118"/>
      <c r="AT27" s="118"/>
      <c r="AU27" s="118"/>
      <c r="AV27" s="118"/>
      <c r="AW27" s="118"/>
      <c r="AX27" s="118"/>
    </row>
    <row r="28" spans="1:50" ht="5.25" customHeight="1" x14ac:dyDescent="0.2">
      <c r="A28" s="118"/>
      <c r="B28" s="118"/>
      <c r="C28" s="118"/>
      <c r="D28" s="118"/>
      <c r="E28" s="118"/>
      <c r="F28" s="118"/>
      <c r="G28" s="118"/>
      <c r="H28" s="118"/>
      <c r="I28" s="118"/>
      <c r="J28" s="118"/>
      <c r="K28" s="118"/>
      <c r="L28" s="132"/>
      <c r="M28" s="137"/>
      <c r="N28" s="132"/>
      <c r="O28" s="132"/>
      <c r="P28" s="132"/>
      <c r="Q28" s="132"/>
      <c r="R28" s="132"/>
      <c r="S28" s="132"/>
      <c r="T28" s="132"/>
      <c r="U28" s="132"/>
      <c r="V28" s="132"/>
      <c r="W28" s="121"/>
      <c r="X28" s="118"/>
      <c r="Y28" s="118"/>
      <c r="Z28" s="118"/>
      <c r="AA28" s="118"/>
      <c r="AB28" s="120"/>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row>
    <row r="29" spans="1:50" x14ac:dyDescent="0.2">
      <c r="A29" s="118"/>
      <c r="B29" s="118"/>
      <c r="C29" s="118"/>
      <c r="D29" s="118"/>
      <c r="E29" s="118"/>
      <c r="F29" s="118"/>
      <c r="G29" s="118"/>
      <c r="H29" s="118"/>
      <c r="I29" s="118"/>
      <c r="J29" s="118"/>
      <c r="K29" s="118"/>
      <c r="L29" s="139" t="s">
        <v>41</v>
      </c>
      <c r="M29" s="120"/>
      <c r="N29" s="118"/>
      <c r="O29" s="118"/>
      <c r="P29" s="118"/>
      <c r="Q29" s="118"/>
      <c r="R29" s="118"/>
      <c r="S29" s="118"/>
      <c r="T29" s="118"/>
      <c r="U29" s="118"/>
      <c r="V29" s="118"/>
      <c r="W29" s="121"/>
      <c r="X29" s="118"/>
      <c r="Y29" s="118"/>
      <c r="Z29" s="118"/>
      <c r="AA29" s="118"/>
      <c r="AB29" s="120"/>
      <c r="AC29" s="118"/>
      <c r="AD29" s="118"/>
      <c r="AE29" s="118"/>
      <c r="AF29" s="118"/>
      <c r="AG29" s="118"/>
      <c r="AH29" s="120" t="s">
        <v>42</v>
      </c>
      <c r="AI29" s="202"/>
      <c r="AJ29" s="203"/>
      <c r="AK29" s="203"/>
      <c r="AL29" s="203"/>
      <c r="AM29" s="203"/>
      <c r="AN29" s="204"/>
      <c r="AO29" s="118" t="s">
        <v>43</v>
      </c>
      <c r="AP29" s="118"/>
      <c r="AQ29" s="118"/>
      <c r="AR29" s="118"/>
      <c r="AS29" s="118"/>
      <c r="AT29" s="118"/>
      <c r="AU29" s="118"/>
      <c r="AV29" s="118"/>
      <c r="AW29" s="118"/>
      <c r="AX29" s="118"/>
    </row>
    <row r="30" spans="1:50" ht="5.25" customHeight="1" x14ac:dyDescent="0.2">
      <c r="A30" s="118"/>
      <c r="B30" s="118"/>
      <c r="C30" s="118"/>
      <c r="D30" s="118"/>
      <c r="E30" s="118"/>
      <c r="F30" s="118"/>
      <c r="G30" s="118"/>
      <c r="H30" s="118"/>
      <c r="I30" s="118"/>
      <c r="J30" s="118"/>
      <c r="K30" s="118"/>
      <c r="L30" s="118"/>
      <c r="M30" s="120"/>
      <c r="N30" s="118"/>
      <c r="O30" s="118"/>
      <c r="P30" s="118"/>
      <c r="Q30" s="118"/>
      <c r="R30" s="118"/>
      <c r="S30" s="118"/>
      <c r="T30" s="118"/>
      <c r="U30" s="118"/>
      <c r="V30" s="118"/>
      <c r="W30" s="121"/>
      <c r="X30" s="118"/>
      <c r="Y30" s="118"/>
      <c r="Z30" s="118"/>
      <c r="AA30" s="118"/>
      <c r="AB30" s="120"/>
      <c r="AC30" s="118"/>
      <c r="AD30" s="118"/>
      <c r="AE30" s="118"/>
      <c r="AF30" s="118"/>
      <c r="AG30" s="118"/>
      <c r="AH30" s="118"/>
      <c r="AI30" s="136"/>
      <c r="AJ30" s="136"/>
      <c r="AK30" s="136"/>
      <c r="AL30" s="136"/>
      <c r="AM30" s="136"/>
      <c r="AN30" s="136"/>
      <c r="AO30" s="136"/>
      <c r="AP30" s="136"/>
      <c r="AQ30" s="136"/>
      <c r="AR30" s="136"/>
      <c r="AS30" s="140"/>
      <c r="AT30" s="118"/>
      <c r="AU30" s="118"/>
      <c r="AV30" s="118"/>
      <c r="AW30" s="118"/>
      <c r="AX30" s="118"/>
    </row>
    <row r="31" spans="1:50" x14ac:dyDescent="0.2">
      <c r="A31" s="118"/>
      <c r="B31" s="118"/>
      <c r="C31" s="118"/>
      <c r="D31" s="118"/>
      <c r="E31" s="118"/>
      <c r="F31" s="118"/>
      <c r="G31" s="118"/>
      <c r="H31" s="118"/>
      <c r="I31" s="118"/>
      <c r="J31" s="118"/>
      <c r="K31" s="120" t="s">
        <v>44</v>
      </c>
      <c r="L31" s="211"/>
      <c r="M31" s="208"/>
      <c r="N31" s="208"/>
      <c r="O31" s="208"/>
      <c r="P31" s="208"/>
      <c r="Q31" s="198"/>
      <c r="R31" s="118"/>
      <c r="S31" s="118"/>
      <c r="T31" s="118"/>
      <c r="U31" s="118"/>
      <c r="V31" s="118"/>
      <c r="W31" s="118"/>
      <c r="X31" s="118"/>
      <c r="Y31" s="118"/>
      <c r="Z31" s="118"/>
      <c r="AA31" s="118"/>
      <c r="AB31" s="118"/>
      <c r="AC31" s="118"/>
      <c r="AD31" s="118"/>
      <c r="AE31" s="118"/>
      <c r="AF31" s="118"/>
      <c r="AG31" s="118"/>
      <c r="AH31" s="120" t="s">
        <v>45</v>
      </c>
      <c r="AI31" s="205"/>
      <c r="AJ31" s="206"/>
      <c r="AK31" s="206"/>
      <c r="AL31" s="206"/>
      <c r="AM31" s="206"/>
      <c r="AN31" s="206"/>
      <c r="AO31" s="206"/>
      <c r="AP31" s="206"/>
      <c r="AQ31" s="206"/>
      <c r="AR31" s="206"/>
      <c r="AS31" s="207"/>
      <c r="AT31" s="118"/>
      <c r="AU31" s="118"/>
      <c r="AV31" s="118"/>
      <c r="AW31" s="118"/>
      <c r="AX31" s="118"/>
    </row>
    <row r="32" spans="1:50" ht="5.25" customHeight="1" x14ac:dyDescent="0.2">
      <c r="A32" s="118"/>
      <c r="B32" s="118"/>
      <c r="C32" s="118"/>
      <c r="D32" s="118"/>
      <c r="E32" s="118"/>
      <c r="F32" s="118"/>
      <c r="G32" s="118"/>
      <c r="H32" s="118"/>
      <c r="I32" s="118"/>
      <c r="J32" s="118"/>
      <c r="K32" s="118"/>
      <c r="L32" s="118"/>
      <c r="M32" s="120"/>
      <c r="N32" s="118"/>
      <c r="O32" s="118"/>
      <c r="P32" s="118"/>
      <c r="Q32" s="118"/>
      <c r="R32" s="118"/>
      <c r="S32" s="118"/>
      <c r="T32" s="118"/>
      <c r="U32" s="118"/>
      <c r="V32" s="118"/>
      <c r="W32" s="118"/>
      <c r="X32" s="118"/>
      <c r="Y32" s="118"/>
      <c r="Z32" s="118"/>
      <c r="AA32" s="120"/>
      <c r="AB32" s="118"/>
      <c r="AC32" s="118"/>
      <c r="AD32" s="118"/>
      <c r="AE32" s="118"/>
      <c r="AF32" s="118"/>
      <c r="AG32" s="118"/>
      <c r="AH32" s="120"/>
      <c r="AI32" s="140"/>
      <c r="AJ32" s="140"/>
      <c r="AK32" s="140"/>
      <c r="AL32" s="140"/>
      <c r="AM32" s="140"/>
      <c r="AN32" s="140"/>
      <c r="AO32" s="140"/>
      <c r="AP32" s="140"/>
      <c r="AQ32" s="140"/>
      <c r="AR32" s="140"/>
      <c r="AS32" s="132"/>
      <c r="AT32" s="118"/>
      <c r="AU32" s="118"/>
      <c r="AV32" s="118"/>
      <c r="AW32" s="118"/>
      <c r="AX32" s="118"/>
    </row>
    <row r="33" spans="1:50" x14ac:dyDescent="0.2">
      <c r="A33" s="118"/>
      <c r="B33" s="118"/>
      <c r="C33" s="118"/>
      <c r="D33" s="118"/>
      <c r="E33" s="118"/>
      <c r="F33" s="118"/>
      <c r="G33" s="118"/>
      <c r="H33" s="118"/>
      <c r="I33" s="118"/>
      <c r="J33" s="118"/>
      <c r="K33" s="120" t="s">
        <v>46</v>
      </c>
      <c r="L33" s="197"/>
      <c r="M33" s="208"/>
      <c r="N33" s="208"/>
      <c r="O33" s="208"/>
      <c r="P33" s="208"/>
      <c r="Q33" s="198"/>
      <c r="R33" s="118"/>
      <c r="S33" s="118"/>
      <c r="T33" s="118"/>
      <c r="U33" s="118"/>
      <c r="V33" s="118"/>
      <c r="W33" s="118"/>
      <c r="X33" s="118"/>
      <c r="Y33" s="118"/>
      <c r="Z33" s="118"/>
      <c r="AA33" s="120"/>
      <c r="AB33" s="118"/>
      <c r="AC33" s="118"/>
      <c r="AD33" s="118"/>
      <c r="AE33" s="118"/>
      <c r="AF33" s="118"/>
      <c r="AG33" s="118"/>
      <c r="AH33" s="120" t="s">
        <v>47</v>
      </c>
      <c r="AI33" s="49"/>
      <c r="AJ33" s="129" t="s">
        <v>48</v>
      </c>
      <c r="AK33" s="127"/>
      <c r="AL33" s="49"/>
      <c r="AM33" s="129" t="s">
        <v>49</v>
      </c>
      <c r="AN33" s="129" t="s">
        <v>50</v>
      </c>
      <c r="AO33" s="127"/>
      <c r="AP33" s="127"/>
      <c r="AQ33" s="127"/>
      <c r="AR33" s="127"/>
      <c r="AS33" s="127"/>
      <c r="AT33" s="118"/>
      <c r="AU33" s="118"/>
      <c r="AV33" s="118"/>
      <c r="AW33" s="118"/>
      <c r="AX33" s="118"/>
    </row>
    <row r="34" spans="1:50" ht="5.25" customHeight="1" x14ac:dyDescent="0.2">
      <c r="A34" s="118"/>
      <c r="B34" s="118"/>
      <c r="C34" s="118"/>
      <c r="D34" s="118"/>
      <c r="E34" s="118"/>
      <c r="F34" s="118"/>
      <c r="G34" s="118"/>
      <c r="H34" s="118"/>
      <c r="I34" s="118"/>
      <c r="J34" s="118"/>
      <c r="K34" s="118"/>
      <c r="L34" s="118"/>
      <c r="M34" s="120"/>
      <c r="N34" s="118"/>
      <c r="O34" s="118"/>
      <c r="P34" s="118"/>
      <c r="Q34" s="118"/>
      <c r="R34" s="118"/>
      <c r="S34" s="118"/>
      <c r="T34" s="118"/>
      <c r="U34" s="118"/>
      <c r="V34" s="118"/>
      <c r="W34" s="118"/>
      <c r="X34" s="118"/>
      <c r="Y34" s="118"/>
      <c r="Z34" s="118"/>
      <c r="AA34" s="120"/>
      <c r="AB34" s="118"/>
      <c r="AC34" s="118"/>
      <c r="AD34" s="118"/>
      <c r="AE34" s="118"/>
      <c r="AF34" s="118"/>
      <c r="AG34" s="118"/>
      <c r="AH34" s="120"/>
      <c r="AI34" s="130"/>
      <c r="AJ34" s="133"/>
      <c r="AK34" s="140"/>
      <c r="AL34" s="149"/>
      <c r="AM34" s="133"/>
      <c r="AN34" s="133"/>
      <c r="AO34" s="140"/>
      <c r="AP34" s="140"/>
      <c r="AQ34" s="140"/>
      <c r="AR34" s="140"/>
      <c r="AS34" s="140"/>
      <c r="AT34" s="118"/>
      <c r="AU34" s="118"/>
      <c r="AV34" s="118"/>
      <c r="AW34" s="118"/>
      <c r="AX34" s="118"/>
    </row>
    <row r="35" spans="1:50" x14ac:dyDescent="0.2">
      <c r="A35" s="118"/>
      <c r="B35" s="118"/>
      <c r="C35" s="118"/>
      <c r="D35" s="118"/>
      <c r="E35" s="118"/>
      <c r="F35" s="118"/>
      <c r="G35" s="118"/>
      <c r="H35" s="118"/>
      <c r="I35" s="118"/>
      <c r="J35" s="118"/>
      <c r="K35" s="120" t="s">
        <v>51</v>
      </c>
      <c r="L35" s="202"/>
      <c r="M35" s="203"/>
      <c r="N35" s="203"/>
      <c r="O35" s="203"/>
      <c r="P35" s="203"/>
      <c r="Q35" s="204"/>
      <c r="R35" s="118"/>
      <c r="S35" s="118"/>
      <c r="T35" s="118"/>
      <c r="U35" s="118"/>
      <c r="V35" s="118"/>
      <c r="W35" s="118"/>
      <c r="X35" s="118"/>
      <c r="Y35" s="118"/>
      <c r="Z35" s="118"/>
      <c r="AA35" s="120"/>
      <c r="AB35" s="118"/>
      <c r="AC35" s="118"/>
      <c r="AD35" s="118"/>
      <c r="AE35" s="118"/>
      <c r="AF35" s="118"/>
      <c r="AG35" s="118"/>
      <c r="AH35" s="120" t="s">
        <v>52</v>
      </c>
      <c r="AI35" s="205"/>
      <c r="AJ35" s="206"/>
      <c r="AK35" s="206"/>
      <c r="AL35" s="206"/>
      <c r="AM35" s="206"/>
      <c r="AN35" s="206"/>
      <c r="AO35" s="206"/>
      <c r="AP35" s="206"/>
      <c r="AQ35" s="206"/>
      <c r="AR35" s="206"/>
      <c r="AS35" s="207"/>
      <c r="AT35" s="118"/>
      <c r="AU35" s="118"/>
      <c r="AV35" s="118"/>
      <c r="AW35" s="118"/>
      <c r="AX35" s="118"/>
    </row>
    <row r="36" spans="1:50" ht="3" customHeight="1" x14ac:dyDescent="0.2">
      <c r="A36" s="118"/>
      <c r="B36" s="118"/>
      <c r="C36" s="118"/>
      <c r="D36" s="118"/>
      <c r="E36" s="118"/>
      <c r="F36" s="118"/>
      <c r="G36" s="118"/>
      <c r="H36" s="118"/>
      <c r="I36" s="118"/>
      <c r="J36" s="118"/>
      <c r="K36" s="120"/>
      <c r="L36" s="118"/>
      <c r="M36" s="120"/>
      <c r="N36" s="118"/>
      <c r="O36" s="118"/>
      <c r="P36" s="118"/>
      <c r="Q36" s="118"/>
      <c r="R36" s="118"/>
      <c r="S36" s="118"/>
      <c r="T36" s="118"/>
      <c r="U36" s="118"/>
      <c r="V36" s="118"/>
      <c r="W36" s="118"/>
      <c r="X36" s="118"/>
      <c r="Y36" s="118"/>
      <c r="Z36" s="118"/>
      <c r="AA36" s="120"/>
      <c r="AB36" s="118"/>
      <c r="AC36" s="118"/>
      <c r="AD36" s="118"/>
      <c r="AE36" s="118"/>
      <c r="AF36" s="118"/>
      <c r="AG36" s="118"/>
      <c r="AH36" s="118"/>
      <c r="AI36" s="136"/>
      <c r="AJ36" s="136"/>
      <c r="AK36" s="136"/>
      <c r="AL36" s="136"/>
      <c r="AM36" s="136"/>
      <c r="AN36" s="136"/>
      <c r="AO36" s="136"/>
      <c r="AP36" s="136"/>
      <c r="AQ36" s="136"/>
      <c r="AR36" s="136"/>
      <c r="AS36" s="136"/>
      <c r="AT36" s="118"/>
      <c r="AU36" s="118"/>
      <c r="AV36" s="118"/>
      <c r="AW36" s="118"/>
      <c r="AX36" s="118"/>
    </row>
    <row r="37" spans="1:50" x14ac:dyDescent="0.2">
      <c r="A37" s="118"/>
      <c r="B37" s="118"/>
      <c r="C37" s="118"/>
      <c r="D37" s="118"/>
      <c r="E37" s="118"/>
      <c r="F37" s="118"/>
      <c r="G37" s="118"/>
      <c r="H37" s="118"/>
      <c r="I37" s="118"/>
      <c r="J37" s="118"/>
      <c r="K37" s="120" t="s">
        <v>53</v>
      </c>
      <c r="L37" s="197"/>
      <c r="M37" s="208"/>
      <c r="N37" s="208"/>
      <c r="O37" s="208"/>
      <c r="P37" s="208"/>
      <c r="Q37" s="198"/>
      <c r="R37" s="118"/>
      <c r="S37" s="118"/>
      <c r="T37" s="118"/>
      <c r="U37" s="118"/>
      <c r="V37" s="118"/>
      <c r="W37" s="118"/>
      <c r="X37" s="118"/>
      <c r="Y37" s="118"/>
      <c r="Z37" s="118"/>
      <c r="AA37" s="120"/>
      <c r="AB37" s="118"/>
      <c r="AC37" s="118"/>
      <c r="AD37" s="118"/>
      <c r="AE37" s="118"/>
      <c r="AF37" s="118"/>
      <c r="AG37" s="118"/>
      <c r="AH37" s="120" t="s">
        <v>54</v>
      </c>
      <c r="AI37" s="205"/>
      <c r="AJ37" s="206"/>
      <c r="AK37" s="206"/>
      <c r="AL37" s="206"/>
      <c r="AM37" s="206"/>
      <c r="AN37" s="206"/>
      <c r="AO37" s="206"/>
      <c r="AP37" s="206"/>
      <c r="AQ37" s="206"/>
      <c r="AR37" s="206"/>
      <c r="AS37" s="207"/>
      <c r="AT37" s="118"/>
      <c r="AU37" s="118"/>
      <c r="AV37" s="118"/>
      <c r="AW37" s="118"/>
      <c r="AX37" s="118"/>
    </row>
    <row r="38" spans="1:50" ht="3" customHeight="1" x14ac:dyDescent="0.2">
      <c r="A38" s="118"/>
      <c r="B38" s="118"/>
      <c r="C38" s="118"/>
      <c r="D38" s="118"/>
      <c r="E38" s="118"/>
      <c r="F38" s="118"/>
      <c r="G38" s="118"/>
      <c r="H38" s="118"/>
      <c r="I38" s="118"/>
      <c r="J38" s="118"/>
      <c r="K38" s="120"/>
      <c r="L38" s="118"/>
      <c r="M38" s="120"/>
      <c r="N38" s="118"/>
      <c r="O38" s="118"/>
      <c r="P38" s="118"/>
      <c r="Q38" s="118"/>
      <c r="R38" s="118"/>
      <c r="S38" s="118"/>
      <c r="T38" s="118"/>
      <c r="U38" s="118"/>
      <c r="V38" s="118"/>
      <c r="W38" s="118"/>
      <c r="X38" s="118"/>
      <c r="Y38" s="118"/>
      <c r="Z38" s="118"/>
      <c r="AA38" s="120"/>
      <c r="AB38" s="118"/>
      <c r="AC38" s="118"/>
      <c r="AD38" s="118"/>
      <c r="AE38" s="118"/>
      <c r="AF38" s="118"/>
      <c r="AG38" s="118"/>
      <c r="AH38" s="118"/>
      <c r="AI38" s="136"/>
      <c r="AJ38" s="136"/>
      <c r="AK38" s="136"/>
      <c r="AL38" s="136"/>
      <c r="AM38" s="136"/>
      <c r="AN38" s="136"/>
      <c r="AO38" s="136"/>
      <c r="AP38" s="136"/>
      <c r="AQ38" s="136"/>
      <c r="AR38" s="136"/>
      <c r="AS38" s="136"/>
      <c r="AT38" s="118"/>
      <c r="AU38" s="118"/>
      <c r="AV38" s="118"/>
      <c r="AW38" s="118"/>
      <c r="AX38" s="118"/>
    </row>
    <row r="39" spans="1:50" x14ac:dyDescent="0.2">
      <c r="A39" s="118"/>
      <c r="B39" s="118"/>
      <c r="C39" s="118"/>
      <c r="D39" s="118"/>
      <c r="E39" s="118"/>
      <c r="F39" s="118"/>
      <c r="G39" s="118"/>
      <c r="H39" s="118"/>
      <c r="I39" s="118"/>
      <c r="J39" s="118"/>
      <c r="K39" s="120" t="s">
        <v>55</v>
      </c>
      <c r="L39" s="197"/>
      <c r="M39" s="208"/>
      <c r="N39" s="208"/>
      <c r="O39" s="208"/>
      <c r="P39" s="208"/>
      <c r="Q39" s="19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row>
    <row r="40" spans="1:50" ht="3.75" customHeight="1" x14ac:dyDescent="0.2">
      <c r="A40" s="118"/>
      <c r="B40" s="118"/>
      <c r="C40" s="118"/>
      <c r="D40" s="118"/>
      <c r="E40" s="118"/>
      <c r="F40" s="118"/>
      <c r="G40" s="118"/>
      <c r="H40" s="118"/>
      <c r="I40" s="118"/>
      <c r="J40" s="118"/>
      <c r="K40" s="120"/>
      <c r="L40" s="118"/>
      <c r="M40" s="120"/>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row>
    <row r="41" spans="1:50" x14ac:dyDescent="0.2">
      <c r="A41" s="118"/>
      <c r="B41" s="118"/>
      <c r="C41" s="118"/>
      <c r="D41" s="118"/>
      <c r="E41" s="118"/>
      <c r="F41" s="118"/>
      <c r="G41" s="118"/>
      <c r="H41" s="118"/>
      <c r="I41" s="118"/>
      <c r="J41" s="118"/>
      <c r="K41" s="120" t="s">
        <v>56</v>
      </c>
      <c r="L41" s="197"/>
      <c r="M41" s="208"/>
      <c r="N41" s="208"/>
      <c r="O41" s="208"/>
      <c r="P41" s="208"/>
      <c r="Q41" s="198"/>
      <c r="R41" s="118"/>
      <c r="S41" s="118"/>
      <c r="T41" s="118"/>
      <c r="U41" s="118"/>
      <c r="V41" s="118"/>
      <c r="W41" s="118"/>
      <c r="X41" s="118"/>
      <c r="Y41" s="118"/>
      <c r="Z41" s="118"/>
      <c r="AA41" s="118"/>
      <c r="AB41" s="141"/>
      <c r="AC41" s="141"/>
      <c r="AD41" s="141"/>
      <c r="AE41" s="141"/>
      <c r="AF41" s="118"/>
      <c r="AG41" s="118"/>
      <c r="AH41" s="118"/>
      <c r="AI41" s="118"/>
      <c r="AJ41" s="118"/>
      <c r="AK41" s="118"/>
      <c r="AL41" s="118"/>
      <c r="AM41" s="118"/>
      <c r="AN41" s="118"/>
      <c r="AO41" s="120" t="s">
        <v>278</v>
      </c>
      <c r="AP41" s="209" t="str">
        <f>IF(AI5=0, " ", AI5-1)</f>
        <v xml:space="preserve"> </v>
      </c>
      <c r="AQ41" s="210"/>
      <c r="AR41" s="197"/>
      <c r="AS41" s="198"/>
      <c r="AT41" s="118"/>
      <c r="AU41" s="118"/>
      <c r="AV41" s="118"/>
      <c r="AW41" s="118"/>
      <c r="AX41" s="118"/>
    </row>
    <row r="42" spans="1:50" ht="3" customHeight="1" x14ac:dyDescent="0.2">
      <c r="A42" s="118"/>
      <c r="B42" s="118"/>
      <c r="C42" s="118"/>
      <c r="D42" s="118"/>
      <c r="E42" s="118"/>
      <c r="F42" s="118"/>
      <c r="G42" s="118"/>
      <c r="H42" s="118"/>
      <c r="I42" s="118"/>
      <c r="J42" s="118"/>
      <c r="K42" s="120"/>
      <c r="L42" s="118"/>
      <c r="M42" s="120"/>
      <c r="N42" s="118"/>
      <c r="O42" s="118"/>
      <c r="P42" s="118"/>
      <c r="Q42" s="118"/>
      <c r="R42" s="118"/>
      <c r="S42" s="118"/>
      <c r="T42" s="118"/>
      <c r="U42" s="118"/>
      <c r="V42" s="118"/>
      <c r="W42" s="118"/>
      <c r="X42" s="118"/>
      <c r="Y42" s="118"/>
      <c r="Z42" s="142"/>
      <c r="AA42" s="142"/>
      <c r="AB42" s="118"/>
      <c r="AC42" s="118"/>
      <c r="AD42" s="118"/>
      <c r="AE42" s="118"/>
      <c r="AF42" s="118"/>
      <c r="AG42" s="118"/>
      <c r="AH42" s="118"/>
      <c r="AI42" s="118"/>
      <c r="AJ42" s="118"/>
      <c r="AK42" s="118"/>
      <c r="AL42" s="118"/>
      <c r="AM42" s="118"/>
      <c r="AN42" s="118"/>
      <c r="AO42" s="118"/>
      <c r="AP42" s="118"/>
      <c r="AQ42" s="120"/>
      <c r="AR42" s="118"/>
      <c r="AS42" s="118"/>
      <c r="AT42" s="118"/>
      <c r="AU42" s="118"/>
      <c r="AV42" s="118"/>
      <c r="AW42" s="118"/>
      <c r="AX42" s="118"/>
    </row>
    <row r="43" spans="1:50" x14ac:dyDescent="0.2">
      <c r="A43" s="118"/>
      <c r="B43" s="118"/>
      <c r="C43" s="118"/>
      <c r="D43" s="118"/>
      <c r="E43" s="118"/>
      <c r="F43" s="118"/>
      <c r="G43" s="118"/>
      <c r="H43" s="118"/>
      <c r="I43" s="118"/>
      <c r="J43" s="118"/>
      <c r="K43" s="120" t="s">
        <v>57</v>
      </c>
      <c r="L43" s="197"/>
      <c r="M43" s="208"/>
      <c r="N43" s="208"/>
      <c r="O43" s="208"/>
      <c r="P43" s="208"/>
      <c r="Q43" s="198"/>
      <c r="R43" s="118"/>
      <c r="S43" s="118"/>
      <c r="T43" s="118"/>
      <c r="U43" s="118"/>
      <c r="V43" s="118"/>
      <c r="W43" s="118"/>
      <c r="X43" s="118"/>
      <c r="Y43" s="118"/>
      <c r="Z43" s="142"/>
      <c r="AA43" s="142"/>
      <c r="AB43" s="118"/>
      <c r="AC43" s="118"/>
      <c r="AD43" s="118"/>
      <c r="AE43" s="118"/>
      <c r="AF43" s="118"/>
      <c r="AG43" s="118"/>
      <c r="AH43" s="118"/>
      <c r="AI43" s="118"/>
      <c r="AJ43" s="118"/>
      <c r="AK43" s="118"/>
      <c r="AL43" s="118"/>
      <c r="AM43" s="141"/>
      <c r="AN43" s="143"/>
      <c r="AO43" s="120" t="s">
        <v>278</v>
      </c>
      <c r="AP43" s="209" t="str">
        <f>IF(AI5=0, " ", AI5-2)</f>
        <v xml:space="preserve"> </v>
      </c>
      <c r="AQ43" s="209"/>
      <c r="AR43" s="197"/>
      <c r="AS43" s="198"/>
      <c r="AT43" s="118"/>
      <c r="AU43" s="118"/>
      <c r="AV43" s="118"/>
      <c r="AW43" s="118"/>
      <c r="AX43" s="118"/>
    </row>
    <row r="44" spans="1:50" ht="3.75" customHeight="1" x14ac:dyDescent="0.2">
      <c r="A44" s="118"/>
      <c r="B44" s="118"/>
      <c r="C44" s="118"/>
      <c r="D44" s="118"/>
      <c r="E44" s="118"/>
      <c r="F44" s="118"/>
      <c r="G44" s="118"/>
      <c r="H44" s="118"/>
      <c r="I44" s="118"/>
      <c r="J44" s="118"/>
      <c r="K44" s="118"/>
      <c r="L44" s="118"/>
      <c r="M44" s="120"/>
      <c r="N44" s="118"/>
      <c r="O44" s="118"/>
      <c r="P44" s="118"/>
      <c r="Q44" s="118"/>
      <c r="R44" s="118"/>
      <c r="S44" s="118"/>
      <c r="T44" s="118"/>
      <c r="U44" s="118"/>
      <c r="V44" s="118"/>
      <c r="W44" s="118"/>
      <c r="X44" s="118"/>
      <c r="Y44" s="118"/>
      <c r="Z44" s="142"/>
      <c r="AA44" s="142"/>
      <c r="AB44" s="142"/>
      <c r="AC44" s="118"/>
      <c r="AD44" s="118"/>
      <c r="AE44" s="118"/>
      <c r="AF44" s="118"/>
      <c r="AG44" s="118"/>
      <c r="AH44" s="118"/>
      <c r="AI44" s="118"/>
      <c r="AJ44" s="118"/>
      <c r="AK44" s="118"/>
      <c r="AL44" s="118"/>
      <c r="AM44" s="141"/>
      <c r="AN44" s="143"/>
      <c r="AO44" s="120"/>
      <c r="AP44" s="128"/>
      <c r="AQ44" s="128"/>
      <c r="AR44" s="118"/>
      <c r="AS44" s="118"/>
      <c r="AT44" s="118"/>
      <c r="AU44" s="118"/>
      <c r="AV44" s="118"/>
      <c r="AW44" s="118"/>
      <c r="AX44" s="118"/>
    </row>
    <row r="45" spans="1:50" ht="12.6" customHeight="1" x14ac:dyDescent="0.2">
      <c r="A45" s="118"/>
      <c r="B45" s="118"/>
      <c r="C45" s="118"/>
      <c r="D45" s="118"/>
      <c r="E45" s="118"/>
      <c r="F45" s="118"/>
      <c r="G45" s="118"/>
      <c r="H45" s="118"/>
      <c r="I45" s="118"/>
      <c r="J45" s="118"/>
      <c r="K45" s="118"/>
      <c r="L45" s="118"/>
      <c r="M45" s="120"/>
      <c r="N45" s="118"/>
      <c r="O45" s="118"/>
      <c r="P45" s="118"/>
      <c r="Q45" s="118"/>
      <c r="R45" s="118"/>
      <c r="S45" s="118"/>
      <c r="T45" s="118"/>
      <c r="U45" s="118"/>
      <c r="V45" s="118"/>
      <c r="W45" s="118"/>
      <c r="X45" s="118"/>
      <c r="Y45" s="141"/>
      <c r="Z45" s="142"/>
      <c r="AA45" s="142"/>
      <c r="AB45" s="142"/>
      <c r="AC45" s="118"/>
      <c r="AD45" s="118"/>
      <c r="AE45" s="118"/>
      <c r="AF45" s="118"/>
      <c r="AG45" s="118"/>
      <c r="AH45" s="118"/>
      <c r="AI45" s="118"/>
      <c r="AJ45" s="118"/>
      <c r="AK45" s="118"/>
      <c r="AL45" s="118"/>
      <c r="AM45" s="118"/>
      <c r="AN45" s="118"/>
      <c r="AO45" s="120"/>
      <c r="AP45" s="128"/>
      <c r="AQ45" s="120" t="s">
        <v>58</v>
      </c>
      <c r="AR45" s="197"/>
      <c r="AS45" s="198"/>
      <c r="AT45" s="118"/>
      <c r="AU45" s="118"/>
      <c r="AV45" s="118"/>
      <c r="AW45" s="118"/>
      <c r="AX45" s="118"/>
    </row>
    <row r="46" spans="1:50" ht="3.6" customHeight="1" x14ac:dyDescent="0.2">
      <c r="A46" s="118"/>
      <c r="B46" s="118"/>
      <c r="C46" s="118"/>
      <c r="D46" s="118"/>
      <c r="E46" s="118"/>
      <c r="F46" s="118"/>
      <c r="G46" s="118"/>
      <c r="H46" s="118"/>
      <c r="I46" s="118"/>
      <c r="J46" s="118"/>
      <c r="K46" s="118"/>
      <c r="L46" s="118"/>
      <c r="M46" s="120"/>
      <c r="N46" s="118"/>
      <c r="O46" s="118"/>
      <c r="P46" s="118"/>
      <c r="Q46" s="118"/>
      <c r="R46" s="118"/>
      <c r="S46" s="118"/>
      <c r="T46" s="118"/>
      <c r="U46" s="118"/>
      <c r="V46" s="118"/>
      <c r="W46" s="118"/>
      <c r="X46" s="118"/>
      <c r="Y46" s="118"/>
      <c r="Z46" s="142"/>
      <c r="AA46" s="142"/>
      <c r="AB46" s="142"/>
      <c r="AC46" s="142"/>
      <c r="AD46" s="142"/>
      <c r="AE46" s="142"/>
      <c r="AF46" s="142"/>
      <c r="AG46" s="142"/>
      <c r="AH46" s="118"/>
      <c r="AI46" s="118"/>
      <c r="AJ46" s="120"/>
      <c r="AK46" s="118"/>
      <c r="AL46" s="118"/>
      <c r="AM46" s="118"/>
      <c r="AN46" s="118"/>
      <c r="AO46" s="118"/>
      <c r="AP46" s="118"/>
      <c r="AQ46" s="118"/>
      <c r="AR46" s="118"/>
      <c r="AS46" s="118"/>
      <c r="AT46" s="118"/>
      <c r="AU46" s="118"/>
      <c r="AV46" s="118"/>
      <c r="AW46" s="118"/>
      <c r="AX46" s="118"/>
    </row>
    <row r="47" spans="1:50" ht="9.75" customHeight="1" x14ac:dyDescent="0.2">
      <c r="A47" s="225"/>
      <c r="B47" s="225"/>
      <c r="C47" s="225"/>
      <c r="D47" s="225"/>
      <c r="E47" s="225"/>
      <c r="F47" s="225"/>
      <c r="G47" s="225"/>
      <c r="H47" s="225"/>
      <c r="I47" s="225"/>
      <c r="J47" s="225"/>
      <c r="K47" s="225"/>
      <c r="L47" s="225"/>
      <c r="M47" s="225"/>
      <c r="N47" s="225"/>
      <c r="O47" s="225"/>
      <c r="P47" s="225"/>
      <c r="Q47" s="225"/>
      <c r="R47" s="225"/>
      <c r="S47" s="225"/>
      <c r="T47" s="225"/>
      <c r="U47" s="225"/>
      <c r="V47" s="225"/>
      <c r="W47" s="225"/>
      <c r="X47" s="225"/>
      <c r="Y47" s="225"/>
      <c r="Z47" s="142"/>
      <c r="AA47" s="142"/>
      <c r="AB47" s="142"/>
      <c r="AC47" s="196" t="s">
        <v>59</v>
      </c>
      <c r="AD47" s="196"/>
      <c r="AE47" s="196"/>
      <c r="AF47" s="196"/>
      <c r="AG47" s="196"/>
      <c r="AH47" s="196"/>
      <c r="AI47" s="196"/>
      <c r="AJ47" s="196"/>
      <c r="AK47" s="196"/>
      <c r="AL47" s="196"/>
      <c r="AM47" s="196"/>
      <c r="AN47" s="196"/>
      <c r="AO47" s="196"/>
      <c r="AP47" s="118"/>
      <c r="AQ47" s="118"/>
      <c r="AR47" s="118"/>
      <c r="AS47" s="118"/>
      <c r="AT47" s="118"/>
      <c r="AU47" s="118"/>
      <c r="AV47" s="118"/>
      <c r="AW47" s="118"/>
      <c r="AX47" s="118"/>
    </row>
    <row r="48" spans="1:50" ht="10.5" customHeight="1" x14ac:dyDescent="0.2">
      <c r="A48" s="118"/>
      <c r="B48" s="118"/>
      <c r="C48" s="118"/>
      <c r="D48" s="118"/>
      <c r="E48" s="118"/>
      <c r="F48" s="118"/>
      <c r="G48" s="118"/>
      <c r="H48" s="118"/>
      <c r="I48" s="118"/>
      <c r="J48" s="118"/>
      <c r="K48" s="118"/>
      <c r="L48" s="118"/>
      <c r="M48" s="120"/>
      <c r="N48" s="118"/>
      <c r="O48" s="118"/>
      <c r="P48" s="118"/>
      <c r="Q48" s="118"/>
      <c r="R48" s="118"/>
      <c r="S48" s="118"/>
      <c r="T48" s="118"/>
      <c r="U48" s="118"/>
      <c r="V48" s="118"/>
      <c r="W48" s="118"/>
      <c r="X48" s="118"/>
      <c r="Y48" s="118"/>
      <c r="Z48" s="142"/>
      <c r="AA48" s="142"/>
      <c r="AB48" s="142"/>
      <c r="AC48" s="196"/>
      <c r="AD48" s="196"/>
      <c r="AE48" s="196"/>
      <c r="AF48" s="196"/>
      <c r="AG48" s="196"/>
      <c r="AH48" s="196"/>
      <c r="AI48" s="196"/>
      <c r="AJ48" s="196"/>
      <c r="AK48" s="196"/>
      <c r="AL48" s="196"/>
      <c r="AM48" s="196"/>
      <c r="AN48" s="196"/>
      <c r="AO48" s="196"/>
      <c r="AP48" s="118"/>
      <c r="AQ48" s="118"/>
      <c r="AR48" s="118"/>
      <c r="AS48" s="118"/>
      <c r="AT48" s="118"/>
      <c r="AU48" s="118"/>
      <c r="AV48" s="118"/>
      <c r="AW48" s="118"/>
      <c r="AX48" s="118"/>
    </row>
    <row r="49" spans="1:50" ht="15" customHeight="1" x14ac:dyDescent="0.2">
      <c r="A49" s="225"/>
      <c r="B49" s="225"/>
      <c r="C49" s="225"/>
      <c r="D49" s="225"/>
      <c r="E49" s="225"/>
      <c r="F49" s="225"/>
      <c r="G49" s="225"/>
      <c r="H49" s="225"/>
      <c r="I49" s="225"/>
      <c r="J49" s="225"/>
      <c r="K49" s="225"/>
      <c r="L49" s="225"/>
      <c r="M49" s="225"/>
      <c r="N49" s="225"/>
      <c r="O49" s="225"/>
      <c r="P49" s="225"/>
      <c r="Q49" s="225"/>
      <c r="R49" s="225"/>
      <c r="S49" s="225"/>
      <c r="T49" s="225"/>
      <c r="U49" s="225"/>
      <c r="V49" s="225"/>
      <c r="W49" s="225"/>
      <c r="X49" s="225"/>
      <c r="Y49" s="225"/>
      <c r="Z49" s="225"/>
      <c r="AA49" s="142"/>
      <c r="AB49" s="142"/>
      <c r="AC49" s="142"/>
      <c r="AD49" s="144"/>
      <c r="AE49" s="144"/>
      <c r="AF49" s="144"/>
      <c r="AG49" s="144"/>
      <c r="AH49" s="144"/>
      <c r="AI49" s="144"/>
      <c r="AJ49" s="144"/>
      <c r="AK49" s="144"/>
      <c r="AL49" s="144"/>
      <c r="AM49" s="144"/>
      <c r="AN49" s="144"/>
      <c r="AO49" s="145" t="s">
        <v>60</v>
      </c>
      <c r="AP49" s="197"/>
      <c r="AQ49" s="208"/>
      <c r="AR49" s="208"/>
      <c r="AS49" s="198"/>
      <c r="AT49" s="118"/>
      <c r="AU49" s="118"/>
      <c r="AV49" s="118"/>
      <c r="AW49" s="118"/>
      <c r="AX49" s="118"/>
    </row>
    <row r="50" spans="1:50" ht="1.1499999999999999" customHeight="1" x14ac:dyDescent="0.2">
      <c r="Z50" s="146"/>
      <c r="AA50" s="146"/>
      <c r="AB50" s="146"/>
      <c r="AC50" s="146"/>
      <c r="AD50" s="146"/>
      <c r="AE50" s="146"/>
      <c r="AF50" s="146"/>
      <c r="AG50" s="146"/>
      <c r="AH50" s="146"/>
      <c r="AI50" s="146"/>
    </row>
    <row r="51" spans="1:50" ht="45.75" customHeight="1" x14ac:dyDescent="0.2">
      <c r="A51" s="224"/>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B51" s="146"/>
      <c r="AC51" s="146"/>
      <c r="AD51" s="146"/>
      <c r="AE51" s="146"/>
      <c r="AF51" s="147"/>
      <c r="AG51" s="147"/>
      <c r="AH51" s="148"/>
      <c r="AI51" s="148"/>
    </row>
    <row r="52" spans="1:50" ht="3.75" customHeight="1" x14ac:dyDescent="0.2">
      <c r="AB52" s="146"/>
      <c r="AC52" s="146"/>
      <c r="AD52" s="146"/>
      <c r="AE52" s="146"/>
      <c r="AF52" s="146"/>
      <c r="AG52" s="146"/>
      <c r="AI52" s="146"/>
    </row>
    <row r="53" spans="1:50" x14ac:dyDescent="0.2">
      <c r="AC53" s="146"/>
      <c r="AD53" s="146"/>
    </row>
    <row r="54" spans="1:50" ht="3.75" customHeight="1" x14ac:dyDescent="0.2">
      <c r="AC54" s="146"/>
      <c r="AD54" s="146"/>
    </row>
    <row r="56" spans="1:50" x14ac:dyDescent="0.2">
      <c r="AH56" s="146"/>
      <c r="AI56" s="146"/>
      <c r="AJ56" s="146"/>
      <c r="AK56" s="146"/>
      <c r="AL56" s="146"/>
      <c r="AM56" s="146"/>
    </row>
  </sheetData>
  <sheetProtection algorithmName="SHA-512" hashValue="+vHYuroOHsP1itnBqpHqteznY+fqaTUNDe1T/FCwaA5LNoO/nru1hZ+m5wG2w//YjZsmKfigmEd9IwEWtreHzA==" saltValue="1ucLPsdnD/uPlVlG8RNjxg==" spinCount="100000" sheet="1" selectLockedCells="1"/>
  <customSheetViews>
    <customSheetView guid="{9C468B0E-951C-406D-A1DA-A510ED42DCAB}" scale="110" showGridLines="0" showRowCol="0" showRuler="0">
      <selection activeCell="Q30" sqref="Q30"/>
      <pageMargins left="0" right="0" top="0" bottom="0" header="0" footer="0"/>
      <headerFooter alignWithMargins="0"/>
    </customSheetView>
  </customSheetViews>
  <mergeCells count="52">
    <mergeCell ref="A51:Z51"/>
    <mergeCell ref="A47:Y47"/>
    <mergeCell ref="A49:Z49"/>
    <mergeCell ref="L35:Q35"/>
    <mergeCell ref="L37:Q37"/>
    <mergeCell ref="L11:V11"/>
    <mergeCell ref="AL24:AL25"/>
    <mergeCell ref="AM24:AM25"/>
    <mergeCell ref="AN24:AN25"/>
    <mergeCell ref="AO24:AO25"/>
    <mergeCell ref="AI11:AN11"/>
    <mergeCell ref="AI19:AN19"/>
    <mergeCell ref="AI21:AN21"/>
    <mergeCell ref="AI13:AN13"/>
    <mergeCell ref="F2:I2"/>
    <mergeCell ref="AI5:AN5"/>
    <mergeCell ref="L7:Q7"/>
    <mergeCell ref="L9:V9"/>
    <mergeCell ref="AI3:AN3"/>
    <mergeCell ref="L3:Q3"/>
    <mergeCell ref="AI7:AN7"/>
    <mergeCell ref="AI9:AN9"/>
    <mergeCell ref="L5:Q5"/>
    <mergeCell ref="AP49:AS49"/>
    <mergeCell ref="L19:V19"/>
    <mergeCell ref="L21:V21"/>
    <mergeCell ref="L25:V25"/>
    <mergeCell ref="L23:V23"/>
    <mergeCell ref="AR41:AS41"/>
    <mergeCell ref="AP41:AQ41"/>
    <mergeCell ref="AP43:AQ43"/>
    <mergeCell ref="L31:Q31"/>
    <mergeCell ref="L33:Q33"/>
    <mergeCell ref="L39:Q39"/>
    <mergeCell ref="L41:Q41"/>
    <mergeCell ref="L43:Q43"/>
    <mergeCell ref="AI24:AI25"/>
    <mergeCell ref="AJ24:AJ25"/>
    <mergeCell ref="AK24:AK25"/>
    <mergeCell ref="AT24:AT25"/>
    <mergeCell ref="AC47:AO48"/>
    <mergeCell ref="AR45:AS45"/>
    <mergeCell ref="AQ24:AQ25"/>
    <mergeCell ref="AR24:AR25"/>
    <mergeCell ref="AS24:AS25"/>
    <mergeCell ref="AR43:AS43"/>
    <mergeCell ref="AP24:AP25"/>
    <mergeCell ref="AI27:AN27"/>
    <mergeCell ref="AI29:AN29"/>
    <mergeCell ref="AI31:AS31"/>
    <mergeCell ref="AI35:AS35"/>
    <mergeCell ref="AI37:AS37"/>
  </mergeCells>
  <phoneticPr fontId="2" type="noConversion"/>
  <pageMargins left="0.75" right="0.2" top="1" bottom="1" header="0.5" footer="0.5"/>
  <pageSetup scale="89" orientation="landscape"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B63"/>
  <sheetViews>
    <sheetView showGridLines="0" zoomScaleNormal="100" workbookViewId="0">
      <selection activeCell="E5" sqref="E5"/>
    </sheetView>
  </sheetViews>
  <sheetFormatPr defaultColWidth="1.5703125" defaultRowHeight="12.75" x14ac:dyDescent="0.2"/>
  <cols>
    <col min="1" max="3" width="1.5703125" style="146" customWidth="1"/>
    <col min="4" max="5" width="2.42578125" style="146" customWidth="1"/>
    <col min="6" max="16384" width="1.5703125" style="146"/>
  </cols>
  <sheetData>
    <row r="1" spans="1:80" ht="18.75" x14ac:dyDescent="0.3">
      <c r="A1" s="150" t="s">
        <v>61</v>
      </c>
      <c r="B1" s="151"/>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142"/>
      <c r="CB1" s="142"/>
    </row>
    <row r="2" spans="1:80" ht="6.75" customHeight="1" x14ac:dyDescent="0.2">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142"/>
      <c r="CB2" s="142"/>
    </row>
    <row r="3" spans="1:80" ht="15" customHeight="1" x14ac:dyDescent="0.2">
      <c r="B3" s="142"/>
      <c r="C3" s="142"/>
      <c r="D3" s="152" t="s">
        <v>62</v>
      </c>
      <c r="E3" s="152"/>
      <c r="F3" s="152"/>
      <c r="G3" s="152"/>
      <c r="H3" s="152"/>
      <c r="I3" s="152"/>
      <c r="J3" s="152"/>
      <c r="K3" s="152"/>
      <c r="L3" s="152"/>
      <c r="M3" s="152"/>
      <c r="N3" s="152"/>
      <c r="O3" s="152"/>
      <c r="P3" s="152"/>
      <c r="Q3" s="152"/>
      <c r="R3" s="152"/>
      <c r="S3" s="152"/>
      <c r="T3" s="142"/>
      <c r="U3" s="142"/>
      <c r="V3" s="142"/>
      <c r="W3" s="142"/>
      <c r="X3" s="142"/>
      <c r="Y3" s="142"/>
      <c r="Z3" s="142"/>
      <c r="AA3" s="142"/>
      <c r="AB3" s="142"/>
      <c r="AC3" s="142"/>
      <c r="AD3" s="142"/>
      <c r="AE3" s="152" t="s">
        <v>63</v>
      </c>
      <c r="AF3" s="152"/>
      <c r="AG3" s="152"/>
      <c r="AH3" s="152"/>
      <c r="AI3" s="152"/>
      <c r="AJ3" s="152"/>
      <c r="AK3" s="152"/>
      <c r="AL3" s="152"/>
      <c r="AM3" s="152"/>
      <c r="AN3" s="152"/>
      <c r="AO3" s="152"/>
      <c r="AP3" s="152"/>
      <c r="AQ3" s="152"/>
      <c r="AR3" s="152"/>
      <c r="AS3" s="152"/>
      <c r="AT3" s="152"/>
      <c r="AU3" s="152"/>
      <c r="AV3" s="142"/>
      <c r="AW3" s="142"/>
      <c r="AX3" s="153" t="s">
        <v>64</v>
      </c>
      <c r="AY3" s="142"/>
      <c r="AZ3" s="258" t="s">
        <v>65</v>
      </c>
      <c r="BA3" s="258"/>
      <c r="BB3" s="258"/>
      <c r="BC3" s="258"/>
      <c r="BD3" s="258"/>
      <c r="BE3" s="258"/>
      <c r="BF3" s="258"/>
      <c r="BG3" s="258"/>
      <c r="BH3" s="258"/>
      <c r="BI3" s="258"/>
      <c r="BJ3" s="154"/>
      <c r="BK3" s="154"/>
      <c r="BL3" s="154"/>
      <c r="BM3" s="154"/>
      <c r="BN3" s="142"/>
      <c r="BO3" s="142"/>
      <c r="BP3" s="142"/>
      <c r="BQ3" s="142"/>
      <c r="BR3" s="142"/>
      <c r="BS3" s="142"/>
      <c r="BT3" s="142"/>
      <c r="BU3" s="142"/>
      <c r="BV3" s="142"/>
      <c r="BW3" s="142"/>
      <c r="BX3" s="142"/>
      <c r="BY3" s="142"/>
      <c r="BZ3" s="142"/>
      <c r="CA3" s="142"/>
      <c r="CB3" s="142"/>
    </row>
    <row r="4" spans="1:80" ht="6" customHeight="1" x14ac:dyDescent="0.2">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259"/>
      <c r="BA4" s="259"/>
      <c r="BB4" s="259"/>
      <c r="BC4" s="259"/>
      <c r="BD4" s="259"/>
      <c r="BE4" s="259"/>
      <c r="BF4" s="259"/>
      <c r="BG4" s="259"/>
      <c r="BH4" s="259"/>
      <c r="BI4" s="259"/>
      <c r="BJ4" s="155"/>
      <c r="BK4" s="155"/>
      <c r="BL4" s="155"/>
      <c r="BM4" s="155"/>
      <c r="BN4" s="142"/>
      <c r="BO4" s="142"/>
      <c r="BP4" s="142"/>
      <c r="BQ4" s="142"/>
      <c r="BR4" s="142"/>
      <c r="BS4" s="142"/>
      <c r="BT4" s="142"/>
      <c r="BU4" s="142"/>
      <c r="BV4" s="142"/>
      <c r="BW4" s="142"/>
      <c r="BX4" s="142"/>
      <c r="BY4" s="142"/>
      <c r="BZ4" s="142"/>
      <c r="CA4" s="142"/>
      <c r="CB4" s="142"/>
    </row>
    <row r="5" spans="1:80" ht="12" customHeight="1" x14ac:dyDescent="0.2">
      <c r="B5" s="142"/>
      <c r="C5" s="142"/>
      <c r="D5" s="142"/>
      <c r="E5" s="50"/>
      <c r="F5" s="142" t="s">
        <v>66</v>
      </c>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5" t="s">
        <v>67</v>
      </c>
      <c r="AR5" s="251"/>
      <c r="AS5" s="252"/>
      <c r="AT5" s="252"/>
      <c r="AU5" s="252"/>
      <c r="AV5" s="253"/>
      <c r="AW5" s="142"/>
      <c r="AX5" s="142"/>
      <c r="AY5" s="142"/>
      <c r="AZ5" s="260"/>
      <c r="BA5" s="261"/>
      <c r="BB5" s="261"/>
      <c r="BC5" s="261"/>
      <c r="BD5" s="261"/>
      <c r="BE5" s="261"/>
      <c r="BF5" s="261"/>
      <c r="BG5" s="261"/>
      <c r="BH5" s="261"/>
      <c r="BI5" s="261"/>
      <c r="BJ5" s="261"/>
      <c r="BK5" s="261"/>
      <c r="BL5" s="261"/>
      <c r="BM5" s="262"/>
      <c r="BN5" s="142"/>
      <c r="BO5" s="142"/>
      <c r="BP5" s="142"/>
      <c r="BQ5" s="142"/>
      <c r="BR5" s="142"/>
      <c r="BS5" s="142"/>
      <c r="BT5" s="142"/>
      <c r="BU5" s="142"/>
      <c r="BV5" s="142"/>
      <c r="BW5" s="142"/>
      <c r="BX5" s="142"/>
      <c r="BY5" s="142"/>
      <c r="BZ5" s="142"/>
      <c r="CA5" s="142"/>
      <c r="CB5" s="142"/>
    </row>
    <row r="6" spans="1:80" ht="4.5" customHeight="1" x14ac:dyDescent="0.2">
      <c r="B6" s="142"/>
      <c r="C6" s="142"/>
      <c r="D6" s="142"/>
      <c r="E6" s="156"/>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57"/>
      <c r="AS6" s="158"/>
      <c r="AT6" s="158"/>
      <c r="AU6" s="158"/>
      <c r="AV6" s="158"/>
      <c r="AW6" s="159"/>
      <c r="AX6" s="142"/>
      <c r="AY6" s="142"/>
      <c r="AZ6" s="263"/>
      <c r="BA6" s="264"/>
      <c r="BB6" s="264"/>
      <c r="BC6" s="264"/>
      <c r="BD6" s="264"/>
      <c r="BE6" s="264"/>
      <c r="BF6" s="264"/>
      <c r="BG6" s="264"/>
      <c r="BH6" s="264"/>
      <c r="BI6" s="264"/>
      <c r="BJ6" s="264"/>
      <c r="BK6" s="264"/>
      <c r="BL6" s="264"/>
      <c r="BM6" s="265"/>
      <c r="BN6" s="142"/>
      <c r="BO6" s="142"/>
      <c r="BP6" s="142"/>
      <c r="BQ6" s="142"/>
      <c r="BR6" s="142"/>
      <c r="BS6" s="142"/>
      <c r="BT6" s="142"/>
      <c r="BU6" s="142"/>
      <c r="BV6" s="142"/>
      <c r="BW6" s="142"/>
      <c r="BX6" s="142"/>
      <c r="BY6" s="142"/>
      <c r="BZ6" s="142"/>
      <c r="CA6" s="142"/>
      <c r="CB6" s="142"/>
    </row>
    <row r="7" spans="1:80" ht="12" customHeight="1" x14ac:dyDescent="0.2">
      <c r="B7" s="142"/>
      <c r="C7" s="142"/>
      <c r="D7" s="142"/>
      <c r="E7" s="50"/>
      <c r="F7" s="142" t="s">
        <v>68</v>
      </c>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5" t="s">
        <v>69</v>
      </c>
      <c r="AR7" s="202"/>
      <c r="AS7" s="203"/>
      <c r="AT7" s="203"/>
      <c r="AU7" s="203"/>
      <c r="AV7" s="204"/>
      <c r="AW7" s="142" t="s">
        <v>70</v>
      </c>
      <c r="AX7" s="142"/>
      <c r="AY7" s="142"/>
      <c r="AZ7" s="266"/>
      <c r="BA7" s="267"/>
      <c r="BB7" s="267"/>
      <c r="BC7" s="267"/>
      <c r="BD7" s="267"/>
      <c r="BE7" s="267"/>
      <c r="BF7" s="267"/>
      <c r="BG7" s="267"/>
      <c r="BH7" s="267"/>
      <c r="BI7" s="267"/>
      <c r="BJ7" s="267"/>
      <c r="BK7" s="267"/>
      <c r="BL7" s="267"/>
      <c r="BM7" s="268"/>
      <c r="BN7" s="142"/>
      <c r="BO7" s="142"/>
      <c r="BP7" s="142"/>
      <c r="BQ7" s="142"/>
      <c r="BR7" s="142"/>
      <c r="BS7" s="142"/>
      <c r="BT7" s="142"/>
      <c r="BU7" s="142"/>
      <c r="BV7" s="142"/>
      <c r="BW7" s="142"/>
      <c r="BX7" s="142"/>
      <c r="BY7" s="142"/>
      <c r="BZ7" s="142"/>
      <c r="CA7" s="142"/>
      <c r="CB7" s="142"/>
    </row>
    <row r="8" spans="1:80" ht="4.5" customHeight="1" x14ac:dyDescent="0.2">
      <c r="B8" s="142"/>
      <c r="C8" s="142"/>
      <c r="D8" s="142"/>
      <c r="E8" s="160"/>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5"/>
      <c r="AR8" s="158"/>
      <c r="AS8" s="158"/>
      <c r="AT8" s="158"/>
      <c r="AU8" s="158"/>
      <c r="AV8" s="158"/>
      <c r="AW8" s="142"/>
      <c r="AX8" s="142"/>
      <c r="AY8" s="142"/>
      <c r="AZ8" s="161"/>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row>
    <row r="9" spans="1:80" ht="12" customHeight="1" x14ac:dyDescent="0.2">
      <c r="B9" s="142"/>
      <c r="C9" s="142"/>
      <c r="D9" s="142"/>
      <c r="E9" s="50"/>
      <c r="F9" s="162" t="s">
        <v>71</v>
      </c>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5" t="s">
        <v>72</v>
      </c>
      <c r="AR9" s="202"/>
      <c r="AS9" s="203"/>
      <c r="AT9" s="203"/>
      <c r="AU9" s="203"/>
      <c r="AV9" s="204"/>
      <c r="AW9" s="142" t="s">
        <v>70</v>
      </c>
      <c r="AX9" s="142"/>
      <c r="AY9" s="142"/>
      <c r="AZ9" s="163"/>
      <c r="BA9" s="163"/>
      <c r="BB9" s="163"/>
      <c r="BC9" s="163"/>
      <c r="BD9" s="163"/>
      <c r="BE9" s="163"/>
      <c r="BF9" s="163"/>
      <c r="BG9" s="163"/>
      <c r="BH9" s="163"/>
      <c r="BI9" s="163"/>
      <c r="BJ9" s="163"/>
      <c r="BK9" s="142"/>
      <c r="BL9" s="142"/>
      <c r="BM9" s="142"/>
      <c r="BN9" s="142"/>
      <c r="BO9" s="142"/>
      <c r="BP9" s="142"/>
      <c r="BQ9" s="142"/>
      <c r="BR9" s="142"/>
      <c r="BS9" s="142"/>
      <c r="BT9" s="142"/>
      <c r="BU9" s="142"/>
      <c r="BV9" s="142"/>
      <c r="BW9" s="142"/>
      <c r="BX9" s="142"/>
      <c r="BY9" s="142"/>
      <c r="BZ9" s="142"/>
      <c r="CA9" s="142"/>
      <c r="CB9" s="142"/>
    </row>
    <row r="10" spans="1:80" ht="4.5" customHeight="1" x14ac:dyDescent="0.2">
      <c r="B10" s="142"/>
      <c r="C10" s="164"/>
      <c r="D10" s="164"/>
      <c r="E10" s="160"/>
      <c r="F10" s="164"/>
      <c r="G10" s="60"/>
      <c r="H10" s="142"/>
      <c r="I10" s="60"/>
      <c r="J10" s="60"/>
      <c r="K10" s="60"/>
      <c r="L10" s="107"/>
      <c r="M10" s="127"/>
      <c r="N10" s="60"/>
      <c r="O10" s="60"/>
      <c r="P10" s="60"/>
      <c r="Q10" s="60"/>
      <c r="R10" s="107"/>
      <c r="S10" s="127"/>
      <c r="T10" s="60"/>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5"/>
      <c r="AR10" s="165"/>
      <c r="AS10" s="165"/>
      <c r="AT10" s="165"/>
      <c r="AU10" s="165"/>
      <c r="AV10" s="165"/>
      <c r="AW10" s="142"/>
      <c r="AX10" s="142"/>
      <c r="AY10" s="163"/>
      <c r="AZ10" s="163"/>
      <c r="BA10" s="163"/>
      <c r="BB10" s="163"/>
      <c r="BC10" s="163"/>
      <c r="BD10" s="163"/>
      <c r="BE10" s="163"/>
      <c r="BF10" s="163"/>
      <c r="BG10" s="163"/>
      <c r="BH10" s="163"/>
      <c r="BI10" s="163"/>
      <c r="BJ10" s="163"/>
      <c r="BK10" s="142"/>
      <c r="BL10" s="142"/>
      <c r="BM10" s="142"/>
      <c r="BN10" s="142"/>
      <c r="BO10" s="142"/>
      <c r="BP10" s="142"/>
      <c r="BQ10" s="142"/>
      <c r="BR10" s="142"/>
      <c r="BS10" s="142"/>
      <c r="BT10" s="142"/>
      <c r="BU10" s="142"/>
      <c r="BV10" s="142"/>
      <c r="BW10" s="142"/>
      <c r="BX10" s="142"/>
      <c r="BY10" s="142"/>
      <c r="BZ10" s="142"/>
      <c r="CA10" s="142"/>
      <c r="CB10" s="142"/>
    </row>
    <row r="11" spans="1:80" ht="12" customHeight="1" x14ac:dyDescent="0.2">
      <c r="B11" s="142"/>
      <c r="C11" s="164"/>
      <c r="D11" s="164"/>
      <c r="E11" s="50"/>
      <c r="F11" s="142" t="s">
        <v>73</v>
      </c>
      <c r="G11" s="60"/>
      <c r="H11" s="142"/>
      <c r="I11" s="60"/>
      <c r="J11" s="60"/>
      <c r="K11" s="60"/>
      <c r="L11" s="107"/>
      <c r="M11" s="127"/>
      <c r="N11" s="60"/>
      <c r="O11" s="60"/>
      <c r="P11" s="60"/>
      <c r="Q11" s="60"/>
      <c r="R11" s="107"/>
      <c r="S11" s="127"/>
      <c r="T11" s="60"/>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5" t="s">
        <v>74</v>
      </c>
      <c r="AR11" s="202"/>
      <c r="AS11" s="203"/>
      <c r="AT11" s="203"/>
      <c r="AU11" s="203"/>
      <c r="AV11" s="204"/>
      <c r="AW11" s="142" t="s">
        <v>70</v>
      </c>
      <c r="AX11" s="142"/>
      <c r="AY11" s="257" t="s">
        <v>279</v>
      </c>
      <c r="AZ11" s="257"/>
      <c r="BA11" s="257"/>
      <c r="BB11" s="257"/>
      <c r="BC11" s="257"/>
      <c r="BD11" s="257"/>
      <c r="BE11" s="257"/>
      <c r="BF11" s="257"/>
      <c r="BG11" s="257"/>
      <c r="BH11" s="257"/>
      <c r="BI11" s="257"/>
      <c r="BJ11" s="163"/>
      <c r="BK11" s="142"/>
      <c r="BL11" s="142"/>
      <c r="BM11" s="142"/>
      <c r="BN11" s="142"/>
      <c r="BO11" s="142"/>
      <c r="BP11" s="142"/>
      <c r="BQ11" s="142"/>
      <c r="BR11" s="142"/>
      <c r="BS11" s="142"/>
      <c r="BT11" s="142"/>
      <c r="BU11" s="142"/>
      <c r="BV11" s="142"/>
      <c r="BW11" s="142"/>
      <c r="BX11" s="142"/>
      <c r="BY11" s="142"/>
      <c r="BZ11" s="142"/>
      <c r="CA11" s="142"/>
      <c r="CB11" s="142"/>
    </row>
    <row r="12" spans="1:80" ht="4.5" customHeight="1" x14ac:dyDescent="0.2">
      <c r="B12" s="142"/>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5"/>
      <c r="AR12" s="165"/>
      <c r="AS12" s="165"/>
      <c r="AT12" s="165"/>
      <c r="AU12" s="165"/>
      <c r="AV12" s="165"/>
      <c r="AW12" s="142"/>
      <c r="AX12" s="142"/>
      <c r="AY12" s="257"/>
      <c r="AZ12" s="257"/>
      <c r="BA12" s="257"/>
      <c r="BB12" s="257"/>
      <c r="BC12" s="257"/>
      <c r="BD12" s="257"/>
      <c r="BE12" s="257"/>
      <c r="BF12" s="257"/>
      <c r="BG12" s="257"/>
      <c r="BH12" s="257"/>
      <c r="BI12" s="257"/>
      <c r="BJ12" s="163"/>
      <c r="BK12" s="142"/>
      <c r="BL12" s="142"/>
      <c r="BM12" s="142"/>
      <c r="BN12" s="142"/>
      <c r="BO12" s="142"/>
      <c r="BP12" s="142"/>
      <c r="BQ12" s="142"/>
      <c r="BR12" s="142"/>
      <c r="BS12" s="142"/>
      <c r="BT12" s="142"/>
      <c r="BU12" s="142"/>
      <c r="BV12" s="142"/>
      <c r="BW12" s="142"/>
      <c r="BX12" s="142"/>
      <c r="BY12" s="142"/>
      <c r="BZ12" s="142"/>
      <c r="CA12" s="142"/>
      <c r="CB12" s="142"/>
    </row>
    <row r="13" spans="1:80" ht="12.75" customHeight="1" x14ac:dyDescent="0.2">
      <c r="B13" s="142"/>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AJ13" s="142"/>
      <c r="AK13" s="142"/>
      <c r="AL13" s="142"/>
      <c r="AM13" s="142"/>
      <c r="AN13" s="142"/>
      <c r="AO13" s="142"/>
      <c r="AP13" s="142"/>
      <c r="AQ13" s="145" t="s">
        <v>75</v>
      </c>
      <c r="AR13" s="202"/>
      <c r="AS13" s="203"/>
      <c r="AT13" s="203"/>
      <c r="AU13" s="203"/>
      <c r="AV13" s="204"/>
      <c r="AW13" s="142" t="s">
        <v>70</v>
      </c>
      <c r="AX13" s="142"/>
      <c r="AY13" s="257"/>
      <c r="AZ13" s="257"/>
      <c r="BA13" s="257"/>
      <c r="BB13" s="257"/>
      <c r="BC13" s="257"/>
      <c r="BD13" s="257"/>
      <c r="BE13" s="257"/>
      <c r="BF13" s="257"/>
      <c r="BG13" s="257"/>
      <c r="BH13" s="257"/>
      <c r="BI13" s="257"/>
      <c r="BJ13" s="163"/>
      <c r="BK13" s="142"/>
      <c r="BL13" s="142"/>
      <c r="BM13" s="142"/>
      <c r="BN13" s="142"/>
      <c r="BO13" s="142"/>
      <c r="BP13" s="142"/>
      <c r="BQ13" s="142"/>
      <c r="BR13" s="142"/>
      <c r="BS13" s="142"/>
      <c r="BT13" s="142"/>
      <c r="BU13" s="142"/>
      <c r="BV13" s="142"/>
      <c r="BW13" s="142"/>
      <c r="BX13" s="142"/>
      <c r="BY13" s="142"/>
      <c r="BZ13" s="142"/>
      <c r="CA13" s="142"/>
      <c r="CB13" s="142"/>
    </row>
    <row r="14" spans="1:80" ht="4.5" customHeight="1" x14ac:dyDescent="0.2">
      <c r="B14" s="142"/>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257"/>
      <c r="AZ14" s="257"/>
      <c r="BA14" s="257"/>
      <c r="BB14" s="257"/>
      <c r="BC14" s="257"/>
      <c r="BD14" s="257"/>
      <c r="BE14" s="257"/>
      <c r="BF14" s="257"/>
      <c r="BG14" s="257"/>
      <c r="BH14" s="257"/>
      <c r="BI14" s="257"/>
      <c r="BJ14" s="163"/>
      <c r="BK14" s="142"/>
      <c r="BL14" s="142"/>
      <c r="BM14" s="142"/>
      <c r="BN14" s="142"/>
      <c r="BO14" s="142"/>
      <c r="BP14" s="142"/>
      <c r="BQ14" s="142"/>
      <c r="BR14" s="142"/>
      <c r="BS14" s="142"/>
      <c r="BT14" s="142"/>
      <c r="BU14" s="142"/>
      <c r="BV14" s="142"/>
      <c r="BW14" s="142"/>
      <c r="BX14" s="142"/>
      <c r="BY14" s="142"/>
      <c r="BZ14" s="142"/>
      <c r="CA14" s="142"/>
      <c r="CB14" s="142"/>
    </row>
    <row r="15" spans="1:80" ht="12" customHeight="1" x14ac:dyDescent="0.2">
      <c r="B15" s="142"/>
      <c r="C15" s="166" t="s">
        <v>76</v>
      </c>
      <c r="D15" s="166"/>
      <c r="E15" s="166"/>
      <c r="F15" s="166"/>
      <c r="G15" s="166"/>
      <c r="H15" s="166"/>
      <c r="I15" s="166"/>
      <c r="J15" s="166"/>
      <c r="K15" s="166"/>
      <c r="L15" s="166"/>
      <c r="M15" s="166"/>
      <c r="N15" s="166"/>
      <c r="O15" s="166"/>
      <c r="P15" s="166"/>
      <c r="Q15" s="166"/>
      <c r="R15" s="166"/>
      <c r="S15" s="166"/>
      <c r="T15" s="142"/>
      <c r="U15" s="142"/>
      <c r="V15" s="142"/>
      <c r="W15" s="142"/>
      <c r="X15" s="142"/>
      <c r="Y15" s="142"/>
      <c r="Z15" s="142"/>
      <c r="AA15" s="142"/>
      <c r="AB15" s="142"/>
      <c r="AC15" s="142"/>
      <c r="AD15" s="142"/>
      <c r="AE15" s="167"/>
      <c r="AF15" s="60"/>
      <c r="AG15" s="60"/>
      <c r="AH15" s="60"/>
      <c r="AI15" s="60"/>
      <c r="AJ15" s="60"/>
      <c r="AK15" s="60"/>
      <c r="AL15" s="60"/>
      <c r="AM15" s="60"/>
      <c r="AN15" s="60"/>
      <c r="AO15" s="60"/>
      <c r="AP15" s="142"/>
      <c r="AQ15" s="145" t="s">
        <v>77</v>
      </c>
      <c r="AR15" s="202"/>
      <c r="AS15" s="203"/>
      <c r="AT15" s="203"/>
      <c r="AU15" s="203"/>
      <c r="AV15" s="204"/>
      <c r="AW15" s="142" t="s">
        <v>70</v>
      </c>
      <c r="AX15" s="60"/>
      <c r="AY15" s="257"/>
      <c r="AZ15" s="257"/>
      <c r="BA15" s="257"/>
      <c r="BB15" s="257"/>
      <c r="BC15" s="257"/>
      <c r="BD15" s="257"/>
      <c r="BE15" s="257"/>
      <c r="BF15" s="257"/>
      <c r="BG15" s="257"/>
      <c r="BH15" s="257"/>
      <c r="BI15" s="257"/>
      <c r="BJ15" s="163"/>
      <c r="BK15" s="142"/>
      <c r="BL15" s="142"/>
      <c r="BM15" s="142"/>
      <c r="BN15" s="142"/>
      <c r="BO15" s="142"/>
      <c r="BP15" s="142"/>
      <c r="BQ15" s="142"/>
      <c r="BR15" s="142"/>
      <c r="BS15" s="142"/>
      <c r="BT15" s="142"/>
      <c r="BU15" s="142"/>
      <c r="BV15" s="142"/>
      <c r="BW15" s="142"/>
      <c r="BX15" s="142"/>
      <c r="BY15" s="142"/>
      <c r="BZ15" s="142"/>
      <c r="CA15" s="142"/>
      <c r="CB15" s="142"/>
    </row>
    <row r="16" spans="1:80" ht="4.5" customHeight="1" x14ac:dyDescent="0.2">
      <c r="B16" s="142"/>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60"/>
      <c r="AE16" s="168"/>
      <c r="AF16" s="168"/>
      <c r="AG16" s="168"/>
      <c r="AH16" s="168"/>
      <c r="AI16" s="168"/>
      <c r="AJ16" s="60"/>
      <c r="AK16" s="60"/>
      <c r="AL16" s="60"/>
      <c r="AM16" s="60"/>
      <c r="AN16" s="60"/>
      <c r="AO16" s="60"/>
      <c r="AP16" s="60"/>
      <c r="AQ16" s="60"/>
      <c r="AR16" s="60"/>
      <c r="AS16" s="60"/>
      <c r="AT16" s="60"/>
      <c r="AU16" s="60"/>
      <c r="AV16" s="60"/>
      <c r="AW16" s="60"/>
      <c r="AX16" s="60"/>
      <c r="AY16" s="257"/>
      <c r="AZ16" s="257"/>
      <c r="BA16" s="257"/>
      <c r="BB16" s="257"/>
      <c r="BC16" s="257"/>
      <c r="BD16" s="257"/>
      <c r="BE16" s="257"/>
      <c r="BF16" s="257"/>
      <c r="BG16" s="257"/>
      <c r="BH16" s="257"/>
      <c r="BI16" s="257"/>
      <c r="BJ16" s="142"/>
      <c r="BK16" s="142"/>
      <c r="BL16" s="142"/>
      <c r="BM16" s="142"/>
      <c r="BN16" s="142"/>
      <c r="BO16" s="142"/>
      <c r="BP16" s="142"/>
      <c r="BQ16" s="142"/>
      <c r="BR16" s="142"/>
      <c r="BS16" s="142"/>
      <c r="BT16" s="142"/>
      <c r="BU16" s="142"/>
      <c r="BV16" s="142"/>
      <c r="BW16" s="142"/>
      <c r="BX16" s="142"/>
      <c r="BY16" s="142"/>
      <c r="BZ16" s="142"/>
      <c r="CA16" s="142"/>
      <c r="CB16" s="142"/>
    </row>
    <row r="17" spans="2:80" x14ac:dyDescent="0.2">
      <c r="B17" s="142"/>
      <c r="C17" s="142"/>
      <c r="D17" s="142"/>
      <c r="E17" s="50"/>
      <c r="F17" s="142" t="s">
        <v>78</v>
      </c>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60"/>
      <c r="AE17" s="169"/>
      <c r="AF17" s="169"/>
      <c r="AG17" s="169"/>
      <c r="AH17" s="169"/>
      <c r="AI17" s="169"/>
      <c r="AJ17" s="60"/>
      <c r="AK17" s="60"/>
      <c r="AL17" s="60"/>
      <c r="AM17" s="60"/>
      <c r="AN17" s="60"/>
      <c r="AO17" s="60"/>
      <c r="AP17" s="60"/>
      <c r="AQ17" s="170" t="s">
        <v>79</v>
      </c>
      <c r="AR17" s="254"/>
      <c r="AS17" s="255"/>
      <c r="AT17" s="255"/>
      <c r="AU17" s="255"/>
      <c r="AV17" s="256"/>
      <c r="AW17" s="142"/>
      <c r="AX17" s="142"/>
      <c r="AY17" s="257"/>
      <c r="AZ17" s="257"/>
      <c r="BA17" s="257"/>
      <c r="BB17" s="257"/>
      <c r="BC17" s="257"/>
      <c r="BD17" s="257"/>
      <c r="BE17" s="257"/>
      <c r="BF17" s="257"/>
      <c r="BG17" s="257"/>
      <c r="BH17" s="257"/>
      <c r="BI17" s="257"/>
      <c r="BJ17" s="142"/>
      <c r="BK17" s="142"/>
      <c r="BL17" s="142"/>
      <c r="BM17" s="142"/>
      <c r="BN17" s="142"/>
      <c r="BO17" s="142"/>
      <c r="BP17" s="142"/>
      <c r="BQ17" s="142"/>
      <c r="BR17" s="142"/>
      <c r="BS17" s="142"/>
      <c r="BT17" s="142"/>
      <c r="BU17" s="142"/>
      <c r="BV17" s="142"/>
      <c r="BW17" s="142"/>
      <c r="BX17" s="142"/>
      <c r="BY17" s="142"/>
      <c r="BZ17" s="142"/>
      <c r="CA17" s="142"/>
      <c r="CB17" s="142"/>
    </row>
    <row r="18" spans="2:80" ht="4.5" customHeight="1" x14ac:dyDescent="0.2">
      <c r="B18" s="142"/>
      <c r="C18" s="142"/>
      <c r="D18" s="142"/>
      <c r="E18" s="156"/>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60"/>
      <c r="AE18" s="168"/>
      <c r="AF18" s="168"/>
      <c r="AG18" s="168"/>
      <c r="AH18" s="168"/>
      <c r="AI18" s="168"/>
      <c r="AJ18" s="60"/>
      <c r="AK18" s="60"/>
      <c r="AL18" s="60"/>
      <c r="AM18" s="60"/>
      <c r="AN18" s="60"/>
      <c r="AO18" s="60"/>
      <c r="AP18" s="60"/>
      <c r="AQ18" s="170"/>
      <c r="AR18" s="60"/>
      <c r="AS18" s="60"/>
      <c r="AT18" s="60"/>
      <c r="AU18" s="60"/>
      <c r="AV18" s="60"/>
      <c r="AW18" s="60"/>
      <c r="AX18" s="60"/>
      <c r="AY18" s="60"/>
      <c r="AZ18" s="60"/>
      <c r="BA18" s="60"/>
      <c r="BB18" s="60"/>
      <c r="BC18" s="60"/>
      <c r="BD18" s="60"/>
      <c r="BE18" s="60"/>
      <c r="BF18" s="60"/>
      <c r="BG18" s="129"/>
      <c r="BH18" s="142"/>
      <c r="BI18" s="142"/>
      <c r="BJ18" s="142"/>
      <c r="BK18" s="142"/>
      <c r="BL18" s="142"/>
      <c r="BM18" s="142"/>
      <c r="BN18" s="142"/>
      <c r="BO18" s="142"/>
      <c r="BP18" s="142"/>
      <c r="BQ18" s="142"/>
      <c r="BR18" s="142"/>
      <c r="BS18" s="142"/>
      <c r="BT18" s="142"/>
      <c r="BU18" s="142"/>
      <c r="BV18" s="142"/>
      <c r="BW18" s="142"/>
      <c r="BX18" s="142"/>
      <c r="BY18" s="142"/>
      <c r="BZ18" s="142"/>
      <c r="CA18" s="142"/>
      <c r="CB18" s="142"/>
    </row>
    <row r="19" spans="2:80" x14ac:dyDescent="0.2">
      <c r="B19" s="142"/>
      <c r="C19" s="142"/>
      <c r="D19" s="142"/>
      <c r="E19" s="50"/>
      <c r="F19" s="142" t="s">
        <v>80</v>
      </c>
      <c r="G19" s="142"/>
      <c r="H19" s="142"/>
      <c r="I19" s="142"/>
      <c r="J19" s="142"/>
      <c r="K19" s="142"/>
      <c r="L19" s="142"/>
      <c r="M19" s="142"/>
      <c r="N19" s="142"/>
      <c r="O19" s="142"/>
      <c r="P19" s="142"/>
      <c r="Q19" s="142"/>
      <c r="R19" s="142"/>
      <c r="S19" s="142"/>
      <c r="T19" s="142"/>
      <c r="U19" s="142"/>
      <c r="V19" s="142"/>
      <c r="W19" s="142"/>
      <c r="X19" s="142"/>
      <c r="Y19" s="142"/>
      <c r="Z19" s="142"/>
      <c r="AA19" s="142"/>
      <c r="AB19" s="142"/>
      <c r="AC19" s="142"/>
      <c r="AD19" s="60"/>
      <c r="AE19" s="142"/>
      <c r="AF19" s="169"/>
      <c r="AG19" s="169"/>
      <c r="AH19" s="169"/>
      <c r="AI19" s="171"/>
      <c r="AJ19" s="60"/>
      <c r="AK19" s="60"/>
      <c r="AL19" s="60"/>
      <c r="AM19" s="60"/>
      <c r="AN19" s="60"/>
      <c r="AO19" s="60"/>
      <c r="AP19" s="60"/>
      <c r="AQ19" s="170" t="s">
        <v>81</v>
      </c>
      <c r="AR19" s="202"/>
      <c r="AS19" s="203"/>
      <c r="AT19" s="203"/>
      <c r="AU19" s="203"/>
      <c r="AV19" s="204"/>
      <c r="AW19" s="60" t="s">
        <v>82</v>
      </c>
      <c r="AX19" s="162"/>
      <c r="AY19" s="162"/>
      <c r="AZ19" s="162"/>
      <c r="BA19" s="162"/>
      <c r="BB19" s="202"/>
      <c r="BC19" s="203"/>
      <c r="BD19" s="203"/>
      <c r="BE19" s="203"/>
      <c r="BF19" s="204"/>
      <c r="BG19" s="129" t="s">
        <v>83</v>
      </c>
      <c r="BH19" s="142"/>
      <c r="BI19" s="142"/>
      <c r="BJ19" s="142"/>
      <c r="BK19" s="142"/>
      <c r="BL19" s="142"/>
      <c r="BM19" s="142"/>
      <c r="BN19" s="142"/>
      <c r="BO19" s="142"/>
      <c r="BP19" s="142"/>
      <c r="BQ19" s="142"/>
      <c r="BR19" s="142"/>
      <c r="BS19" s="142"/>
      <c r="BT19" s="142"/>
      <c r="BU19" s="142"/>
      <c r="BV19" s="142"/>
      <c r="BW19" s="142"/>
      <c r="BX19" s="142"/>
      <c r="BY19" s="142"/>
      <c r="BZ19" s="142"/>
      <c r="CA19" s="142"/>
      <c r="CB19" s="142"/>
    </row>
    <row r="20" spans="2:80" ht="4.5" customHeight="1" x14ac:dyDescent="0.2">
      <c r="B20" s="142"/>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2"/>
      <c r="AA20" s="172"/>
      <c r="AB20" s="172"/>
      <c r="AC20" s="172"/>
      <c r="AD20" s="172"/>
      <c r="AE20" s="172"/>
      <c r="AF20" s="142"/>
      <c r="AG20" s="142"/>
      <c r="AH20" s="142"/>
      <c r="AI20" s="142"/>
      <c r="AJ20" s="142"/>
      <c r="AK20" s="142"/>
      <c r="AL20" s="142"/>
      <c r="AM20" s="142"/>
      <c r="AN20" s="142"/>
      <c r="AO20" s="142"/>
      <c r="AP20" s="142"/>
      <c r="AQ20" s="145"/>
      <c r="AR20" s="142"/>
      <c r="AS20" s="142"/>
      <c r="AT20" s="142"/>
      <c r="AU20" s="142"/>
      <c r="AV20" s="142"/>
      <c r="AW20" s="142"/>
      <c r="AX20" s="142"/>
      <c r="AY20" s="142"/>
      <c r="AZ20" s="142"/>
      <c r="BA20" s="142"/>
      <c r="BB20" s="142"/>
      <c r="BC20" s="142"/>
      <c r="BD20" s="142"/>
      <c r="BE20" s="142"/>
      <c r="BF20" s="142"/>
      <c r="BG20" s="173"/>
      <c r="BH20" s="142"/>
      <c r="BI20" s="142"/>
      <c r="BJ20" s="142"/>
      <c r="BK20" s="142"/>
      <c r="BL20" s="142"/>
      <c r="BM20" s="142"/>
      <c r="BN20" s="142"/>
      <c r="BO20" s="142"/>
      <c r="BP20" s="142"/>
      <c r="BQ20" s="142"/>
      <c r="BR20" s="142"/>
      <c r="BS20" s="142"/>
      <c r="BT20" s="142"/>
      <c r="BU20" s="142"/>
      <c r="BV20" s="142"/>
      <c r="BW20" s="142"/>
      <c r="BX20" s="142"/>
      <c r="BY20" s="142"/>
      <c r="BZ20" s="142"/>
      <c r="CA20" s="142"/>
      <c r="CB20" s="142"/>
    </row>
    <row r="21" spans="2:80" ht="12" customHeight="1" x14ac:dyDescent="0.2">
      <c r="B21" s="151"/>
      <c r="C21" s="142"/>
      <c r="D21" s="142"/>
      <c r="E21" s="142"/>
      <c r="F21" s="142"/>
      <c r="G21" s="142"/>
      <c r="H21" s="142"/>
      <c r="I21" s="60"/>
      <c r="J21" s="60"/>
      <c r="K21" s="60"/>
      <c r="L21" s="60"/>
      <c r="M21" s="60"/>
      <c r="N21" s="60"/>
      <c r="O21" s="60"/>
      <c r="P21" s="60"/>
      <c r="Q21" s="60"/>
      <c r="R21" s="60"/>
      <c r="S21" s="60"/>
      <c r="T21" s="60"/>
      <c r="U21" s="142"/>
      <c r="V21" s="60"/>
      <c r="W21" s="60"/>
      <c r="X21" s="60"/>
      <c r="Y21" s="60"/>
      <c r="Z21" s="60"/>
      <c r="AA21" s="174"/>
      <c r="AB21" s="174"/>
      <c r="AC21" s="174"/>
      <c r="AD21" s="174"/>
      <c r="AE21" s="60"/>
      <c r="AF21" s="60"/>
      <c r="AG21" s="60"/>
      <c r="AH21" s="60"/>
      <c r="AI21" s="60"/>
      <c r="AJ21" s="142"/>
      <c r="AK21" s="142"/>
      <c r="AL21" s="142"/>
      <c r="AM21" s="142"/>
      <c r="AN21" s="142"/>
      <c r="AO21" s="142"/>
      <c r="AP21" s="142"/>
      <c r="AQ21" s="170" t="s">
        <v>84</v>
      </c>
      <c r="AR21" s="202"/>
      <c r="AS21" s="203"/>
      <c r="AT21" s="203"/>
      <c r="AU21" s="203"/>
      <c r="AV21" s="204"/>
      <c r="AW21" s="60" t="s">
        <v>82</v>
      </c>
      <c r="AX21" s="60"/>
      <c r="AY21" s="60"/>
      <c r="AZ21" s="60"/>
      <c r="BA21" s="60"/>
      <c r="BB21" s="202"/>
      <c r="BC21" s="203"/>
      <c r="BD21" s="203"/>
      <c r="BE21" s="203"/>
      <c r="BF21" s="204"/>
      <c r="BG21" s="129" t="s">
        <v>85</v>
      </c>
      <c r="BH21" s="142"/>
      <c r="BI21" s="142"/>
      <c r="BJ21" s="142"/>
      <c r="BK21" s="142"/>
      <c r="BL21" s="142"/>
      <c r="BM21" s="142"/>
      <c r="BN21" s="142"/>
      <c r="BO21" s="142"/>
      <c r="BP21" s="142"/>
      <c r="BQ21" s="142"/>
      <c r="BR21" s="142"/>
      <c r="BS21" s="142"/>
      <c r="BT21" s="142"/>
      <c r="BU21" s="142"/>
      <c r="BV21" s="142"/>
      <c r="BW21" s="142"/>
      <c r="BX21" s="142"/>
      <c r="BY21" s="142"/>
      <c r="BZ21" s="142"/>
      <c r="CA21" s="142"/>
      <c r="CB21" s="142"/>
    </row>
    <row r="22" spans="2:80" ht="4.5" customHeight="1" x14ac:dyDescent="0.2">
      <c r="B22" s="142"/>
      <c r="C22" s="142"/>
      <c r="D22" s="142"/>
      <c r="E22" s="142"/>
      <c r="F22" s="142"/>
      <c r="G22" s="142"/>
      <c r="H22" s="142"/>
      <c r="I22" s="142"/>
      <c r="J22" s="142"/>
      <c r="K22" s="142"/>
      <c r="L22" s="142"/>
      <c r="M22" s="142"/>
      <c r="N22" s="142"/>
      <c r="O22" s="142"/>
      <c r="P22" s="142"/>
      <c r="Q22" s="142"/>
      <c r="R22" s="142"/>
      <c r="S22" s="142"/>
      <c r="T22" s="142"/>
      <c r="U22" s="142"/>
      <c r="V22" s="60"/>
      <c r="W22" s="60"/>
      <c r="X22" s="60"/>
      <c r="Y22" s="60"/>
      <c r="Z22" s="168"/>
      <c r="AA22" s="168"/>
      <c r="AB22" s="168"/>
      <c r="AC22" s="168"/>
      <c r="AD22" s="168"/>
      <c r="AE22" s="60"/>
      <c r="AF22" s="60"/>
      <c r="AG22" s="60"/>
      <c r="AH22" s="60"/>
      <c r="AI22" s="60"/>
      <c r="AJ22" s="142"/>
      <c r="AK22" s="142"/>
      <c r="AL22" s="142"/>
      <c r="AM22" s="142"/>
      <c r="AN22" s="142"/>
      <c r="AO22" s="142"/>
      <c r="AP22" s="142"/>
      <c r="AQ22" s="145"/>
      <c r="AR22" s="142"/>
      <c r="AS22" s="142"/>
      <c r="AT22" s="142"/>
      <c r="AU22" s="142"/>
      <c r="AV22" s="142"/>
      <c r="AW22" s="142"/>
      <c r="AX22" s="142"/>
      <c r="AY22" s="142"/>
      <c r="AZ22" s="142"/>
      <c r="BA22" s="142"/>
      <c r="BB22" s="142"/>
      <c r="BC22" s="142"/>
      <c r="BD22" s="142"/>
      <c r="BE22" s="142"/>
      <c r="BF22" s="142"/>
      <c r="BG22" s="173"/>
      <c r="BH22" s="142"/>
      <c r="BI22" s="142"/>
      <c r="BJ22" s="142"/>
      <c r="BK22" s="142"/>
      <c r="BL22" s="142"/>
      <c r="BM22" s="142"/>
      <c r="BN22" s="142"/>
      <c r="BO22" s="142"/>
      <c r="BP22" s="142"/>
      <c r="BQ22" s="142"/>
      <c r="BR22" s="142"/>
      <c r="BS22" s="142"/>
      <c r="BT22" s="142"/>
      <c r="BU22" s="142"/>
      <c r="BV22" s="142"/>
      <c r="BW22" s="142"/>
      <c r="BX22" s="142"/>
      <c r="BY22" s="142"/>
      <c r="BZ22" s="142"/>
      <c r="CA22" s="142"/>
      <c r="CB22" s="142"/>
    </row>
    <row r="23" spans="2:80" x14ac:dyDescent="0.2">
      <c r="B23" s="142"/>
      <c r="C23" s="142"/>
      <c r="D23" s="142"/>
      <c r="E23" s="142"/>
      <c r="F23" s="142"/>
      <c r="G23" s="142"/>
      <c r="H23" s="142"/>
      <c r="I23" s="142"/>
      <c r="J23" s="142"/>
      <c r="K23" s="142"/>
      <c r="L23" s="142"/>
      <c r="M23" s="142"/>
      <c r="N23" s="142"/>
      <c r="O23" s="142"/>
      <c r="P23" s="142"/>
      <c r="Q23" s="142"/>
      <c r="R23" s="142"/>
      <c r="S23" s="142"/>
      <c r="T23" s="142"/>
      <c r="U23" s="142"/>
      <c r="V23" s="60"/>
      <c r="W23" s="60"/>
      <c r="X23" s="170"/>
      <c r="Y23" s="174"/>
      <c r="Z23" s="174"/>
      <c r="AA23" s="175"/>
      <c r="AB23" s="175"/>
      <c r="AC23" s="175"/>
      <c r="AD23" s="175"/>
      <c r="AE23" s="60"/>
      <c r="AF23" s="60"/>
      <c r="AG23" s="60"/>
      <c r="AH23" s="60"/>
      <c r="AI23" s="60"/>
      <c r="AJ23" s="142"/>
      <c r="AK23" s="142"/>
      <c r="AL23" s="142"/>
      <c r="AM23" s="142"/>
      <c r="AN23" s="142"/>
      <c r="AO23" s="142"/>
      <c r="AP23" s="142"/>
      <c r="AQ23" s="145" t="s">
        <v>86</v>
      </c>
      <c r="AR23" s="202"/>
      <c r="AS23" s="203"/>
      <c r="AT23" s="203"/>
      <c r="AU23" s="203"/>
      <c r="AV23" s="204"/>
      <c r="AW23" s="60" t="s">
        <v>82</v>
      </c>
      <c r="AX23" s="142"/>
      <c r="AY23" s="142"/>
      <c r="AZ23" s="142"/>
      <c r="BA23" s="142"/>
      <c r="BB23" s="202"/>
      <c r="BC23" s="203"/>
      <c r="BD23" s="203"/>
      <c r="BE23" s="203"/>
      <c r="BF23" s="204"/>
      <c r="BG23" s="173" t="s">
        <v>87</v>
      </c>
      <c r="BH23" s="142"/>
      <c r="BI23" s="142"/>
      <c r="BJ23" s="142"/>
      <c r="BK23" s="142"/>
      <c r="BL23" s="142"/>
      <c r="BM23" s="142"/>
      <c r="BN23" s="142"/>
      <c r="BO23" s="142"/>
      <c r="BP23" s="142"/>
      <c r="BQ23" s="142"/>
      <c r="BR23" s="142"/>
      <c r="BS23" s="142"/>
      <c r="BT23" s="142"/>
      <c r="BU23" s="142"/>
      <c r="BV23" s="142"/>
      <c r="BW23" s="142"/>
      <c r="BX23" s="142"/>
      <c r="BY23" s="142"/>
      <c r="BZ23" s="142"/>
      <c r="CA23" s="142"/>
      <c r="CB23" s="142"/>
    </row>
    <row r="24" spans="2:80" ht="4.5" customHeight="1" x14ac:dyDescent="0.2">
      <c r="B24" s="142"/>
      <c r="C24" s="142"/>
      <c r="D24" s="142"/>
      <c r="E24" s="142"/>
      <c r="F24" s="142"/>
      <c r="G24" s="142"/>
      <c r="H24" s="142"/>
      <c r="I24" s="142"/>
      <c r="J24" s="142"/>
      <c r="K24" s="142"/>
      <c r="L24" s="142"/>
      <c r="M24" s="142"/>
      <c r="N24" s="142"/>
      <c r="O24" s="142"/>
      <c r="P24" s="142"/>
      <c r="Q24" s="142"/>
      <c r="R24" s="142"/>
      <c r="S24" s="142"/>
      <c r="T24" s="142"/>
      <c r="U24" s="142"/>
      <c r="V24" s="60"/>
      <c r="W24" s="60"/>
      <c r="X24" s="60"/>
      <c r="Y24" s="168"/>
      <c r="Z24" s="168"/>
      <c r="AA24" s="168"/>
      <c r="AB24" s="168"/>
      <c r="AC24" s="168"/>
      <c r="AD24" s="168"/>
      <c r="AE24" s="60"/>
      <c r="AF24" s="60"/>
      <c r="AG24" s="60"/>
      <c r="AH24" s="60"/>
      <c r="AI24" s="60"/>
      <c r="AJ24" s="142"/>
      <c r="AK24" s="142"/>
      <c r="AL24" s="142"/>
      <c r="AM24" s="142"/>
      <c r="AN24" s="142"/>
      <c r="AO24" s="142"/>
      <c r="AP24" s="142"/>
      <c r="AQ24" s="145"/>
      <c r="AR24" s="142"/>
      <c r="AS24" s="142"/>
      <c r="AT24" s="142"/>
      <c r="AU24" s="142"/>
      <c r="AV24" s="142"/>
      <c r="AW24" s="142"/>
      <c r="AX24" s="142"/>
      <c r="AY24" s="142"/>
      <c r="AZ24" s="142"/>
      <c r="BA24" s="142"/>
      <c r="BB24" s="142"/>
      <c r="BC24" s="142"/>
      <c r="BD24" s="142"/>
      <c r="BE24" s="142"/>
      <c r="BF24" s="142"/>
      <c r="BG24" s="173"/>
      <c r="BH24" s="142"/>
      <c r="BI24" s="142"/>
      <c r="BJ24" s="142"/>
      <c r="BK24" s="142"/>
      <c r="BL24" s="142"/>
      <c r="BM24" s="142"/>
      <c r="BN24" s="142"/>
      <c r="BO24" s="142"/>
      <c r="BP24" s="142"/>
      <c r="BQ24" s="142"/>
      <c r="BR24" s="142"/>
      <c r="BS24" s="142"/>
      <c r="BT24" s="142"/>
      <c r="BU24" s="142"/>
      <c r="BV24" s="142"/>
      <c r="BW24" s="142"/>
      <c r="BX24" s="142"/>
      <c r="BY24" s="142"/>
      <c r="BZ24" s="142"/>
      <c r="CA24" s="142"/>
      <c r="CB24" s="142"/>
    </row>
    <row r="25" spans="2:80" x14ac:dyDescent="0.2">
      <c r="B25" s="142"/>
      <c r="C25" s="142"/>
      <c r="D25" s="142"/>
      <c r="E25" s="142"/>
      <c r="F25" s="142"/>
      <c r="G25" s="142"/>
      <c r="H25" s="142"/>
      <c r="I25" s="142"/>
      <c r="J25" s="142"/>
      <c r="K25" s="142"/>
      <c r="L25" s="142"/>
      <c r="M25" s="142"/>
      <c r="N25" s="142"/>
      <c r="O25" s="142"/>
      <c r="P25" s="142"/>
      <c r="Q25" s="142"/>
      <c r="R25" s="142"/>
      <c r="S25" s="142"/>
      <c r="T25" s="142"/>
      <c r="U25" s="142"/>
      <c r="V25" s="60"/>
      <c r="W25" s="60"/>
      <c r="X25" s="170"/>
      <c r="Y25" s="175"/>
      <c r="Z25" s="175"/>
      <c r="AA25" s="171"/>
      <c r="AB25" s="171"/>
      <c r="AC25" s="171"/>
      <c r="AD25" s="171"/>
      <c r="AE25" s="60"/>
      <c r="AF25" s="60"/>
      <c r="AG25" s="60"/>
      <c r="AH25" s="60"/>
      <c r="AI25" s="60"/>
      <c r="AJ25" s="142"/>
      <c r="AK25" s="142"/>
      <c r="AL25" s="142"/>
      <c r="AM25" s="142"/>
      <c r="AN25" s="142"/>
      <c r="AO25" s="142"/>
      <c r="AP25" s="142"/>
      <c r="AQ25" s="145" t="s">
        <v>88</v>
      </c>
      <c r="AR25" s="202"/>
      <c r="AS25" s="203"/>
      <c r="AT25" s="203"/>
      <c r="AU25" s="203"/>
      <c r="AV25" s="204"/>
      <c r="AW25" s="60" t="s">
        <v>82</v>
      </c>
      <c r="AX25" s="142"/>
      <c r="AY25" s="142"/>
      <c r="AZ25" s="142"/>
      <c r="BA25" s="142"/>
      <c r="BB25" s="202"/>
      <c r="BC25" s="203"/>
      <c r="BD25" s="203"/>
      <c r="BE25" s="203"/>
      <c r="BF25" s="204"/>
      <c r="BG25" s="173" t="s">
        <v>89</v>
      </c>
      <c r="BH25" s="142"/>
      <c r="BI25" s="142"/>
      <c r="BJ25" s="142"/>
      <c r="BK25" s="142"/>
      <c r="BL25" s="142"/>
      <c r="BM25" s="142"/>
      <c r="BN25" s="142"/>
      <c r="BO25" s="142"/>
      <c r="BP25" s="142"/>
      <c r="BQ25" s="142"/>
      <c r="BR25" s="142"/>
      <c r="BS25" s="142"/>
      <c r="BT25" s="142"/>
      <c r="BU25" s="142"/>
      <c r="BV25" s="142"/>
      <c r="BW25" s="142"/>
      <c r="BX25" s="142"/>
      <c r="BY25" s="142"/>
      <c r="BZ25" s="142"/>
      <c r="CA25" s="142"/>
      <c r="CB25" s="142"/>
    </row>
    <row r="26" spans="2:80" ht="4.5" customHeight="1" x14ac:dyDescent="0.2">
      <c r="B26" s="142"/>
      <c r="C26" s="142"/>
      <c r="D26" s="142"/>
      <c r="E26" s="142"/>
      <c r="F26" s="142"/>
      <c r="G26" s="142"/>
      <c r="H26" s="142"/>
      <c r="I26" s="142"/>
      <c r="J26" s="142"/>
      <c r="K26" s="142"/>
      <c r="L26" s="142"/>
      <c r="M26" s="142"/>
      <c r="N26" s="142"/>
      <c r="O26" s="142"/>
      <c r="P26" s="142"/>
      <c r="Q26" s="142"/>
      <c r="R26" s="142"/>
      <c r="S26" s="142"/>
      <c r="T26" s="142"/>
      <c r="U26" s="142"/>
      <c r="V26" s="60"/>
      <c r="W26" s="60"/>
      <c r="X26" s="60"/>
      <c r="Y26" s="168"/>
      <c r="Z26" s="168"/>
      <c r="AA26" s="168"/>
      <c r="AB26" s="168"/>
      <c r="AC26" s="168"/>
      <c r="AD26" s="168"/>
      <c r="AE26" s="60"/>
      <c r="AF26" s="60"/>
      <c r="AG26" s="60"/>
      <c r="AH26" s="60"/>
      <c r="AI26" s="60"/>
      <c r="AJ26" s="142"/>
      <c r="AK26" s="142"/>
      <c r="AL26" s="142"/>
      <c r="AM26" s="142"/>
      <c r="AN26" s="142"/>
      <c r="AO26" s="142"/>
      <c r="AP26" s="142"/>
      <c r="AQ26" s="145"/>
      <c r="AR26" s="142"/>
      <c r="AS26" s="142"/>
      <c r="AT26" s="142"/>
      <c r="AU26" s="142"/>
      <c r="AV26" s="142"/>
      <c r="AW26" s="142"/>
      <c r="AX26" s="142"/>
      <c r="AY26" s="142"/>
      <c r="AZ26" s="142"/>
      <c r="BA26" s="142"/>
      <c r="BB26" s="142"/>
      <c r="BC26" s="142"/>
      <c r="BD26" s="142"/>
      <c r="BE26" s="142"/>
      <c r="BF26" s="142"/>
      <c r="BG26" s="173"/>
      <c r="BH26" s="142"/>
      <c r="BI26" s="142"/>
      <c r="BJ26" s="142"/>
      <c r="BK26" s="142"/>
      <c r="BL26" s="142"/>
      <c r="BM26" s="142"/>
      <c r="BN26" s="142"/>
      <c r="BO26" s="142"/>
      <c r="BP26" s="142"/>
      <c r="BQ26" s="142"/>
      <c r="BR26" s="142"/>
      <c r="BS26" s="142"/>
      <c r="BT26" s="142"/>
      <c r="BU26" s="142"/>
      <c r="BV26" s="142"/>
      <c r="BW26" s="142"/>
      <c r="BX26" s="142"/>
      <c r="BY26" s="142"/>
      <c r="BZ26" s="142"/>
      <c r="CA26" s="142"/>
      <c r="CB26" s="142"/>
    </row>
    <row r="27" spans="2:80" ht="12" customHeight="1" x14ac:dyDescent="0.2">
      <c r="B27" s="142"/>
      <c r="C27" s="142"/>
      <c r="D27" s="142"/>
      <c r="E27" s="142"/>
      <c r="F27" s="142"/>
      <c r="G27" s="142"/>
      <c r="H27" s="142"/>
      <c r="I27" s="142"/>
      <c r="J27" s="142"/>
      <c r="K27" s="142"/>
      <c r="L27" s="142"/>
      <c r="M27" s="142"/>
      <c r="N27" s="142"/>
      <c r="O27" s="142"/>
      <c r="P27" s="142"/>
      <c r="Q27" s="142"/>
      <c r="R27" s="142"/>
      <c r="S27" s="142"/>
      <c r="T27" s="142"/>
      <c r="U27" s="142"/>
      <c r="V27" s="60"/>
      <c r="W27" s="60"/>
      <c r="X27" s="170"/>
      <c r="Y27" s="171"/>
      <c r="Z27" s="171"/>
      <c r="AA27" s="176"/>
      <c r="AB27" s="176"/>
      <c r="AC27" s="176"/>
      <c r="AD27" s="176"/>
      <c r="AE27" s="60"/>
      <c r="AF27" s="60"/>
      <c r="AG27" s="60"/>
      <c r="AH27" s="60"/>
      <c r="AI27" s="60"/>
      <c r="AJ27" s="142"/>
      <c r="AK27" s="142"/>
      <c r="AL27" s="142"/>
      <c r="AM27" s="142"/>
      <c r="AN27" s="142"/>
      <c r="AO27" s="142"/>
      <c r="AP27" s="142"/>
      <c r="AQ27" s="145" t="s">
        <v>90</v>
      </c>
      <c r="AR27" s="202"/>
      <c r="AS27" s="203"/>
      <c r="AT27" s="203"/>
      <c r="AU27" s="203"/>
      <c r="AV27" s="204"/>
      <c r="AW27" s="60" t="s">
        <v>82</v>
      </c>
      <c r="AX27" s="142"/>
      <c r="AY27" s="142"/>
      <c r="AZ27" s="142"/>
      <c r="BA27" s="142"/>
      <c r="BB27" s="202"/>
      <c r="BC27" s="203"/>
      <c r="BD27" s="203"/>
      <c r="BE27" s="203"/>
      <c r="BF27" s="204"/>
      <c r="BG27" s="173" t="s">
        <v>91</v>
      </c>
      <c r="BH27" s="142"/>
      <c r="BI27" s="142"/>
      <c r="BJ27" s="142"/>
      <c r="BK27" s="142"/>
      <c r="BL27" s="142"/>
      <c r="BM27" s="142"/>
      <c r="BN27" s="142"/>
      <c r="BO27" s="142"/>
      <c r="BP27" s="142"/>
      <c r="BQ27" s="142"/>
      <c r="BR27" s="142"/>
      <c r="BS27" s="142"/>
      <c r="BT27" s="142"/>
      <c r="BU27" s="142"/>
      <c r="BV27" s="142"/>
      <c r="BW27" s="142"/>
      <c r="BX27" s="142"/>
      <c r="BY27" s="142"/>
      <c r="BZ27" s="142"/>
      <c r="CA27" s="142"/>
      <c r="CB27" s="142"/>
    </row>
    <row r="28" spans="2:80" ht="3.75" customHeight="1" x14ac:dyDescent="0.2">
      <c r="B28" s="142"/>
      <c r="C28" s="142"/>
      <c r="D28" s="142"/>
      <c r="E28" s="142"/>
      <c r="F28" s="142"/>
      <c r="G28" s="142"/>
      <c r="H28" s="142"/>
      <c r="I28" s="142"/>
      <c r="J28" s="142"/>
      <c r="K28" s="142"/>
      <c r="L28" s="142"/>
      <c r="M28" s="142"/>
      <c r="N28" s="142"/>
      <c r="O28" s="142"/>
      <c r="P28" s="142"/>
      <c r="Q28" s="142"/>
      <c r="R28" s="142"/>
      <c r="S28" s="142"/>
      <c r="T28" s="142"/>
      <c r="U28" s="142"/>
      <c r="V28" s="60"/>
      <c r="W28" s="60"/>
      <c r="X28" s="60"/>
      <c r="Y28" s="168"/>
      <c r="Z28" s="168"/>
      <c r="AA28" s="176"/>
      <c r="AB28" s="176"/>
      <c r="AC28" s="176"/>
      <c r="AD28" s="176"/>
      <c r="AE28" s="60"/>
      <c r="AF28" s="60"/>
      <c r="AG28" s="60"/>
      <c r="AH28" s="60"/>
      <c r="AI28" s="60"/>
      <c r="AJ28" s="142"/>
      <c r="AK28" s="142"/>
      <c r="AL28" s="142"/>
      <c r="AM28" s="142"/>
      <c r="AN28" s="142"/>
      <c r="AO28" s="142"/>
      <c r="AP28" s="142"/>
      <c r="AQ28" s="145"/>
      <c r="AR28" s="142"/>
      <c r="AS28" s="142"/>
      <c r="AT28" s="142"/>
      <c r="AU28" s="142"/>
      <c r="AV28" s="142"/>
      <c r="AW28" s="142"/>
      <c r="AX28" s="142"/>
      <c r="AY28" s="142"/>
      <c r="AZ28" s="142"/>
      <c r="BA28" s="142"/>
      <c r="BB28" s="142"/>
      <c r="BC28" s="142"/>
      <c r="BD28" s="142"/>
      <c r="BE28" s="142"/>
      <c r="BF28" s="142"/>
      <c r="BG28" s="173"/>
      <c r="BH28" s="142"/>
      <c r="BI28" s="142"/>
      <c r="BJ28" s="142"/>
      <c r="BK28" s="142"/>
      <c r="BL28" s="142"/>
      <c r="BM28" s="142"/>
      <c r="BN28" s="142"/>
      <c r="BO28" s="142"/>
      <c r="BP28" s="142"/>
      <c r="BQ28" s="142"/>
      <c r="BR28" s="142"/>
      <c r="BS28" s="142"/>
      <c r="BT28" s="142"/>
      <c r="BU28" s="142"/>
      <c r="BV28" s="142"/>
      <c r="BW28" s="142"/>
      <c r="BX28" s="142"/>
      <c r="BY28" s="142"/>
      <c r="BZ28" s="142"/>
      <c r="CA28" s="142"/>
      <c r="CB28" s="142"/>
    </row>
    <row r="29" spans="2:80" ht="12" customHeight="1" x14ac:dyDescent="0.2">
      <c r="B29" s="142"/>
      <c r="C29" s="142"/>
      <c r="D29" s="142"/>
      <c r="E29" s="142"/>
      <c r="F29" s="142"/>
      <c r="G29" s="142"/>
      <c r="H29" s="142"/>
      <c r="I29" s="142"/>
      <c r="J29" s="142"/>
      <c r="K29" s="142"/>
      <c r="L29" s="142"/>
      <c r="M29" s="142"/>
      <c r="N29" s="142"/>
      <c r="O29" s="142"/>
      <c r="P29" s="142"/>
      <c r="Q29" s="142"/>
      <c r="R29" s="142"/>
      <c r="S29" s="142"/>
      <c r="T29" s="142"/>
      <c r="U29" s="142"/>
      <c r="V29" s="177"/>
      <c r="W29" s="177"/>
      <c r="X29" s="170"/>
      <c r="Y29" s="176"/>
      <c r="Z29" s="176"/>
      <c r="AA29" s="176"/>
      <c r="AB29" s="176"/>
      <c r="AC29" s="176"/>
      <c r="AD29" s="176"/>
      <c r="AE29" s="60"/>
      <c r="AF29" s="60"/>
      <c r="AG29" s="60"/>
      <c r="AH29" s="60"/>
      <c r="AI29" s="60"/>
      <c r="AJ29" s="142"/>
      <c r="AK29" s="142"/>
      <c r="AL29" s="142"/>
      <c r="AM29" s="142"/>
      <c r="AN29" s="142"/>
      <c r="AO29" s="142"/>
      <c r="AP29" s="142"/>
      <c r="AQ29" s="145" t="s">
        <v>92</v>
      </c>
      <c r="AR29" s="202"/>
      <c r="AS29" s="203"/>
      <c r="AT29" s="203"/>
      <c r="AU29" s="203"/>
      <c r="AV29" s="204"/>
      <c r="AW29" s="60" t="s">
        <v>82</v>
      </c>
      <c r="AX29" s="142"/>
      <c r="AY29" s="142"/>
      <c r="AZ29" s="142"/>
      <c r="BA29" s="142"/>
      <c r="BB29" s="202"/>
      <c r="BC29" s="203"/>
      <c r="BD29" s="203"/>
      <c r="BE29" s="203"/>
      <c r="BF29" s="204"/>
      <c r="BG29" s="173" t="s">
        <v>93</v>
      </c>
      <c r="BH29" s="142"/>
      <c r="BI29" s="142"/>
      <c r="BJ29" s="142"/>
      <c r="BK29" s="142"/>
      <c r="BL29" s="142"/>
      <c r="BM29" s="142"/>
      <c r="BN29" s="142"/>
      <c r="BO29" s="142"/>
      <c r="BP29" s="142"/>
      <c r="BQ29" s="142"/>
      <c r="BR29" s="142"/>
      <c r="BS29" s="142"/>
      <c r="BT29" s="142"/>
      <c r="BU29" s="142"/>
      <c r="BV29" s="142"/>
      <c r="BW29" s="142"/>
      <c r="BX29" s="142"/>
      <c r="BY29" s="142"/>
      <c r="BZ29" s="142"/>
      <c r="CA29" s="142"/>
      <c r="CB29" s="142"/>
    </row>
    <row r="30" spans="2:80" ht="3.75" customHeight="1" x14ac:dyDescent="0.2">
      <c r="B30" s="142"/>
      <c r="C30" s="142"/>
      <c r="D30" s="142"/>
      <c r="E30" s="142"/>
      <c r="F30" s="142"/>
      <c r="G30" s="142"/>
      <c r="H30" s="142"/>
      <c r="I30" s="142"/>
      <c r="J30" s="142"/>
      <c r="K30" s="142"/>
      <c r="L30" s="142"/>
      <c r="M30" s="142"/>
      <c r="N30" s="142"/>
      <c r="O30" s="142"/>
      <c r="P30" s="142"/>
      <c r="Q30" s="142"/>
      <c r="R30" s="142"/>
      <c r="S30" s="142"/>
      <c r="T30" s="142"/>
      <c r="U30" s="142"/>
      <c r="V30" s="60"/>
      <c r="W30" s="60"/>
      <c r="X30" s="170"/>
      <c r="Y30" s="176"/>
      <c r="Z30" s="176"/>
      <c r="AA30" s="176"/>
      <c r="AB30" s="176"/>
      <c r="AC30" s="176"/>
      <c r="AD30" s="176"/>
      <c r="AE30" s="60"/>
      <c r="AF30" s="60"/>
      <c r="AG30" s="60"/>
      <c r="AH30" s="60"/>
      <c r="AI30" s="60"/>
      <c r="AJ30" s="142"/>
      <c r="AK30" s="142"/>
      <c r="AL30" s="142"/>
      <c r="AM30" s="142"/>
      <c r="AN30" s="142"/>
      <c r="AO30" s="142"/>
      <c r="AP30" s="142"/>
      <c r="AQ30" s="145"/>
      <c r="AR30" s="142"/>
      <c r="AS30" s="142"/>
      <c r="AT30" s="142"/>
      <c r="AU30" s="142"/>
      <c r="AV30" s="142"/>
      <c r="AW30" s="142"/>
      <c r="AX30" s="142"/>
      <c r="AY30" s="142"/>
      <c r="AZ30" s="142"/>
      <c r="BA30" s="142"/>
      <c r="BB30" s="142"/>
      <c r="BC30" s="142"/>
      <c r="BD30" s="142"/>
      <c r="BE30" s="142"/>
      <c r="BF30" s="142"/>
      <c r="BG30" s="173"/>
      <c r="BH30" s="142"/>
      <c r="BI30" s="142"/>
      <c r="BJ30" s="142"/>
      <c r="BK30" s="142"/>
      <c r="BL30" s="142"/>
      <c r="BM30" s="142"/>
      <c r="BN30" s="142"/>
      <c r="BO30" s="142"/>
      <c r="BP30" s="142"/>
      <c r="BQ30" s="142"/>
      <c r="BR30" s="142"/>
      <c r="BS30" s="142"/>
      <c r="BT30" s="142"/>
      <c r="BU30" s="142"/>
      <c r="BV30" s="142"/>
      <c r="BW30" s="142"/>
      <c r="BX30" s="142"/>
      <c r="BY30" s="142"/>
      <c r="BZ30" s="142"/>
      <c r="CA30" s="142"/>
      <c r="CB30" s="142"/>
    </row>
    <row r="31" spans="2:80" ht="12" customHeight="1" x14ac:dyDescent="0.2">
      <c r="B31" s="142"/>
      <c r="C31" s="142"/>
      <c r="D31" s="142"/>
      <c r="E31" s="142"/>
      <c r="F31" s="142"/>
      <c r="G31" s="142"/>
      <c r="H31" s="142"/>
      <c r="I31" s="142"/>
      <c r="J31" s="142"/>
      <c r="K31" s="142"/>
      <c r="L31" s="142"/>
      <c r="M31" s="142"/>
      <c r="N31" s="142"/>
      <c r="O31" s="142"/>
      <c r="P31" s="142"/>
      <c r="Q31" s="142"/>
      <c r="R31" s="142"/>
      <c r="S31" s="142"/>
      <c r="T31" s="142"/>
      <c r="U31" s="178"/>
      <c r="V31" s="179"/>
      <c r="W31" s="179"/>
      <c r="X31" s="170"/>
      <c r="Y31" s="176"/>
      <c r="Z31" s="176"/>
      <c r="AA31" s="176"/>
      <c r="AB31" s="176"/>
      <c r="AC31" s="176"/>
      <c r="AD31" s="176"/>
      <c r="AE31" s="60"/>
      <c r="AF31" s="60"/>
      <c r="AG31" s="60"/>
      <c r="AH31" s="60"/>
      <c r="AI31" s="60"/>
      <c r="AJ31" s="142"/>
      <c r="AK31" s="142"/>
      <c r="AL31" s="142"/>
      <c r="AM31" s="142"/>
      <c r="AN31" s="142"/>
      <c r="AO31" s="142"/>
      <c r="AP31" s="142"/>
      <c r="AQ31" s="145" t="s">
        <v>94</v>
      </c>
      <c r="AR31" s="202"/>
      <c r="AS31" s="203"/>
      <c r="AT31" s="203"/>
      <c r="AU31" s="203"/>
      <c r="AV31" s="204"/>
      <c r="AW31" s="60" t="s">
        <v>82</v>
      </c>
      <c r="AX31" s="142"/>
      <c r="AY31" s="142"/>
      <c r="AZ31" s="142"/>
      <c r="BA31" s="142"/>
      <c r="BB31" s="202"/>
      <c r="BC31" s="203"/>
      <c r="BD31" s="203"/>
      <c r="BE31" s="203"/>
      <c r="BF31" s="204"/>
      <c r="BG31" s="173" t="s">
        <v>95</v>
      </c>
      <c r="BH31" s="142"/>
      <c r="BI31" s="142"/>
      <c r="BJ31" s="142"/>
      <c r="BK31" s="142"/>
      <c r="BL31" s="142"/>
      <c r="BM31" s="142"/>
      <c r="BN31" s="142"/>
      <c r="BO31" s="142"/>
      <c r="BP31" s="142"/>
      <c r="BQ31" s="142"/>
      <c r="BR31" s="142"/>
      <c r="BS31" s="142"/>
      <c r="BT31" s="142"/>
      <c r="BU31" s="142"/>
      <c r="BV31" s="142"/>
      <c r="BW31" s="142"/>
      <c r="BX31" s="142"/>
      <c r="BY31" s="142"/>
      <c r="BZ31" s="142"/>
      <c r="CA31" s="142"/>
      <c r="CB31" s="142"/>
    </row>
    <row r="32" spans="2:80" ht="4.5" customHeight="1" x14ac:dyDescent="0.2">
      <c r="B32" s="142"/>
      <c r="C32" s="142"/>
      <c r="D32" s="142"/>
      <c r="E32" s="142"/>
      <c r="F32" s="142"/>
      <c r="G32" s="142"/>
      <c r="H32" s="142"/>
      <c r="I32" s="142"/>
      <c r="J32" s="142"/>
      <c r="K32" s="142"/>
      <c r="L32" s="142"/>
      <c r="M32" s="142"/>
      <c r="N32" s="142"/>
      <c r="O32" s="142"/>
      <c r="P32" s="142"/>
      <c r="Q32" s="142"/>
      <c r="R32" s="142"/>
      <c r="S32" s="142"/>
      <c r="T32" s="142"/>
      <c r="U32" s="142"/>
      <c r="V32" s="60"/>
      <c r="W32" s="60"/>
      <c r="X32" s="170"/>
      <c r="Y32" s="176"/>
      <c r="Z32" s="176"/>
      <c r="AA32" s="176"/>
      <c r="AB32" s="176"/>
      <c r="AC32" s="176"/>
      <c r="AD32" s="176"/>
      <c r="AE32" s="60"/>
      <c r="AF32" s="60"/>
      <c r="AG32" s="60"/>
      <c r="AH32" s="60"/>
      <c r="AI32" s="60"/>
      <c r="AJ32" s="142"/>
      <c r="AK32" s="142"/>
      <c r="AL32" s="142"/>
      <c r="AM32" s="142"/>
      <c r="AN32" s="142"/>
      <c r="AO32" s="142"/>
      <c r="AP32" s="142"/>
      <c r="AQ32" s="145"/>
      <c r="AR32" s="142"/>
      <c r="AS32" s="142"/>
      <c r="AT32" s="142"/>
      <c r="AU32" s="142"/>
      <c r="AV32" s="142"/>
      <c r="AW32" s="142"/>
      <c r="AX32" s="142"/>
      <c r="AY32" s="142"/>
      <c r="AZ32" s="142"/>
      <c r="BA32" s="142"/>
      <c r="BB32" s="142"/>
      <c r="BC32" s="142"/>
      <c r="BD32" s="142"/>
      <c r="BE32" s="142"/>
      <c r="BF32" s="142"/>
      <c r="BG32" s="173"/>
      <c r="BH32" s="142"/>
      <c r="BI32" s="142"/>
      <c r="BJ32" s="142"/>
      <c r="BK32" s="142"/>
      <c r="BL32" s="142"/>
      <c r="BM32" s="142"/>
      <c r="BN32" s="142"/>
      <c r="BO32" s="142"/>
      <c r="BP32" s="142"/>
      <c r="BQ32" s="142"/>
      <c r="BR32" s="142"/>
      <c r="BS32" s="142"/>
      <c r="BT32" s="142"/>
      <c r="BU32" s="142"/>
      <c r="BV32" s="142"/>
      <c r="BW32" s="142"/>
      <c r="BX32" s="142"/>
      <c r="BY32" s="142"/>
      <c r="BZ32" s="142"/>
      <c r="CA32" s="142"/>
      <c r="CB32" s="142"/>
    </row>
    <row r="33" spans="2:80" ht="12" customHeight="1" x14ac:dyDescent="0.2">
      <c r="B33" s="142"/>
      <c r="C33" s="142"/>
      <c r="D33" s="142"/>
      <c r="E33" s="142"/>
      <c r="F33" s="142"/>
      <c r="G33" s="142"/>
      <c r="H33" s="142"/>
      <c r="I33" s="142"/>
      <c r="J33" s="142"/>
      <c r="K33" s="142"/>
      <c r="L33" s="142"/>
      <c r="M33" s="142"/>
      <c r="N33" s="142"/>
      <c r="O33" s="142"/>
      <c r="P33" s="142"/>
      <c r="Q33" s="142"/>
      <c r="R33" s="142"/>
      <c r="S33" s="142"/>
      <c r="T33" s="142"/>
      <c r="U33" s="178"/>
      <c r="V33" s="179"/>
      <c r="W33" s="179"/>
      <c r="X33" s="170"/>
      <c r="Y33" s="176"/>
      <c r="Z33" s="176"/>
      <c r="AA33" s="176"/>
      <c r="AB33" s="176"/>
      <c r="AC33" s="176"/>
      <c r="AD33" s="176"/>
      <c r="AE33" s="60"/>
      <c r="AF33" s="60"/>
      <c r="AG33" s="60"/>
      <c r="AH33" s="60"/>
      <c r="AI33" s="60"/>
      <c r="AJ33" s="142"/>
      <c r="AK33" s="142"/>
      <c r="AL33" s="142"/>
      <c r="AM33" s="142"/>
      <c r="AN33" s="142"/>
      <c r="AO33" s="142"/>
      <c r="AP33" s="142"/>
      <c r="AQ33" s="145" t="s">
        <v>96</v>
      </c>
      <c r="AR33" s="202"/>
      <c r="AS33" s="203"/>
      <c r="AT33" s="203"/>
      <c r="AU33" s="203"/>
      <c r="AV33" s="204"/>
      <c r="AW33" s="60" t="s">
        <v>82</v>
      </c>
      <c r="AX33" s="178"/>
      <c r="AY33" s="178"/>
      <c r="AZ33" s="142"/>
      <c r="BA33" s="142"/>
      <c r="BB33" s="202"/>
      <c r="BC33" s="203"/>
      <c r="BD33" s="203"/>
      <c r="BE33" s="203"/>
      <c r="BF33" s="204"/>
      <c r="BG33" s="173" t="s">
        <v>97</v>
      </c>
      <c r="BH33" s="142"/>
      <c r="BI33" s="142"/>
      <c r="BJ33" s="142"/>
      <c r="BK33" s="142"/>
      <c r="BL33" s="142"/>
      <c r="BM33" s="142"/>
      <c r="BN33" s="142"/>
      <c r="BO33" s="142"/>
      <c r="BP33" s="142"/>
      <c r="BQ33" s="142"/>
      <c r="BR33" s="142"/>
      <c r="BS33" s="142"/>
      <c r="BT33" s="142"/>
      <c r="BU33" s="142"/>
      <c r="BV33" s="142"/>
      <c r="BW33" s="142"/>
      <c r="BX33" s="142"/>
      <c r="BY33" s="142"/>
      <c r="BZ33" s="142"/>
      <c r="CA33" s="142"/>
      <c r="CB33" s="142"/>
    </row>
    <row r="34" spans="2:80" ht="4.5" customHeight="1" x14ac:dyDescent="0.2">
      <c r="B34" s="142"/>
      <c r="C34" s="142"/>
      <c r="D34" s="142"/>
      <c r="E34" s="142"/>
      <c r="F34" s="142"/>
      <c r="G34" s="142"/>
      <c r="H34" s="142"/>
      <c r="I34" s="142"/>
      <c r="J34" s="142"/>
      <c r="K34" s="142"/>
      <c r="L34" s="142"/>
      <c r="M34" s="142"/>
      <c r="N34" s="142"/>
      <c r="O34" s="142"/>
      <c r="P34" s="142"/>
      <c r="Q34" s="142"/>
      <c r="R34" s="142"/>
      <c r="S34" s="142"/>
      <c r="T34" s="142"/>
      <c r="U34" s="142"/>
      <c r="V34" s="60"/>
      <c r="W34" s="60"/>
      <c r="X34" s="170"/>
      <c r="Y34" s="176"/>
      <c r="Z34" s="176"/>
      <c r="AA34" s="176"/>
      <c r="AB34" s="176"/>
      <c r="AC34" s="176"/>
      <c r="AD34" s="176"/>
      <c r="AE34" s="60"/>
      <c r="AF34" s="60"/>
      <c r="AG34" s="60"/>
      <c r="AH34" s="60"/>
      <c r="AI34" s="60"/>
      <c r="AJ34" s="142"/>
      <c r="AK34" s="142"/>
      <c r="AL34" s="142"/>
      <c r="AM34" s="142"/>
      <c r="AN34" s="142"/>
      <c r="AO34" s="142"/>
      <c r="AP34" s="142"/>
      <c r="AQ34" s="145"/>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row>
    <row r="35" spans="2:80" ht="12" hidden="1" customHeight="1" x14ac:dyDescent="0.2">
      <c r="B35" s="142"/>
      <c r="C35" s="142"/>
      <c r="D35" s="142"/>
      <c r="E35" s="142"/>
      <c r="F35" s="142"/>
      <c r="G35" s="142"/>
      <c r="H35" s="142"/>
      <c r="I35" s="142"/>
      <c r="J35" s="142"/>
      <c r="K35" s="142"/>
      <c r="L35" s="142"/>
      <c r="M35" s="142"/>
      <c r="N35" s="142"/>
      <c r="O35" s="142"/>
      <c r="P35" s="142"/>
      <c r="Q35" s="142"/>
      <c r="R35" s="142"/>
      <c r="S35" s="142"/>
      <c r="T35" s="142"/>
      <c r="U35" s="178"/>
      <c r="V35" s="179"/>
      <c r="W35" s="179"/>
      <c r="X35" s="170"/>
      <c r="Y35" s="180"/>
      <c r="Z35" s="180"/>
      <c r="AA35" s="180"/>
      <c r="AB35" s="180"/>
      <c r="AC35" s="180"/>
      <c r="AD35" s="180"/>
      <c r="AE35" s="60"/>
      <c r="AF35" s="60"/>
      <c r="AG35" s="60"/>
      <c r="AH35" s="60"/>
      <c r="AI35" s="60"/>
      <c r="AJ35" s="142"/>
      <c r="AK35" s="142"/>
      <c r="AL35" s="142"/>
      <c r="AM35" s="142"/>
      <c r="AN35" s="142"/>
      <c r="AO35" s="142"/>
      <c r="AP35" s="142"/>
      <c r="AQ35" s="145"/>
      <c r="AR35" s="142"/>
      <c r="AS35" s="142"/>
      <c r="AT35" s="178"/>
      <c r="AU35" s="178"/>
      <c r="AV35" s="178"/>
      <c r="AW35" s="178"/>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row>
    <row r="36" spans="2:80" ht="3.75" hidden="1" customHeight="1" x14ac:dyDescent="0.2">
      <c r="B36" s="142"/>
      <c r="C36" s="142"/>
      <c r="D36" s="142"/>
      <c r="E36" s="142"/>
      <c r="F36" s="142"/>
      <c r="G36" s="142"/>
      <c r="H36" s="142"/>
      <c r="I36" s="142"/>
      <c r="J36" s="142"/>
      <c r="K36" s="142"/>
      <c r="L36" s="142"/>
      <c r="M36" s="142"/>
      <c r="N36" s="142"/>
      <c r="O36" s="142"/>
      <c r="P36" s="142"/>
      <c r="Q36" s="142"/>
      <c r="R36" s="142"/>
      <c r="S36" s="142"/>
      <c r="T36" s="142"/>
      <c r="U36" s="142"/>
      <c r="V36" s="60"/>
      <c r="W36" s="60"/>
      <c r="X36" s="170"/>
      <c r="Y36" s="176"/>
      <c r="Z36" s="176"/>
      <c r="AA36" s="176"/>
      <c r="AB36" s="176"/>
      <c r="AC36" s="176"/>
      <c r="AD36" s="176"/>
      <c r="AE36" s="176"/>
      <c r="AF36" s="60"/>
      <c r="AG36" s="60"/>
      <c r="AH36" s="60"/>
      <c r="AI36" s="60"/>
      <c r="AJ36" s="142"/>
      <c r="AK36" s="142"/>
      <c r="AL36" s="142"/>
      <c r="AM36" s="142"/>
      <c r="AN36" s="142"/>
      <c r="AO36" s="142"/>
      <c r="AP36" s="142"/>
      <c r="AQ36" s="145"/>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row>
    <row r="37" spans="2:80" ht="12" hidden="1" customHeight="1" x14ac:dyDescent="0.2">
      <c r="B37" s="142"/>
      <c r="C37" s="142"/>
      <c r="D37" s="142"/>
      <c r="E37" s="142"/>
      <c r="F37" s="142"/>
      <c r="G37" s="142"/>
      <c r="H37" s="142"/>
      <c r="I37" s="142"/>
      <c r="J37" s="142"/>
      <c r="K37" s="142"/>
      <c r="L37" s="142"/>
      <c r="M37" s="142"/>
      <c r="N37" s="142"/>
      <c r="O37" s="142"/>
      <c r="P37" s="145" t="s">
        <v>98</v>
      </c>
      <c r="Q37" s="239" t="str">
        <f>IF('Application Data'!AI27=0, " ",'Application Data'!AI27/'Application Data'!AI29)</f>
        <v xml:space="preserve"> </v>
      </c>
      <c r="R37" s="240"/>
      <c r="S37" s="240"/>
      <c r="T37" s="240"/>
      <c r="U37" s="240"/>
      <c r="V37" s="241"/>
      <c r="W37" s="142" t="s">
        <v>99</v>
      </c>
      <c r="X37" s="142"/>
      <c r="Y37" s="142"/>
      <c r="Z37" s="142"/>
      <c r="AA37" s="142"/>
      <c r="AB37" s="142"/>
      <c r="AC37" s="142"/>
      <c r="AD37" s="142"/>
      <c r="AE37" s="142"/>
      <c r="AF37" s="176"/>
      <c r="AG37" s="176"/>
      <c r="AH37" s="176"/>
      <c r="AI37" s="176"/>
      <c r="AJ37" s="176"/>
      <c r="AK37" s="176"/>
      <c r="AL37" s="60"/>
      <c r="AM37" s="60"/>
      <c r="AN37" s="236" t="str">
        <f>Q37</f>
        <v xml:space="preserve"> </v>
      </c>
      <c r="AO37" s="237"/>
      <c r="AP37" s="237"/>
      <c r="AQ37" s="237"/>
      <c r="AR37" s="237"/>
      <c r="AS37" s="238"/>
      <c r="AT37" s="142"/>
      <c r="AU37" s="142"/>
      <c r="AV37" s="142"/>
      <c r="AW37" s="145"/>
      <c r="AX37" s="142"/>
      <c r="AY37" s="142"/>
      <c r="AZ37" s="142"/>
      <c r="BA37" s="145" t="s">
        <v>81</v>
      </c>
      <c r="BB37" s="232" t="str">
        <f>IF('Application Data'!AI27=0, " ", Q39 * AR19 * 0.002)</f>
        <v xml:space="preserve"> </v>
      </c>
      <c r="BC37" s="233"/>
      <c r="BD37" s="233"/>
      <c r="BE37" s="234"/>
      <c r="BF37" s="142"/>
      <c r="BG37" s="142"/>
      <c r="BH37" s="226" t="str">
        <f>BB37</f>
        <v xml:space="preserve"> </v>
      </c>
      <c r="BI37" s="227"/>
      <c r="BJ37" s="227"/>
      <c r="BK37" s="227"/>
      <c r="BL37" s="227"/>
      <c r="BM37" s="228"/>
      <c r="BN37" s="142"/>
      <c r="BO37" s="142"/>
      <c r="BP37" s="142"/>
      <c r="BQ37" s="142"/>
      <c r="BR37" s="142"/>
      <c r="BS37" s="142"/>
      <c r="BT37" s="142"/>
      <c r="BU37" s="142"/>
      <c r="BV37" s="142"/>
      <c r="BW37" s="142"/>
      <c r="BX37" s="142"/>
      <c r="BY37" s="142"/>
      <c r="BZ37" s="142"/>
      <c r="CA37" s="142"/>
      <c r="CB37" s="142"/>
    </row>
    <row r="38" spans="2:80" ht="3.75" hidden="1" customHeight="1" x14ac:dyDescent="0.2">
      <c r="B38" s="142"/>
      <c r="C38" s="142"/>
      <c r="D38" s="142"/>
      <c r="E38" s="142"/>
      <c r="F38" s="142"/>
      <c r="G38" s="142"/>
      <c r="H38" s="142"/>
      <c r="I38" s="142"/>
      <c r="J38" s="142"/>
      <c r="K38" s="142"/>
      <c r="L38" s="142"/>
      <c r="M38" s="142"/>
      <c r="N38" s="142"/>
      <c r="O38" s="142"/>
      <c r="P38" s="142"/>
      <c r="Q38" s="172"/>
      <c r="R38" s="172"/>
      <c r="S38" s="172"/>
      <c r="T38" s="172"/>
      <c r="U38" s="172"/>
      <c r="V38" s="172"/>
      <c r="W38" s="142"/>
      <c r="X38" s="142"/>
      <c r="Y38" s="142"/>
      <c r="Z38" s="142"/>
      <c r="AA38" s="142"/>
      <c r="AB38" s="142"/>
      <c r="AC38" s="142"/>
      <c r="AD38" s="142"/>
      <c r="AE38" s="142"/>
      <c r="AF38" s="176"/>
      <c r="AG38" s="176"/>
      <c r="AH38" s="176"/>
      <c r="AI38" s="176"/>
      <c r="AJ38" s="176"/>
      <c r="AK38" s="176"/>
      <c r="AL38" s="142"/>
      <c r="AM38" s="142"/>
      <c r="AN38" s="142"/>
      <c r="AO38" s="142"/>
      <c r="AP38" s="142"/>
      <c r="AQ38" s="142"/>
      <c r="AR38" s="142"/>
      <c r="AS38" s="142"/>
      <c r="AT38" s="142"/>
      <c r="AU38" s="142"/>
      <c r="AV38" s="142"/>
      <c r="AW38" s="142"/>
      <c r="AX38" s="142"/>
      <c r="AY38" s="142"/>
      <c r="AZ38" s="142"/>
      <c r="BA38" s="142"/>
      <c r="BB38" s="60"/>
      <c r="BC38" s="60"/>
      <c r="BD38" s="60"/>
      <c r="BE38" s="60"/>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row>
    <row r="39" spans="2:80" ht="12.75" hidden="1" customHeight="1" x14ac:dyDescent="0.2">
      <c r="B39" s="142"/>
      <c r="C39" s="142"/>
      <c r="D39" s="142"/>
      <c r="E39" s="142"/>
      <c r="F39" s="142"/>
      <c r="G39" s="142"/>
      <c r="H39" s="142"/>
      <c r="I39" s="142"/>
      <c r="J39" s="142"/>
      <c r="K39" s="142"/>
      <c r="L39" s="142"/>
      <c r="M39" s="142"/>
      <c r="N39" s="142"/>
      <c r="O39" s="142"/>
      <c r="P39" s="145" t="s">
        <v>100</v>
      </c>
      <c r="Q39" s="229" t="str">
        <f>IF('Application Data'!AI27=0, " ",Q37 * (AR7/100) /240)</f>
        <v xml:space="preserve"> </v>
      </c>
      <c r="R39" s="230"/>
      <c r="S39" s="230"/>
      <c r="T39" s="230"/>
      <c r="U39" s="230"/>
      <c r="V39" s="231"/>
      <c r="W39" s="142" t="s">
        <v>101</v>
      </c>
      <c r="X39" s="142"/>
      <c r="Y39" s="142"/>
      <c r="Z39" s="142"/>
      <c r="AA39" s="142"/>
      <c r="AB39" s="142"/>
      <c r="AC39" s="142"/>
      <c r="AD39" s="142"/>
      <c r="AE39" s="142"/>
      <c r="AF39" s="176"/>
      <c r="AG39" s="142"/>
      <c r="AH39" s="142"/>
      <c r="AI39" s="142"/>
      <c r="AJ39" s="142"/>
      <c r="AK39" s="142"/>
      <c r="AL39" s="142"/>
      <c r="AM39" s="142"/>
      <c r="AN39" s="236" t="str">
        <f>Q39</f>
        <v xml:space="preserve"> </v>
      </c>
      <c r="AO39" s="237"/>
      <c r="AP39" s="237"/>
      <c r="AQ39" s="237"/>
      <c r="AR39" s="237"/>
      <c r="AS39" s="238"/>
      <c r="AT39" s="142"/>
      <c r="AU39" s="142"/>
      <c r="AV39" s="142"/>
      <c r="AW39" s="142"/>
      <c r="AX39" s="142"/>
      <c r="AY39" s="142"/>
      <c r="AZ39" s="142"/>
      <c r="BA39" s="145" t="s">
        <v>84</v>
      </c>
      <c r="BB39" s="232" t="str">
        <f>IF('Application Data'!AI27=0, " ",Q39*AR21*0.002)</f>
        <v xml:space="preserve"> </v>
      </c>
      <c r="BC39" s="233"/>
      <c r="BD39" s="233"/>
      <c r="BE39" s="234"/>
      <c r="BF39" s="142"/>
      <c r="BG39" s="142"/>
      <c r="BH39" s="226" t="str">
        <f>BB39</f>
        <v xml:space="preserve"> </v>
      </c>
      <c r="BI39" s="227"/>
      <c r="BJ39" s="227"/>
      <c r="BK39" s="227"/>
      <c r="BL39" s="227"/>
      <c r="BM39" s="228"/>
      <c r="BN39" s="142"/>
      <c r="BO39" s="142"/>
      <c r="BP39" s="142"/>
      <c r="BQ39" s="142"/>
      <c r="BR39" s="142"/>
      <c r="BS39" s="142"/>
      <c r="BT39" s="142"/>
      <c r="BU39" s="142"/>
      <c r="BV39" s="142"/>
      <c r="BW39" s="142"/>
      <c r="BX39" s="142"/>
      <c r="BY39" s="142"/>
      <c r="BZ39" s="142"/>
      <c r="CA39" s="142"/>
      <c r="CB39" s="142"/>
    </row>
    <row r="40" spans="2:80" ht="3.75" hidden="1" customHeight="1" x14ac:dyDescent="0.2">
      <c r="B40" s="142"/>
      <c r="C40" s="142"/>
      <c r="D40" s="142"/>
      <c r="E40" s="142"/>
      <c r="F40" s="142"/>
      <c r="G40" s="142"/>
      <c r="H40" s="142"/>
      <c r="I40" s="142"/>
      <c r="J40" s="142"/>
      <c r="K40" s="142"/>
      <c r="L40" s="142"/>
      <c r="M40" s="142"/>
      <c r="N40" s="142"/>
      <c r="O40" s="142"/>
      <c r="P40" s="142"/>
      <c r="Q40" s="172"/>
      <c r="R40" s="172"/>
      <c r="S40" s="172"/>
      <c r="T40" s="172"/>
      <c r="U40" s="172"/>
      <c r="V40" s="172"/>
      <c r="W40" s="142"/>
      <c r="X40" s="142"/>
      <c r="Y40" s="142"/>
      <c r="Z40" s="142"/>
      <c r="AA40" s="142"/>
      <c r="AB40" s="142"/>
      <c r="AC40" s="142"/>
      <c r="AD40" s="142"/>
      <c r="AE40" s="142"/>
      <c r="AF40" s="176"/>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62"/>
      <c r="BC40" s="62"/>
      <c r="BD40" s="62"/>
      <c r="BE40" s="6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row>
    <row r="41" spans="2:80" ht="12.75" hidden="1" customHeight="1" x14ac:dyDescent="0.2">
      <c r="B41" s="142"/>
      <c r="C41" s="142"/>
      <c r="D41" s="142"/>
      <c r="E41" s="142"/>
      <c r="F41" s="142"/>
      <c r="G41" s="142"/>
      <c r="H41" s="142"/>
      <c r="I41" s="142"/>
      <c r="J41" s="142"/>
      <c r="K41" s="142"/>
      <c r="L41" s="142"/>
      <c r="M41" s="142"/>
      <c r="N41" s="142"/>
      <c r="O41" s="142"/>
      <c r="P41" s="145" t="s">
        <v>102</v>
      </c>
      <c r="Q41" s="243" t="str">
        <f>IF(AR9=0, " ", ((AR9 - AR11)*D55) + (AR11*D57))</f>
        <v xml:space="preserve"> </v>
      </c>
      <c r="R41" s="244"/>
      <c r="S41" s="244"/>
      <c r="T41" s="244"/>
      <c r="U41" s="244"/>
      <c r="V41" s="245"/>
      <c r="W41" s="142" t="s">
        <v>103</v>
      </c>
      <c r="X41" s="142"/>
      <c r="Y41" s="142"/>
      <c r="Z41" s="142"/>
      <c r="AA41" s="142"/>
      <c r="AB41" s="142"/>
      <c r="AC41" s="142"/>
      <c r="AD41" s="142"/>
      <c r="AE41" s="142"/>
      <c r="AF41" s="142"/>
      <c r="AG41" s="142"/>
      <c r="AH41" s="142"/>
      <c r="AI41" s="142"/>
      <c r="AJ41" s="142"/>
      <c r="AK41" s="142"/>
      <c r="AL41" s="142"/>
      <c r="AM41" s="142"/>
      <c r="AN41" s="236" t="str">
        <f>Q41</f>
        <v xml:space="preserve"> </v>
      </c>
      <c r="AO41" s="237"/>
      <c r="AP41" s="237"/>
      <c r="AQ41" s="237"/>
      <c r="AR41" s="237"/>
      <c r="AS41" s="238"/>
      <c r="AT41" s="142"/>
      <c r="AU41" s="142"/>
      <c r="AV41" s="142"/>
      <c r="AW41" s="142"/>
      <c r="AX41" s="142"/>
      <c r="AY41" s="142"/>
      <c r="AZ41" s="142"/>
      <c r="BA41" s="145" t="s">
        <v>86</v>
      </c>
      <c r="BB41" s="232" t="str">
        <f>IF('Application Data'!AI27=0, " ",Q39*AR23*0.002)</f>
        <v xml:space="preserve"> </v>
      </c>
      <c r="BC41" s="233"/>
      <c r="BD41" s="233"/>
      <c r="BE41" s="234"/>
      <c r="BF41" s="142"/>
      <c r="BG41" s="142"/>
      <c r="BH41" s="226" t="str">
        <f>BB41</f>
        <v xml:space="preserve"> </v>
      </c>
      <c r="BI41" s="227"/>
      <c r="BJ41" s="227"/>
      <c r="BK41" s="227"/>
      <c r="BL41" s="227"/>
      <c r="BM41" s="228"/>
      <c r="BN41" s="142"/>
      <c r="BO41" s="142"/>
      <c r="BP41" s="142"/>
      <c r="BQ41" s="142"/>
      <c r="BR41" s="142"/>
      <c r="BS41" s="142"/>
      <c r="BT41" s="142"/>
      <c r="BU41" s="142"/>
      <c r="BV41" s="142"/>
      <c r="BW41" s="142"/>
      <c r="BX41" s="142"/>
      <c r="BY41" s="142"/>
      <c r="BZ41" s="142"/>
      <c r="CA41" s="142"/>
      <c r="CB41" s="142"/>
    </row>
    <row r="42" spans="2:80" ht="3.75" hidden="1" customHeight="1" x14ac:dyDescent="0.2">
      <c r="B42" s="142"/>
      <c r="C42" s="142"/>
      <c r="D42" s="142"/>
      <c r="E42" s="142"/>
      <c r="F42" s="142"/>
      <c r="G42" s="142"/>
      <c r="H42" s="142"/>
      <c r="I42" s="142"/>
      <c r="J42" s="142"/>
      <c r="K42" s="142"/>
      <c r="L42" s="142"/>
      <c r="M42" s="142"/>
      <c r="N42" s="142"/>
      <c r="O42" s="142"/>
      <c r="P42" s="142"/>
      <c r="Q42" s="172"/>
      <c r="R42" s="172"/>
      <c r="S42" s="172"/>
      <c r="T42" s="172"/>
      <c r="U42" s="172"/>
      <c r="V42" s="17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62"/>
      <c r="BC42" s="62"/>
      <c r="BD42" s="62"/>
      <c r="BE42" s="6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row>
    <row r="43" spans="2:80" hidden="1" x14ac:dyDescent="0.2">
      <c r="B43" s="142"/>
      <c r="C43" s="142"/>
      <c r="D43" s="142"/>
      <c r="E43" s="142"/>
      <c r="F43" s="142"/>
      <c r="G43" s="142"/>
      <c r="H43" s="142"/>
      <c r="I43" s="142"/>
      <c r="J43" s="142"/>
      <c r="K43" s="142"/>
      <c r="L43" s="142"/>
      <c r="M43" s="142"/>
      <c r="N43" s="181"/>
      <c r="O43" s="181"/>
      <c r="P43" s="145" t="s">
        <v>104</v>
      </c>
      <c r="Q43" s="246" t="str">
        <f>IF('Application Data'!AI27=0, " ",Q41*Q39)</f>
        <v xml:space="preserve"> </v>
      </c>
      <c r="R43" s="247"/>
      <c r="S43" s="247"/>
      <c r="T43" s="247"/>
      <c r="U43" s="247"/>
      <c r="V43" s="248"/>
      <c r="W43" s="142" t="s">
        <v>105</v>
      </c>
      <c r="X43" s="142"/>
      <c r="Y43" s="142"/>
      <c r="Z43" s="142"/>
      <c r="AA43" s="142"/>
      <c r="AB43" s="142"/>
      <c r="AC43" s="142"/>
      <c r="AD43" s="142"/>
      <c r="AE43" s="142"/>
      <c r="AF43" s="142"/>
      <c r="AG43" s="142"/>
      <c r="AH43" s="142"/>
      <c r="AI43" s="142"/>
      <c r="AJ43" s="142"/>
      <c r="AK43" s="142"/>
      <c r="AL43" s="142"/>
      <c r="AM43" s="142"/>
      <c r="AN43" s="236" t="str">
        <f>Q43</f>
        <v xml:space="preserve"> </v>
      </c>
      <c r="AO43" s="237"/>
      <c r="AP43" s="237"/>
      <c r="AQ43" s="237"/>
      <c r="AR43" s="237"/>
      <c r="AS43" s="238"/>
      <c r="AT43" s="142"/>
      <c r="AU43" s="142"/>
      <c r="AV43" s="142"/>
      <c r="AW43" s="142"/>
      <c r="AX43" s="142"/>
      <c r="AY43" s="142"/>
      <c r="AZ43" s="142"/>
      <c r="BA43" s="145" t="s">
        <v>88</v>
      </c>
      <c r="BB43" s="232" t="str">
        <f>IF('Application Data'!AI27=0, " ",Q39*AR25*0.002)</f>
        <v xml:space="preserve"> </v>
      </c>
      <c r="BC43" s="233"/>
      <c r="BD43" s="233"/>
      <c r="BE43" s="234"/>
      <c r="BF43" s="142"/>
      <c r="BG43" s="142"/>
      <c r="BH43" s="226" t="str">
        <f>BB43</f>
        <v xml:space="preserve"> </v>
      </c>
      <c r="BI43" s="227"/>
      <c r="BJ43" s="227"/>
      <c r="BK43" s="227"/>
      <c r="BL43" s="227"/>
      <c r="BM43" s="228"/>
      <c r="BN43" s="142"/>
      <c r="BO43" s="142"/>
      <c r="BP43" s="142"/>
      <c r="BQ43" s="142"/>
      <c r="BR43" s="142"/>
      <c r="BS43" s="142"/>
      <c r="BT43" s="142"/>
      <c r="BU43" s="142"/>
      <c r="BV43" s="142"/>
      <c r="BW43" s="142"/>
      <c r="BX43" s="142"/>
      <c r="BY43" s="142"/>
      <c r="BZ43" s="142"/>
      <c r="CA43" s="142"/>
      <c r="CB43" s="142"/>
    </row>
    <row r="44" spans="2:80" ht="3.75" hidden="1" customHeight="1" x14ac:dyDescent="0.2">
      <c r="B44" s="142"/>
      <c r="C44" s="142"/>
      <c r="D44" s="142"/>
      <c r="E44" s="142"/>
      <c r="F44" s="142"/>
      <c r="G44" s="142"/>
      <c r="H44" s="142"/>
      <c r="I44" s="142"/>
      <c r="J44" s="142"/>
      <c r="K44" s="142"/>
      <c r="L44" s="142"/>
      <c r="M44" s="142"/>
      <c r="N44" s="142"/>
      <c r="O44" s="142"/>
      <c r="P44" s="145"/>
      <c r="Q44" s="176"/>
      <c r="R44" s="176"/>
      <c r="S44" s="176"/>
      <c r="T44" s="176"/>
      <c r="U44" s="176"/>
      <c r="V44" s="176"/>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row>
    <row r="45" spans="2:80" hidden="1" x14ac:dyDescent="0.2">
      <c r="B45" s="142"/>
      <c r="C45" s="142"/>
      <c r="D45" s="142"/>
      <c r="E45" s="142"/>
      <c r="F45" s="142"/>
      <c r="G45" s="142"/>
      <c r="H45" s="142"/>
      <c r="I45" s="142"/>
      <c r="J45" s="142"/>
      <c r="K45" s="142"/>
      <c r="L45" s="142"/>
      <c r="M45" s="178"/>
      <c r="N45" s="178"/>
      <c r="O45" s="178"/>
      <c r="P45" s="145" t="s">
        <v>106</v>
      </c>
      <c r="Q45" s="246" t="str">
        <f>IF('Application Data'!AI27=0, " ",Q39*(AR9-AR11)*D53)</f>
        <v xml:space="preserve"> </v>
      </c>
      <c r="R45" s="247"/>
      <c r="S45" s="247"/>
      <c r="T45" s="247"/>
      <c r="U45" s="247"/>
      <c r="V45" s="248"/>
      <c r="W45" s="142" t="s">
        <v>105</v>
      </c>
      <c r="X45" s="142"/>
      <c r="Y45" s="142"/>
      <c r="Z45" s="142"/>
      <c r="AA45" s="142"/>
      <c r="AB45" s="142"/>
      <c r="AC45" s="142"/>
      <c r="AD45" s="142"/>
      <c r="AE45" s="142"/>
      <c r="AF45" s="142"/>
      <c r="AG45" s="142"/>
      <c r="AH45" s="142"/>
      <c r="AI45" s="142"/>
      <c r="AJ45" s="142"/>
      <c r="AK45" s="142"/>
      <c r="AL45" s="142"/>
      <c r="AM45" s="142"/>
      <c r="AN45" s="236" t="str">
        <f>Q45</f>
        <v xml:space="preserve"> </v>
      </c>
      <c r="AO45" s="237"/>
      <c r="AP45" s="237"/>
      <c r="AQ45" s="237"/>
      <c r="AR45" s="237"/>
      <c r="AS45" s="238"/>
      <c r="AT45" s="142"/>
      <c r="AU45" s="142"/>
      <c r="AV45" s="142"/>
      <c r="AW45" s="142"/>
      <c r="AX45" s="142"/>
      <c r="AY45" s="142"/>
      <c r="AZ45" s="142"/>
      <c r="BA45" s="145" t="s">
        <v>90</v>
      </c>
      <c r="BB45" s="232" t="str">
        <f>IF('Application Data'!AI27=0, " ",Q39*AR27*0.002)</f>
        <v xml:space="preserve"> </v>
      </c>
      <c r="BC45" s="233"/>
      <c r="BD45" s="233"/>
      <c r="BE45" s="234"/>
      <c r="BF45" s="142"/>
      <c r="BG45" s="142"/>
      <c r="BH45" s="226" t="str">
        <f>BB45</f>
        <v xml:space="preserve"> </v>
      </c>
      <c r="BI45" s="227"/>
      <c r="BJ45" s="227"/>
      <c r="BK45" s="227"/>
      <c r="BL45" s="227"/>
      <c r="BM45" s="228"/>
      <c r="BN45" s="142"/>
      <c r="BO45" s="142"/>
      <c r="BP45" s="142"/>
      <c r="BQ45" s="142"/>
      <c r="BR45" s="142"/>
      <c r="BS45" s="142"/>
      <c r="BT45" s="142"/>
      <c r="BU45" s="142"/>
      <c r="BV45" s="142"/>
      <c r="BW45" s="142"/>
      <c r="BX45" s="142"/>
      <c r="BY45" s="142"/>
      <c r="BZ45" s="142"/>
      <c r="CA45" s="142"/>
      <c r="CB45" s="142"/>
    </row>
    <row r="46" spans="2:80" ht="3.75" hidden="1" customHeight="1" x14ac:dyDescent="0.2">
      <c r="B46" s="142"/>
      <c r="C46" s="142"/>
      <c r="D46" s="142"/>
      <c r="E46" s="142"/>
      <c r="F46" s="142"/>
      <c r="G46" s="142"/>
      <c r="H46" s="142"/>
      <c r="I46" s="142"/>
      <c r="J46" s="142"/>
      <c r="K46" s="142"/>
      <c r="L46" s="142"/>
      <c r="M46" s="142"/>
      <c r="N46" s="142"/>
      <c r="O46" s="142"/>
      <c r="P46" s="145"/>
      <c r="Q46" s="176"/>
      <c r="R46" s="176"/>
      <c r="S46" s="176"/>
      <c r="T46" s="176"/>
      <c r="U46" s="176"/>
      <c r="V46" s="176"/>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51"/>
      <c r="BC46" s="151"/>
      <c r="BD46" s="151"/>
      <c r="BE46" s="151"/>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row>
    <row r="47" spans="2:80" hidden="1" x14ac:dyDescent="0.2">
      <c r="B47" s="142"/>
      <c r="C47" s="142"/>
      <c r="D47" s="142"/>
      <c r="E47" s="142"/>
      <c r="F47" s="142"/>
      <c r="G47" s="142"/>
      <c r="H47" s="142"/>
      <c r="I47" s="142"/>
      <c r="J47" s="142"/>
      <c r="K47" s="142"/>
      <c r="L47" s="142"/>
      <c r="M47" s="178"/>
      <c r="N47" s="178"/>
      <c r="O47" s="178"/>
      <c r="P47" s="145" t="s">
        <v>107</v>
      </c>
      <c r="Q47" s="246" t="b">
        <f>IF(OR(E5="X",E15="X")," ",IF(OR(E7="X",E9="X"), IF(Q43&gt;=100,Q39*(AR9-AR11)," ")))</f>
        <v>0</v>
      </c>
      <c r="R47" s="247"/>
      <c r="S47" s="247"/>
      <c r="T47" s="247"/>
      <c r="U47" s="247"/>
      <c r="V47" s="248"/>
      <c r="W47" s="142" t="s">
        <v>105</v>
      </c>
      <c r="X47" s="142"/>
      <c r="Y47" s="142"/>
      <c r="Z47" s="142"/>
      <c r="AA47" s="142"/>
      <c r="AB47" s="142"/>
      <c r="AC47" s="142"/>
      <c r="AD47" s="142"/>
      <c r="AE47" s="142"/>
      <c r="AF47" s="142"/>
      <c r="AG47" s="142"/>
      <c r="AH47" s="142"/>
      <c r="AI47" s="142"/>
      <c r="AJ47" s="142"/>
      <c r="AK47" s="142"/>
      <c r="AL47" s="142"/>
      <c r="AM47" s="142"/>
      <c r="AN47" s="236" t="b">
        <f>Q47</f>
        <v>0</v>
      </c>
      <c r="AO47" s="237"/>
      <c r="AP47" s="237"/>
      <c r="AQ47" s="237"/>
      <c r="AR47" s="237"/>
      <c r="AS47" s="238"/>
      <c r="AT47" s="142"/>
      <c r="AU47" s="142"/>
      <c r="AV47" s="142"/>
      <c r="AW47" s="142"/>
      <c r="AX47" s="142"/>
      <c r="AY47" s="142"/>
      <c r="AZ47" s="142"/>
      <c r="BA47" s="145" t="s">
        <v>92</v>
      </c>
      <c r="BB47" s="232" t="str">
        <f>IF('Application Data'!AI27=0, " ",Q39*AR29*0.002)</f>
        <v xml:space="preserve"> </v>
      </c>
      <c r="BC47" s="233"/>
      <c r="BD47" s="233"/>
      <c r="BE47" s="234"/>
      <c r="BF47" s="142"/>
      <c r="BG47" s="142"/>
      <c r="BH47" s="226" t="str">
        <f>BB47</f>
        <v xml:space="preserve"> </v>
      </c>
      <c r="BI47" s="227"/>
      <c r="BJ47" s="227"/>
      <c r="BK47" s="227"/>
      <c r="BL47" s="227"/>
      <c r="BM47" s="228"/>
      <c r="BN47" s="142"/>
      <c r="BO47" s="142"/>
      <c r="BP47" s="142"/>
      <c r="BQ47" s="142"/>
      <c r="BR47" s="142"/>
      <c r="BS47" s="142"/>
      <c r="BT47" s="142"/>
      <c r="BU47" s="142"/>
      <c r="BV47" s="142"/>
      <c r="BW47" s="142"/>
      <c r="BX47" s="142"/>
      <c r="BY47" s="142"/>
      <c r="BZ47" s="142"/>
      <c r="CA47" s="142"/>
      <c r="CB47" s="142"/>
    </row>
    <row r="48" spans="2:80" ht="3.75" hidden="1" customHeight="1" x14ac:dyDescent="0.2">
      <c r="B48" s="142"/>
      <c r="C48" s="142"/>
      <c r="D48" s="142"/>
      <c r="E48" s="142"/>
      <c r="F48" s="142"/>
      <c r="G48" s="142"/>
      <c r="H48" s="142"/>
      <c r="I48" s="142"/>
      <c r="J48" s="142"/>
      <c r="K48" s="142"/>
      <c r="L48" s="142"/>
      <c r="M48" s="142"/>
      <c r="N48" s="142"/>
      <c r="O48" s="142"/>
      <c r="P48" s="145"/>
      <c r="Q48" s="176"/>
      <c r="R48" s="176"/>
      <c r="S48" s="176"/>
      <c r="T48" s="176"/>
      <c r="U48" s="176"/>
      <c r="V48" s="176"/>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51"/>
      <c r="BC48" s="151"/>
      <c r="BD48" s="151"/>
      <c r="BE48" s="151"/>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row>
    <row r="49" spans="1:80" hidden="1" x14ac:dyDescent="0.2">
      <c r="B49" s="142"/>
      <c r="C49" s="142"/>
      <c r="D49" s="142"/>
      <c r="E49" s="142"/>
      <c r="F49" s="142"/>
      <c r="G49" s="142"/>
      <c r="H49" s="142"/>
      <c r="I49" s="142"/>
      <c r="J49" s="142"/>
      <c r="K49" s="142"/>
      <c r="L49" s="142"/>
      <c r="M49" s="178"/>
      <c r="N49" s="178"/>
      <c r="O49" s="178"/>
      <c r="P49" s="145" t="s">
        <v>108</v>
      </c>
      <c r="Q49" s="246" t="str">
        <f>IF('Application Data'!AI27=0, " ",Q39*(AR13/100)*2000)</f>
        <v xml:space="preserve"> </v>
      </c>
      <c r="R49" s="247"/>
      <c r="S49" s="247"/>
      <c r="T49" s="247"/>
      <c r="U49" s="247"/>
      <c r="V49" s="248"/>
      <c r="W49" s="142" t="s">
        <v>109</v>
      </c>
      <c r="X49" s="142"/>
      <c r="Y49" s="142"/>
      <c r="Z49" s="142"/>
      <c r="AA49" s="142"/>
      <c r="AB49" s="142"/>
      <c r="AC49" s="142"/>
      <c r="AD49" s="142"/>
      <c r="AE49" s="142"/>
      <c r="AF49" s="142"/>
      <c r="AG49" s="142"/>
      <c r="AH49" s="142"/>
      <c r="AI49" s="142"/>
      <c r="AJ49" s="142"/>
      <c r="AK49" s="142"/>
      <c r="AL49" s="142"/>
      <c r="AM49" s="142"/>
      <c r="AN49" s="236" t="str">
        <f>Q49</f>
        <v xml:space="preserve"> </v>
      </c>
      <c r="AO49" s="237"/>
      <c r="AP49" s="237"/>
      <c r="AQ49" s="237"/>
      <c r="AR49" s="237"/>
      <c r="AS49" s="238"/>
      <c r="AT49" s="142"/>
      <c r="AU49" s="142"/>
      <c r="AV49" s="142"/>
      <c r="AW49" s="142"/>
      <c r="AX49" s="142"/>
      <c r="AY49" s="142"/>
      <c r="AZ49" s="142"/>
      <c r="BA49" s="145" t="s">
        <v>94</v>
      </c>
      <c r="BB49" s="232" t="str">
        <f>IF('Application Data'!AI27=0, " ",Q39*AR31*0.002)</f>
        <v xml:space="preserve"> </v>
      </c>
      <c r="BC49" s="233"/>
      <c r="BD49" s="233"/>
      <c r="BE49" s="234"/>
      <c r="BF49" s="142"/>
      <c r="BG49" s="142"/>
      <c r="BH49" s="226" t="str">
        <f>BB49</f>
        <v xml:space="preserve"> </v>
      </c>
      <c r="BI49" s="227"/>
      <c r="BJ49" s="227"/>
      <c r="BK49" s="227"/>
      <c r="BL49" s="227"/>
      <c r="BM49" s="228"/>
      <c r="BN49" s="142"/>
      <c r="BO49" s="142"/>
      <c r="BP49" s="142"/>
      <c r="BQ49" s="142"/>
      <c r="BR49" s="142"/>
      <c r="BS49" s="142"/>
      <c r="BT49" s="142"/>
      <c r="BU49" s="142"/>
      <c r="BV49" s="142"/>
      <c r="BW49" s="142"/>
      <c r="BX49" s="142"/>
      <c r="BY49" s="142"/>
      <c r="BZ49" s="142"/>
      <c r="CA49" s="142"/>
      <c r="CB49" s="142"/>
    </row>
    <row r="50" spans="1:80" ht="3.75" hidden="1" customHeight="1" x14ac:dyDescent="0.2">
      <c r="B50" s="142"/>
      <c r="C50" s="142"/>
      <c r="D50" s="142"/>
      <c r="E50" s="142"/>
      <c r="F50" s="142"/>
      <c r="G50" s="142"/>
      <c r="H50" s="142"/>
      <c r="I50" s="142"/>
      <c r="J50" s="142"/>
      <c r="K50" s="142"/>
      <c r="L50" s="142"/>
      <c r="M50" s="142"/>
      <c r="N50" s="142"/>
      <c r="O50" s="142"/>
      <c r="P50" s="145"/>
      <c r="Q50" s="176"/>
      <c r="R50" s="176"/>
      <c r="S50" s="176"/>
      <c r="T50" s="176"/>
      <c r="U50" s="176"/>
      <c r="V50" s="176"/>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51"/>
      <c r="BC50" s="151"/>
      <c r="BD50" s="151"/>
      <c r="BE50" s="151"/>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row>
    <row r="51" spans="1:80" hidden="1" x14ac:dyDescent="0.2">
      <c r="B51" s="142"/>
      <c r="C51" s="142"/>
      <c r="D51" s="142"/>
      <c r="E51" s="142"/>
      <c r="F51" s="142"/>
      <c r="G51" s="118"/>
      <c r="H51" s="142"/>
      <c r="I51" s="142"/>
      <c r="J51" s="142"/>
      <c r="K51" s="142"/>
      <c r="L51" s="142"/>
      <c r="M51" s="178"/>
      <c r="N51" s="178"/>
      <c r="O51" s="178"/>
      <c r="P51" s="145" t="s">
        <v>110</v>
      </c>
      <c r="Q51" s="246" t="str">
        <f>IF('Application Data'!AI27=0," ",Q39*(AR15/100)*2000)</f>
        <v xml:space="preserve"> </v>
      </c>
      <c r="R51" s="247"/>
      <c r="S51" s="247"/>
      <c r="T51" s="247"/>
      <c r="U51" s="247"/>
      <c r="V51" s="248"/>
      <c r="W51" s="142" t="s">
        <v>111</v>
      </c>
      <c r="X51" s="142"/>
      <c r="Y51" s="142"/>
      <c r="Z51" s="142"/>
      <c r="AA51" s="142"/>
      <c r="AB51" s="142"/>
      <c r="AC51" s="142"/>
      <c r="AD51" s="142"/>
      <c r="AE51" s="142"/>
      <c r="AF51" s="142"/>
      <c r="AG51" s="142"/>
      <c r="AH51" s="142"/>
      <c r="AI51" s="142"/>
      <c r="AJ51" s="142"/>
      <c r="AK51" s="142"/>
      <c r="AL51" s="142"/>
      <c r="AM51" s="142"/>
      <c r="AN51" s="236" t="str">
        <f>Q51</f>
        <v xml:space="preserve"> </v>
      </c>
      <c r="AO51" s="237"/>
      <c r="AP51" s="237"/>
      <c r="AQ51" s="237"/>
      <c r="AR51" s="237"/>
      <c r="AS51" s="238"/>
      <c r="AT51" s="142"/>
      <c r="AU51" s="142"/>
      <c r="AV51" s="142"/>
      <c r="AW51" s="142"/>
      <c r="AX51" s="142"/>
      <c r="AY51" s="142"/>
      <c r="AZ51" s="142"/>
      <c r="BA51" s="145" t="s">
        <v>96</v>
      </c>
      <c r="BB51" s="232" t="str">
        <f>IF('Application Data'!AI27=0, " ",Q39*AR33*0.002)</f>
        <v xml:space="preserve"> </v>
      </c>
      <c r="BC51" s="233"/>
      <c r="BD51" s="233"/>
      <c r="BE51" s="234"/>
      <c r="BF51" s="142"/>
      <c r="BG51" s="142"/>
      <c r="BH51" s="226" t="str">
        <f>BB51</f>
        <v xml:space="preserve"> </v>
      </c>
      <c r="BI51" s="227"/>
      <c r="BJ51" s="227"/>
      <c r="BK51" s="227"/>
      <c r="BL51" s="227"/>
      <c r="BM51" s="228"/>
      <c r="BN51" s="142"/>
      <c r="BO51" s="142"/>
      <c r="BP51" s="142"/>
      <c r="BQ51" s="142"/>
      <c r="BR51" s="142"/>
      <c r="BS51" s="142"/>
      <c r="BT51" s="142"/>
      <c r="BU51" s="142"/>
      <c r="BV51" s="142"/>
      <c r="BW51" s="142"/>
      <c r="BX51" s="142"/>
      <c r="BY51" s="142"/>
      <c r="BZ51" s="142"/>
      <c r="CA51" s="142"/>
      <c r="CB51" s="142"/>
    </row>
    <row r="52" spans="1:80" ht="3.75" hidden="1" customHeight="1" x14ac:dyDescent="0.2">
      <c r="A52" s="115"/>
      <c r="B52" s="142"/>
      <c r="C52" s="142"/>
      <c r="D52" s="142"/>
      <c r="E52" s="142"/>
      <c r="F52" s="142"/>
      <c r="G52" s="142"/>
      <c r="H52" s="142"/>
      <c r="I52" s="142"/>
      <c r="J52" s="142"/>
      <c r="K52" s="142"/>
      <c r="L52" s="142"/>
      <c r="M52" s="142"/>
      <c r="N52" s="145"/>
      <c r="O52" s="142"/>
      <c r="P52" s="176"/>
      <c r="Q52" s="176"/>
      <c r="R52" s="176"/>
      <c r="S52" s="176"/>
      <c r="T52" s="176"/>
      <c r="U52" s="176"/>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51"/>
      <c r="BC52" s="151"/>
      <c r="BD52" s="151"/>
      <c r="BE52" s="151"/>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row>
    <row r="53" spans="1:80" hidden="1" x14ac:dyDescent="0.2">
      <c r="B53" s="142"/>
      <c r="C53" s="142"/>
      <c r="D53" s="242" t="e" cm="1">
        <f t="array" ref="D53">IF(E5="X", 1.6, IF(E7="X", 2.1, IF(E9="X", 2.4, IF(E11="X", 0.9, NA))))</f>
        <v>#NAME?</v>
      </c>
      <c r="E53" s="237"/>
      <c r="F53" s="237"/>
      <c r="G53" s="237"/>
      <c r="H53" s="238"/>
      <c r="I53" s="142"/>
      <c r="J53" s="142" t="s">
        <v>112</v>
      </c>
      <c r="K53" s="142"/>
      <c r="L53" s="142"/>
      <c r="M53" s="142"/>
      <c r="N53" s="142"/>
      <c r="O53" s="142"/>
      <c r="P53" s="142"/>
      <c r="Q53" s="142"/>
      <c r="R53" s="142"/>
      <c r="S53" s="142"/>
      <c r="T53" s="142"/>
      <c r="U53" s="142"/>
      <c r="V53" s="142"/>
      <c r="W53" s="142"/>
      <c r="X53" s="145"/>
      <c r="Y53" s="142"/>
      <c r="Z53" s="14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5" t="s">
        <v>113</v>
      </c>
      <c r="BB53" s="232" t="str">
        <f>IF('Application Data'!AI27=0, " ",Q39*AR61*0.002)</f>
        <v xml:space="preserve"> </v>
      </c>
      <c r="BC53" s="233"/>
      <c r="BD53" s="233"/>
      <c r="BE53" s="234"/>
      <c r="BF53" s="142"/>
      <c r="BG53" s="142"/>
      <c r="BH53" s="226" t="str">
        <f>BB53</f>
        <v xml:space="preserve"> </v>
      </c>
      <c r="BI53" s="227"/>
      <c r="BJ53" s="227"/>
      <c r="BK53" s="227"/>
      <c r="BL53" s="227"/>
      <c r="BM53" s="228"/>
      <c r="BN53" s="142"/>
      <c r="BO53" s="142"/>
      <c r="BP53" s="142"/>
      <c r="BQ53" s="142"/>
      <c r="BR53" s="142"/>
      <c r="BS53" s="142"/>
      <c r="BT53" s="142"/>
      <c r="BU53" s="142"/>
      <c r="BV53" s="142"/>
      <c r="BW53" s="142"/>
      <c r="BX53" s="142"/>
      <c r="BY53" s="142"/>
      <c r="BZ53" s="142"/>
      <c r="CA53" s="142"/>
      <c r="CB53" s="142"/>
    </row>
    <row r="54" spans="1:80" ht="3.75" hidden="1" customHeight="1" x14ac:dyDescent="0.2">
      <c r="B54" s="142"/>
      <c r="C54" s="142"/>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76"/>
      <c r="BB54" s="176"/>
      <c r="BC54" s="176"/>
      <c r="BD54" s="176"/>
      <c r="BE54" s="151"/>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row>
    <row r="55" spans="1:80" hidden="1" x14ac:dyDescent="0.2">
      <c r="B55" s="142"/>
      <c r="C55" s="142"/>
      <c r="D55" s="242" t="e" cm="1">
        <f t="array" ref="D55">IF(E5="X", 4, IF(E7="X", 6, IF(E9="X", 8, IF(E11="X", 2, NA))))</f>
        <v>#NAME?</v>
      </c>
      <c r="E55" s="237"/>
      <c r="F55" s="237"/>
      <c r="G55" s="237"/>
      <c r="H55" s="238"/>
      <c r="I55" s="142"/>
      <c r="J55" s="142" t="s">
        <v>114</v>
      </c>
      <c r="K55" s="142"/>
      <c r="L55" s="142"/>
      <c r="M55" s="142"/>
      <c r="N55" s="142"/>
      <c r="O55" s="142"/>
      <c r="P55" s="142"/>
      <c r="Q55" s="250" t="str">
        <f>IF(AR7=0, " ",AN43+'Application Data'!AR41+'Application Data'!AR43)</f>
        <v xml:space="preserve"> </v>
      </c>
      <c r="R55" s="250"/>
      <c r="S55" s="250"/>
      <c r="T55" s="250"/>
      <c r="U55" s="250"/>
      <c r="V55" s="250"/>
      <c r="W55" s="142" t="s">
        <v>115</v>
      </c>
      <c r="X55" s="142"/>
      <c r="Y55" s="142"/>
      <c r="Z55" s="14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51"/>
      <c r="BC55" s="151"/>
      <c r="BD55" s="151"/>
      <c r="BE55" s="151"/>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row>
    <row r="56" spans="1:80" ht="3.75" hidden="1" customHeight="1" x14ac:dyDescent="0.2">
      <c r="B56" s="142"/>
      <c r="C56" s="142"/>
      <c r="D56" s="142"/>
      <c r="E56" s="142"/>
      <c r="F56" s="142"/>
      <c r="G56" s="142"/>
      <c r="H56" s="142"/>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51"/>
      <c r="BC56" s="151"/>
      <c r="BD56" s="151"/>
      <c r="BE56" s="151"/>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row>
    <row r="57" spans="1:80" hidden="1" x14ac:dyDescent="0.2">
      <c r="B57" s="142"/>
      <c r="C57" s="142"/>
      <c r="D57" s="242" t="e" cm="1">
        <f t="array" ref="D57">IF(E17="X", 10, IF(E19="X", 20, NA))</f>
        <v>#NAME?</v>
      </c>
      <c r="E57" s="237"/>
      <c r="F57" s="237"/>
      <c r="G57" s="237"/>
      <c r="H57" s="238"/>
      <c r="I57" s="142"/>
      <c r="J57" s="142" t="s">
        <v>116</v>
      </c>
      <c r="K57" s="142"/>
      <c r="L57" s="142"/>
      <c r="M57" s="142"/>
      <c r="N57" s="142"/>
      <c r="O57" s="142"/>
      <c r="P57" s="142"/>
      <c r="Q57" s="249" t="str">
        <f>IF(AR13=0, " ", Q49*2.29)</f>
        <v xml:space="preserve"> </v>
      </c>
      <c r="R57" s="249"/>
      <c r="S57" s="249"/>
      <c r="T57" s="249"/>
      <c r="U57" s="249"/>
      <c r="V57" s="249"/>
      <c r="W57" s="142" t="s">
        <v>117</v>
      </c>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51"/>
      <c r="BC57" s="151"/>
      <c r="BD57" s="151"/>
      <c r="BE57" s="151"/>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row>
    <row r="58" spans="1:80" ht="3.75" hidden="1" customHeight="1" x14ac:dyDescent="0.2">
      <c r="B58" s="142"/>
      <c r="C58" s="142"/>
      <c r="D58" s="177"/>
      <c r="E58" s="177"/>
      <c r="F58" s="177"/>
      <c r="G58" s="177"/>
      <c r="H58" s="177"/>
      <c r="I58" s="142"/>
      <c r="J58" s="142"/>
      <c r="K58" s="142"/>
      <c r="L58" s="142"/>
      <c r="M58" s="142"/>
      <c r="N58" s="142"/>
      <c r="O58" s="142"/>
      <c r="P58" s="142"/>
      <c r="Q58" s="181"/>
      <c r="R58" s="181"/>
      <c r="S58" s="181"/>
      <c r="T58" s="181"/>
      <c r="U58" s="181"/>
      <c r="V58" s="181"/>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51"/>
      <c r="BC58" s="151"/>
      <c r="BD58" s="151"/>
      <c r="BE58" s="151"/>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row>
    <row r="59" spans="1:80" ht="12.75" hidden="1" customHeight="1" x14ac:dyDescent="0.2">
      <c r="B59" s="142"/>
      <c r="C59" s="142"/>
      <c r="D59" s="177"/>
      <c r="E59" s="177"/>
      <c r="F59" s="177"/>
      <c r="G59" s="177"/>
      <c r="H59" s="177"/>
      <c r="I59" s="142"/>
      <c r="J59" s="142"/>
      <c r="K59" s="142"/>
      <c r="L59" s="142"/>
      <c r="M59" s="142"/>
      <c r="N59" s="142"/>
      <c r="O59" s="142"/>
      <c r="P59" s="142"/>
      <c r="Q59" s="235" t="str">
        <f>IF(AR15=0, " ", Q51*1.2)</f>
        <v xml:space="preserve"> </v>
      </c>
      <c r="R59" s="235"/>
      <c r="S59" s="235"/>
      <c r="T59" s="235"/>
      <c r="U59" s="235"/>
      <c r="V59" s="235"/>
      <c r="W59" s="142" t="s">
        <v>118</v>
      </c>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51"/>
      <c r="BC59" s="151"/>
      <c r="BD59" s="151"/>
      <c r="BE59" s="151"/>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row>
    <row r="60" spans="1:80" hidden="1" x14ac:dyDescent="0.2">
      <c r="B60" s="142"/>
      <c r="C60" s="142"/>
      <c r="D60" s="142"/>
      <c r="E60" s="142"/>
      <c r="F60" s="142"/>
      <c r="G60" s="142"/>
      <c r="H60" s="142"/>
      <c r="I60" s="142"/>
      <c r="J60" s="142"/>
      <c r="K60" s="142"/>
      <c r="L60" s="142"/>
      <c r="M60" s="142"/>
      <c r="N60" s="142"/>
      <c r="O60" s="142"/>
      <c r="P60" s="142"/>
      <c r="Q60" s="142"/>
      <c r="R60" s="142"/>
      <c r="S60" s="142"/>
      <c r="T60" s="142"/>
      <c r="U60" s="142"/>
      <c r="V60" s="142"/>
      <c r="W60" s="142"/>
      <c r="X60" s="142"/>
      <c r="Y60" s="142"/>
      <c r="Z60" s="14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51"/>
      <c r="BC60" s="151"/>
      <c r="BD60" s="151"/>
      <c r="BE60" s="151"/>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row>
    <row r="61" spans="1:80" x14ac:dyDescent="0.2">
      <c r="A61" s="182"/>
      <c r="B61" s="142"/>
      <c r="C61" s="142"/>
      <c r="D61" s="142"/>
      <c r="E61" s="142"/>
      <c r="F61" s="142"/>
      <c r="G61" s="142"/>
      <c r="H61" s="142"/>
      <c r="I61" s="142"/>
      <c r="J61" s="142"/>
      <c r="K61" s="142"/>
      <c r="L61" s="142"/>
      <c r="M61" s="142"/>
      <c r="N61" s="142"/>
      <c r="O61" s="142"/>
      <c r="P61" s="142"/>
      <c r="Q61" s="142"/>
      <c r="R61" s="142"/>
      <c r="S61" s="142"/>
      <c r="T61" s="142"/>
      <c r="U61" s="142"/>
      <c r="V61" s="142"/>
      <c r="W61" s="142"/>
      <c r="X61" s="142"/>
      <c r="Y61" s="142"/>
      <c r="Z61" s="142"/>
      <c r="AA61" s="142"/>
      <c r="AB61" s="142"/>
      <c r="AC61" s="142"/>
      <c r="AD61" s="142"/>
      <c r="AE61" s="142"/>
      <c r="AF61" s="142"/>
      <c r="AG61" s="142"/>
      <c r="AH61" s="142"/>
      <c r="AI61" s="142"/>
      <c r="AJ61" s="142"/>
      <c r="AK61" s="142"/>
      <c r="AL61" s="142"/>
      <c r="AM61" s="142"/>
      <c r="AN61" s="142"/>
      <c r="AO61" s="142"/>
      <c r="AP61" s="142"/>
      <c r="AQ61" s="145" t="s">
        <v>113</v>
      </c>
      <c r="AR61" s="202"/>
      <c r="AS61" s="203"/>
      <c r="AT61" s="203"/>
      <c r="AU61" s="203"/>
      <c r="AV61" s="204"/>
      <c r="AW61" s="60" t="s">
        <v>82</v>
      </c>
      <c r="AX61" s="142"/>
      <c r="AY61" s="142"/>
      <c r="AZ61" s="142"/>
      <c r="BA61" s="145"/>
      <c r="BB61" s="202"/>
      <c r="BC61" s="203"/>
      <c r="BD61" s="203"/>
      <c r="BE61" s="203"/>
      <c r="BF61" s="204"/>
      <c r="BG61" s="173" t="s">
        <v>119</v>
      </c>
      <c r="BH61" s="142"/>
      <c r="BI61" s="142"/>
      <c r="BJ61" s="142"/>
      <c r="BK61" s="142"/>
      <c r="BL61" s="142"/>
      <c r="BM61" s="142"/>
      <c r="BN61" s="142"/>
      <c r="BO61" s="142"/>
      <c r="BP61" s="142"/>
      <c r="BQ61" s="142"/>
      <c r="BR61" s="142"/>
      <c r="BS61" s="142"/>
      <c r="BT61" s="142"/>
      <c r="BU61" s="142"/>
      <c r="BV61" s="142"/>
      <c r="BW61" s="142"/>
      <c r="BX61" s="142"/>
      <c r="BY61" s="142"/>
      <c r="BZ61" s="142"/>
      <c r="CA61" s="142"/>
      <c r="CB61" s="142"/>
    </row>
    <row r="62" spans="1:80" x14ac:dyDescent="0.2">
      <c r="B62" s="142"/>
      <c r="C62" s="142"/>
      <c r="D62" s="142"/>
      <c r="E62" s="142"/>
      <c r="F62" s="142"/>
      <c r="G62" s="142"/>
      <c r="H62" s="142"/>
      <c r="I62" s="142"/>
      <c r="J62" s="142"/>
      <c r="K62" s="142"/>
      <c r="L62" s="142"/>
      <c r="M62" s="142"/>
      <c r="N62" s="142"/>
      <c r="O62" s="142"/>
      <c r="P62" s="142"/>
      <c r="Q62" s="142"/>
      <c r="R62" s="142"/>
      <c r="S62" s="142"/>
      <c r="T62" s="142"/>
      <c r="U62" s="142"/>
      <c r="V62" s="142"/>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row>
    <row r="63" spans="1:80" x14ac:dyDescent="0.2">
      <c r="A63" s="182"/>
      <c r="B63" s="142"/>
      <c r="C63" s="142"/>
      <c r="D63" s="142"/>
      <c r="E63" s="142"/>
      <c r="F63" s="142"/>
      <c r="G63" s="142"/>
      <c r="H63" s="142"/>
      <c r="I63" s="142"/>
      <c r="J63" s="142"/>
      <c r="K63" s="142"/>
      <c r="L63" s="142"/>
      <c r="M63" s="142"/>
      <c r="N63" s="142"/>
      <c r="O63" s="142"/>
      <c r="P63" s="142"/>
      <c r="Q63" s="142"/>
      <c r="R63" s="142"/>
      <c r="S63" s="142"/>
      <c r="T63" s="142"/>
      <c r="U63" s="142"/>
      <c r="V63" s="142"/>
      <c r="W63" s="142"/>
      <c r="X63" s="142"/>
      <c r="Y63" s="142"/>
      <c r="Z63" s="14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row>
  </sheetData>
  <sheetProtection algorithmName="SHA-512" hashValue="7SF4pDaBqZvkMZ1HpFM4PKQ2BDGTzYUpYAsqOWq1UgWejwkLJuq1QLfrHzBRhpW13rQKg2TipLx8IVj9ihZObA==" saltValue="5kFDIRAblp6ofVjWrYnKzA==" spinCount="100000" sheet="1" selectLockedCells="1"/>
  <customSheetViews>
    <customSheetView guid="{9C468B0E-951C-406D-A1DA-A510ED42DCAB}" scale="105" showGridLines="0" showRowCol="0" hiddenRows="1" showRuler="0">
      <selection activeCell="AR11" sqref="AR11:AV11"/>
      <pageMargins left="0" right="0" top="0" bottom="0" header="0" footer="0"/>
      <printOptions horizontalCentered="1" verticalCentered="1"/>
      <pageSetup orientation="portrait" verticalDpi="0" r:id="rId1"/>
      <headerFooter alignWithMargins="0"/>
    </customSheetView>
  </customSheetViews>
  <mergeCells count="68">
    <mergeCell ref="AZ3:BI4"/>
    <mergeCell ref="BB49:BE49"/>
    <mergeCell ref="BB51:BE51"/>
    <mergeCell ref="BB53:BE53"/>
    <mergeCell ref="BB27:BF27"/>
    <mergeCell ref="BB29:BF29"/>
    <mergeCell ref="AZ5:BM7"/>
    <mergeCell ref="BH47:BM47"/>
    <mergeCell ref="BB25:BF25"/>
    <mergeCell ref="BH45:BM45"/>
    <mergeCell ref="BH51:BM51"/>
    <mergeCell ref="BH39:BM39"/>
    <mergeCell ref="BH53:BM53"/>
    <mergeCell ref="BH37:BM37"/>
    <mergeCell ref="BH49:BM49"/>
    <mergeCell ref="BH41:BM41"/>
    <mergeCell ref="AR5:AV5"/>
    <mergeCell ref="BB31:BF31"/>
    <mergeCell ref="BB33:BF33"/>
    <mergeCell ref="AR13:AV13"/>
    <mergeCell ref="AR15:AV15"/>
    <mergeCell ref="AR7:AV7"/>
    <mergeCell ref="AR9:AV9"/>
    <mergeCell ref="AR11:AV11"/>
    <mergeCell ref="BB21:BF21"/>
    <mergeCell ref="BB19:BF19"/>
    <mergeCell ref="AR17:AV17"/>
    <mergeCell ref="AR19:AV19"/>
    <mergeCell ref="AY11:BI17"/>
    <mergeCell ref="AR21:AV21"/>
    <mergeCell ref="AR23:AV23"/>
    <mergeCell ref="BB23:BF23"/>
    <mergeCell ref="D57:H57"/>
    <mergeCell ref="D55:H55"/>
    <mergeCell ref="D53:H53"/>
    <mergeCell ref="Q41:V41"/>
    <mergeCell ref="Q43:V43"/>
    <mergeCell ref="Q57:V57"/>
    <mergeCell ref="Q49:V49"/>
    <mergeCell ref="Q51:V51"/>
    <mergeCell ref="Q45:V45"/>
    <mergeCell ref="Q47:V47"/>
    <mergeCell ref="Q55:V55"/>
    <mergeCell ref="BB37:BE37"/>
    <mergeCell ref="BB39:BE39"/>
    <mergeCell ref="BB41:BE41"/>
    <mergeCell ref="BB43:BE43"/>
    <mergeCell ref="AR25:AV25"/>
    <mergeCell ref="AR27:AV27"/>
    <mergeCell ref="AR31:AV31"/>
    <mergeCell ref="AR29:AV29"/>
    <mergeCell ref="AR33:AV33"/>
    <mergeCell ref="Q37:V37"/>
    <mergeCell ref="AN47:AS47"/>
    <mergeCell ref="AN37:AS37"/>
    <mergeCell ref="AN39:AS39"/>
    <mergeCell ref="AR61:AV61"/>
    <mergeCell ref="AN43:AS43"/>
    <mergeCell ref="AN45:AS45"/>
    <mergeCell ref="AN41:AS41"/>
    <mergeCell ref="BH43:BM43"/>
    <mergeCell ref="Q39:V39"/>
    <mergeCell ref="BB45:BE45"/>
    <mergeCell ref="BB47:BE47"/>
    <mergeCell ref="BB61:BF61"/>
    <mergeCell ref="Q59:V59"/>
    <mergeCell ref="AN49:AS49"/>
    <mergeCell ref="AN51:AS51"/>
  </mergeCells>
  <phoneticPr fontId="2" type="noConversion"/>
  <printOptions horizontalCentered="1"/>
  <pageMargins left="0" right="0" top="0" bottom="0" header="0.5" footer="0.5"/>
  <pageSetup orientation="landscape"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L61"/>
  <sheetViews>
    <sheetView showGridLines="0" view="pageBreakPreview" zoomScaleNormal="100" zoomScaleSheetLayoutView="100" workbookViewId="0">
      <selection activeCell="CA4" sqref="CA4:CV4"/>
    </sheetView>
  </sheetViews>
  <sheetFormatPr defaultColWidth="1" defaultRowHeight="12.75" x14ac:dyDescent="0.2"/>
  <cols>
    <col min="1" max="6" width="1" style="1"/>
    <col min="7" max="7" width="1.7109375" style="1" customWidth="1"/>
    <col min="8" max="52" width="1" style="1"/>
    <col min="53" max="53" width="2" style="1" customWidth="1"/>
    <col min="54" max="16384" width="1" style="1"/>
  </cols>
  <sheetData>
    <row r="1" spans="1:107" ht="18.75" x14ac:dyDescent="0.3">
      <c r="A1" s="276" t="s">
        <v>120</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row>
    <row r="2" spans="1:107" ht="12.75" customHeight="1" x14ac:dyDescent="0.3">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row>
    <row r="3" spans="1:107" ht="3" customHeight="1" x14ac:dyDescent="0.2">
      <c r="AY3" s="279" t="s">
        <v>121</v>
      </c>
      <c r="AZ3" s="280"/>
      <c r="BA3" s="280"/>
      <c r="BB3" s="280"/>
      <c r="BC3" s="280"/>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3"/>
      <c r="CB3" s="3"/>
      <c r="CC3" s="3"/>
      <c r="CD3" s="3"/>
      <c r="CE3" s="3"/>
      <c r="CF3" s="3"/>
      <c r="CG3" s="3"/>
      <c r="CH3" s="3"/>
      <c r="CI3" s="3"/>
      <c r="CJ3" s="3"/>
      <c r="CK3" s="3"/>
      <c r="CL3" s="3"/>
      <c r="CM3" s="3"/>
      <c r="CN3" s="3"/>
      <c r="CO3" s="3"/>
      <c r="CP3" s="3"/>
      <c r="CQ3" s="3"/>
      <c r="CR3" s="3"/>
      <c r="CS3" s="3"/>
      <c r="CT3" s="3"/>
      <c r="CU3" s="3"/>
      <c r="CV3" s="3"/>
      <c r="CW3" s="4"/>
    </row>
    <row r="4" spans="1:107" ht="9.75" customHeight="1" x14ac:dyDescent="0.2">
      <c r="AY4" s="281"/>
      <c r="AZ4" s="282"/>
      <c r="BA4" s="282"/>
      <c r="BB4" s="282"/>
      <c r="BC4" s="282"/>
      <c r="BD4" s="282"/>
      <c r="BE4" s="282"/>
      <c r="BF4" s="282"/>
      <c r="BG4" s="282"/>
      <c r="BH4" s="282"/>
      <c r="BI4" s="282"/>
      <c r="BJ4" s="282"/>
      <c r="BK4" s="282"/>
      <c r="BL4" s="282"/>
      <c r="BM4" s="282"/>
      <c r="BN4" s="282"/>
      <c r="BO4" s="282"/>
      <c r="BP4" s="282"/>
      <c r="BQ4" s="282"/>
      <c r="BR4" s="282"/>
      <c r="BS4" s="282"/>
      <c r="BT4" s="282"/>
      <c r="BU4" s="282"/>
      <c r="BV4" s="282"/>
      <c r="BW4" s="282"/>
      <c r="BX4" s="282"/>
      <c r="BY4" s="282"/>
      <c r="BZ4" s="282"/>
      <c r="CA4" s="277" t="str">
        <f>IF('Application Data'!AI5=0, " ", 'Application Data'!AI5)</f>
        <v xml:space="preserve"> </v>
      </c>
      <c r="CB4" s="278"/>
      <c r="CC4" s="278"/>
      <c r="CD4" s="278"/>
      <c r="CE4" s="278"/>
      <c r="CF4" s="278"/>
      <c r="CG4" s="278"/>
      <c r="CH4" s="278"/>
      <c r="CI4" s="278"/>
      <c r="CJ4" s="278"/>
      <c r="CK4" s="278"/>
      <c r="CL4" s="278"/>
      <c r="CM4" s="278"/>
      <c r="CN4" s="278"/>
      <c r="CO4" s="278"/>
      <c r="CP4" s="278"/>
      <c r="CQ4" s="278"/>
      <c r="CR4" s="278"/>
      <c r="CS4" s="278"/>
      <c r="CT4" s="278"/>
      <c r="CU4" s="278"/>
      <c r="CV4" s="278"/>
      <c r="CW4" s="5"/>
    </row>
    <row r="5" spans="1:107" ht="3" customHeight="1" x14ac:dyDescent="0.2">
      <c r="AY5" s="283"/>
      <c r="AZ5" s="284"/>
      <c r="BA5" s="284"/>
      <c r="BB5" s="284"/>
      <c r="BC5" s="284"/>
      <c r="BD5" s="284"/>
      <c r="BE5" s="284"/>
      <c r="BF5" s="284"/>
      <c r="BG5" s="284"/>
      <c r="BH5" s="284"/>
      <c r="BI5" s="284"/>
      <c r="BJ5" s="284"/>
      <c r="BK5" s="284"/>
      <c r="BL5" s="284"/>
      <c r="BM5" s="284"/>
      <c r="BN5" s="284"/>
      <c r="BO5" s="284"/>
      <c r="BP5" s="284"/>
      <c r="BQ5" s="284"/>
      <c r="BR5" s="284"/>
      <c r="BS5" s="284"/>
      <c r="BT5" s="284"/>
      <c r="BU5" s="284"/>
      <c r="BV5" s="284"/>
      <c r="BW5" s="284"/>
      <c r="BX5" s="284"/>
      <c r="BY5" s="284"/>
      <c r="BZ5" s="284"/>
      <c r="CA5" s="6"/>
      <c r="CB5" s="6"/>
      <c r="CC5" s="6"/>
      <c r="CD5" s="6"/>
      <c r="CE5" s="6"/>
      <c r="CF5" s="6"/>
      <c r="CG5" s="6"/>
      <c r="CH5" s="6"/>
      <c r="CI5" s="6"/>
      <c r="CJ5" s="6"/>
      <c r="CK5" s="6"/>
      <c r="CL5" s="6"/>
      <c r="CM5" s="6"/>
      <c r="CN5" s="6"/>
      <c r="CO5" s="6"/>
      <c r="CP5" s="6"/>
      <c r="CQ5" s="6"/>
      <c r="CR5" s="6"/>
      <c r="CS5" s="6"/>
      <c r="CT5" s="6"/>
      <c r="CU5" s="6"/>
      <c r="CV5" s="6"/>
      <c r="CW5" s="7"/>
    </row>
    <row r="7" spans="1:107" ht="15.75" x14ac:dyDescent="0.25">
      <c r="A7" s="8" t="s">
        <v>122</v>
      </c>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10"/>
    </row>
    <row r="9" spans="1:107" x14ac:dyDescent="0.2">
      <c r="A9" s="52"/>
      <c r="B9" s="53" t="s">
        <v>123</v>
      </c>
      <c r="C9" s="52"/>
      <c r="D9" s="52"/>
      <c r="E9" s="52"/>
      <c r="F9" s="52"/>
      <c r="G9" s="52"/>
      <c r="H9" s="286" t="str">
        <f>T('Application Data'!L9:V9)</f>
        <v/>
      </c>
      <c r="I9" s="286"/>
      <c r="J9" s="286"/>
      <c r="K9" s="286"/>
      <c r="L9" s="286"/>
      <c r="M9" s="286"/>
      <c r="N9" s="286"/>
      <c r="O9" s="286"/>
      <c r="P9" s="286"/>
      <c r="Q9" s="286"/>
      <c r="R9" s="286"/>
      <c r="S9" s="286"/>
      <c r="T9" s="286"/>
      <c r="U9" s="286"/>
      <c r="V9" s="286"/>
      <c r="W9" s="286"/>
      <c r="X9" s="286"/>
      <c r="Y9" s="286"/>
      <c r="Z9" s="286"/>
      <c r="AA9" s="286"/>
      <c r="AB9" s="286"/>
      <c r="AC9" s="286"/>
      <c r="AD9" s="286"/>
      <c r="AE9" s="286"/>
      <c r="AF9" s="286"/>
      <c r="AG9" s="286"/>
      <c r="AH9" s="286"/>
      <c r="AI9" s="286"/>
      <c r="AJ9" s="286"/>
      <c r="AK9" s="286"/>
      <c r="AL9" s="286"/>
      <c r="AM9" s="286"/>
      <c r="AN9" s="286"/>
      <c r="AO9" s="286"/>
      <c r="AP9" s="286"/>
      <c r="AQ9" s="286"/>
      <c r="AR9" s="286"/>
      <c r="AS9" s="286"/>
      <c r="AT9" s="286"/>
      <c r="AU9" s="286"/>
      <c r="AV9" s="286"/>
      <c r="AW9" s="286"/>
      <c r="AX9" s="286"/>
      <c r="AY9" s="286"/>
      <c r="AZ9" s="286"/>
      <c r="BA9" s="286"/>
      <c r="BB9" s="52"/>
      <c r="BC9" s="52"/>
      <c r="BD9" s="52"/>
      <c r="BE9" s="52"/>
      <c r="BF9" s="52"/>
      <c r="BG9" s="52"/>
      <c r="BH9" s="52"/>
      <c r="BI9" s="52"/>
      <c r="BJ9" s="52"/>
      <c r="BK9" s="52"/>
      <c r="BL9" s="52"/>
      <c r="BM9" s="54" t="s">
        <v>124</v>
      </c>
      <c r="BN9" s="285" t="str">
        <f>T('Application Data'!L11:V11)</f>
        <v/>
      </c>
      <c r="BO9" s="285"/>
      <c r="BP9" s="285"/>
      <c r="BQ9" s="285"/>
      <c r="BR9" s="285"/>
      <c r="BS9" s="285"/>
      <c r="BT9" s="285"/>
      <c r="BU9" s="285"/>
      <c r="BV9" s="285"/>
      <c r="BW9" s="285"/>
      <c r="BX9" s="285"/>
      <c r="BY9" s="285"/>
      <c r="BZ9" s="285"/>
      <c r="CA9" s="285"/>
      <c r="CB9" s="285"/>
      <c r="CC9" s="285"/>
      <c r="CD9" s="285"/>
      <c r="CE9" s="285"/>
      <c r="CF9" s="285"/>
      <c r="CG9" s="285"/>
      <c r="CH9" s="285"/>
      <c r="CI9" s="285"/>
      <c r="CJ9" s="285"/>
      <c r="CK9" s="285"/>
      <c r="CL9" s="285"/>
      <c r="CM9" s="285"/>
      <c r="CN9" s="285"/>
      <c r="CO9" s="285"/>
      <c r="CP9" s="285"/>
      <c r="CQ9" s="285"/>
      <c r="CR9" s="285"/>
      <c r="CS9" s="285"/>
      <c r="CT9" s="285"/>
      <c r="CU9" s="285"/>
      <c r="CV9" s="285"/>
      <c r="CW9" s="285"/>
      <c r="CX9" s="285"/>
      <c r="CY9" s="285"/>
      <c r="CZ9" s="285"/>
      <c r="DA9" s="285"/>
      <c r="DB9" s="285"/>
      <c r="DC9" s="52"/>
    </row>
    <row r="10" spans="1:107" x14ac:dyDescent="0.2">
      <c r="A10" s="52"/>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row>
    <row r="11" spans="1:107" x14ac:dyDescent="0.2">
      <c r="A11" s="52"/>
      <c r="B11" s="53" t="s">
        <v>125</v>
      </c>
      <c r="C11" s="52"/>
      <c r="D11" s="52"/>
      <c r="E11" s="52"/>
      <c r="F11" s="52"/>
      <c r="G11" s="52"/>
      <c r="H11" s="52"/>
      <c r="I11" s="52"/>
      <c r="J11" s="52"/>
      <c r="K11" s="52"/>
      <c r="L11" s="52"/>
      <c r="M11" s="288" t="str">
        <f>IF('Application Data'!F2=0, "   ", 'Application Data'!F2)</f>
        <v xml:space="preserve">   </v>
      </c>
      <c r="N11" s="288"/>
      <c r="O11" s="288"/>
      <c r="P11" s="288"/>
      <c r="Q11" s="288"/>
      <c r="R11" s="288"/>
      <c r="S11" s="288"/>
      <c r="T11" s="288"/>
      <c r="U11" s="288"/>
      <c r="V11" s="288"/>
      <c r="W11" s="288"/>
      <c r="X11" s="288"/>
      <c r="Y11" s="288"/>
      <c r="Z11" s="288"/>
      <c r="AA11" s="288"/>
      <c r="AB11" s="288"/>
      <c r="AC11" s="288"/>
      <c r="AD11" s="52"/>
      <c r="AE11" s="52" t="s">
        <v>126</v>
      </c>
      <c r="AF11" s="52"/>
      <c r="AG11" s="52"/>
      <c r="AH11" s="52"/>
      <c r="AI11" s="52"/>
      <c r="AJ11" s="52"/>
      <c r="AK11" s="52"/>
      <c r="AL11" s="52"/>
      <c r="AM11" s="269" t="str">
        <f>T('Application Data'!L5:Q5)</f>
        <v/>
      </c>
      <c r="AN11" s="269"/>
      <c r="AO11" s="269"/>
      <c r="AP11" s="269"/>
      <c r="AQ11" s="269"/>
      <c r="AR11" s="269"/>
      <c r="AS11" s="269"/>
      <c r="AT11" s="269"/>
      <c r="AU11" s="269"/>
      <c r="AV11" s="269"/>
      <c r="AW11" s="269"/>
      <c r="AX11" s="269"/>
      <c r="AY11" s="269"/>
      <c r="AZ11" s="269"/>
      <c r="BA11" s="269"/>
      <c r="BB11" s="52"/>
      <c r="BC11" s="52"/>
      <c r="BD11" s="52"/>
      <c r="BE11" s="52" t="s">
        <v>127</v>
      </c>
      <c r="BF11" s="52"/>
      <c r="BG11" s="52"/>
      <c r="BH11" s="52"/>
      <c r="BI11" s="52"/>
      <c r="BJ11" s="52"/>
      <c r="BK11" s="52"/>
      <c r="BL11" s="52"/>
      <c r="BM11" s="52"/>
      <c r="BN11" s="52"/>
      <c r="BO11" s="52"/>
      <c r="BP11" s="52"/>
      <c r="BQ11" s="52"/>
      <c r="BR11" s="287" t="str">
        <f>IF('Application Data'!L7=0, " ", 'Application Data'!L7)</f>
        <v xml:space="preserve"> </v>
      </c>
      <c r="BS11" s="287"/>
      <c r="BT11" s="287"/>
      <c r="BU11" s="287"/>
      <c r="BV11" s="287"/>
      <c r="BW11" s="287"/>
      <c r="BX11" s="287"/>
      <c r="BY11" s="287"/>
      <c r="BZ11" s="287"/>
      <c r="CA11" s="287"/>
      <c r="CB11" s="287"/>
      <c r="CC11" s="287"/>
      <c r="CD11" s="52"/>
      <c r="CE11" s="52" t="s">
        <v>128</v>
      </c>
      <c r="CF11" s="52"/>
      <c r="CG11" s="52"/>
      <c r="CH11" s="52"/>
      <c r="CI11" s="52"/>
      <c r="CJ11" s="52"/>
      <c r="CK11" s="52"/>
      <c r="CL11" s="52"/>
      <c r="CM11" s="52"/>
      <c r="CN11" s="52"/>
      <c r="CO11" s="52"/>
      <c r="CP11" s="52"/>
      <c r="CQ11" s="287" t="str">
        <f>IF('Application Data'!AI29=0, " ", 'Application Data'!AI29)</f>
        <v xml:space="preserve"> </v>
      </c>
      <c r="CR11" s="287"/>
      <c r="CS11" s="287"/>
      <c r="CT11" s="287"/>
      <c r="CU11" s="287"/>
      <c r="CV11" s="287"/>
      <c r="CW11" s="287"/>
      <c r="CX11" s="287"/>
      <c r="CY11" s="287"/>
      <c r="CZ11" s="287"/>
      <c r="DA11" s="287"/>
      <c r="DB11" s="287"/>
      <c r="DC11" s="52"/>
    </row>
    <row r="12" spans="1:107" x14ac:dyDescent="0.2">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row>
    <row r="13" spans="1:107" x14ac:dyDescent="0.2">
      <c r="A13" s="52"/>
      <c r="B13" s="53" t="s">
        <v>129</v>
      </c>
      <c r="C13" s="52"/>
      <c r="D13" s="52"/>
      <c r="E13" s="52"/>
      <c r="F13" s="52"/>
      <c r="G13" s="52"/>
      <c r="H13" s="52"/>
      <c r="I13" s="52"/>
      <c r="J13" s="52"/>
      <c r="K13" s="52"/>
      <c r="L13" s="269" t="str">
        <f>T('Application Data'!AI7:AN7)</f>
        <v/>
      </c>
      <c r="M13" s="269"/>
      <c r="N13" s="269"/>
      <c r="O13" s="269"/>
      <c r="P13" s="269"/>
      <c r="Q13" s="269"/>
      <c r="R13" s="269"/>
      <c r="S13" s="269"/>
      <c r="T13" s="269"/>
      <c r="U13" s="269"/>
      <c r="V13" s="269"/>
      <c r="W13" s="269"/>
      <c r="X13" s="269"/>
      <c r="Y13" s="269"/>
      <c r="Z13" s="269"/>
      <c r="AA13" s="269"/>
      <c r="AB13" s="269"/>
      <c r="AC13" s="269"/>
      <c r="AD13" s="52"/>
      <c r="AE13" s="52"/>
      <c r="AF13" s="52" t="s">
        <v>130</v>
      </c>
      <c r="AG13" s="52"/>
      <c r="AH13" s="52"/>
      <c r="AI13" s="52"/>
      <c r="AJ13" s="52"/>
      <c r="AK13" s="52"/>
      <c r="AL13" s="52"/>
      <c r="AM13" s="52"/>
      <c r="AN13" s="52"/>
      <c r="AO13" s="52"/>
      <c r="AP13" s="52"/>
      <c r="AQ13" s="52"/>
      <c r="AR13" s="52"/>
      <c r="AS13" s="52"/>
      <c r="AT13" s="52"/>
      <c r="AU13" s="269" t="str">
        <f>T('Application Data'!AI9:AN9)</f>
        <v/>
      </c>
      <c r="AV13" s="269"/>
      <c r="AW13" s="269"/>
      <c r="AX13" s="269"/>
      <c r="AY13" s="269"/>
      <c r="AZ13" s="269"/>
      <c r="BA13" s="269"/>
      <c r="BB13" s="269"/>
      <c r="BC13" s="269"/>
      <c r="BD13" s="269"/>
      <c r="BE13" s="269"/>
      <c r="BF13" s="269"/>
      <c r="BG13" s="269"/>
      <c r="BH13" s="269"/>
      <c r="BI13" s="269"/>
      <c r="BJ13" s="269"/>
      <c r="BK13" s="269"/>
      <c r="BL13" s="269"/>
      <c r="BM13" s="269"/>
      <c r="BN13" s="269"/>
      <c r="BO13" s="52"/>
      <c r="BP13" s="52"/>
      <c r="BQ13" s="52"/>
      <c r="BR13" s="52"/>
      <c r="BS13" s="52"/>
      <c r="BT13" s="52"/>
      <c r="BU13" s="52"/>
      <c r="BV13" s="52"/>
      <c r="BW13" s="52"/>
      <c r="BX13" s="52"/>
      <c r="BY13" s="52"/>
      <c r="BZ13" s="52"/>
      <c r="CA13" s="52"/>
      <c r="CB13" s="52"/>
      <c r="CC13" s="52"/>
      <c r="CD13" s="52"/>
      <c r="CE13" s="52"/>
      <c r="CF13" s="52"/>
      <c r="CG13" s="52"/>
      <c r="CH13" s="54" t="s">
        <v>131</v>
      </c>
      <c r="CI13" s="269" t="str">
        <f>T('Application Data'!AI13:AN13)</f>
        <v/>
      </c>
      <c r="CJ13" s="269"/>
      <c r="CK13" s="269"/>
      <c r="CL13" s="269"/>
      <c r="CM13" s="269"/>
      <c r="CN13" s="269"/>
      <c r="CO13" s="269"/>
      <c r="CP13" s="269"/>
      <c r="CQ13" s="269"/>
      <c r="CR13" s="269"/>
      <c r="CS13" s="269"/>
      <c r="CT13" s="269"/>
      <c r="CU13" s="269"/>
      <c r="CV13" s="269"/>
      <c r="CW13" s="269"/>
      <c r="CX13" s="269"/>
      <c r="CY13" s="269"/>
      <c r="CZ13" s="269"/>
      <c r="DA13" s="269"/>
      <c r="DB13" s="269"/>
      <c r="DC13" s="52"/>
    </row>
    <row r="14" spans="1:107" x14ac:dyDescent="0.2">
      <c r="A14" s="52"/>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row>
    <row r="15" spans="1:107" x14ac:dyDescent="0.2">
      <c r="A15" s="52"/>
      <c r="B15" s="53" t="s">
        <v>132</v>
      </c>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269" t="str">
        <f>IF('Application Data'!AI11=0, "   ", 'Application Data'!AI11)</f>
        <v xml:space="preserve">   </v>
      </c>
      <c r="AU15" s="269"/>
      <c r="AV15" s="269"/>
      <c r="AW15" s="269"/>
      <c r="AX15" s="269"/>
      <c r="AY15" s="269"/>
      <c r="AZ15" s="269"/>
      <c r="BA15" s="269"/>
      <c r="BB15" s="269"/>
      <c r="BC15" s="269"/>
      <c r="BD15" s="269"/>
      <c r="BE15" s="52" t="s">
        <v>133</v>
      </c>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row>
    <row r="16" spans="1:107" x14ac:dyDescent="0.2">
      <c r="A16" s="52"/>
      <c r="B16" s="52" t="s">
        <v>134</v>
      </c>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row>
    <row r="17" spans="1:107" x14ac:dyDescent="0.2">
      <c r="A17" s="52"/>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row>
    <row r="18" spans="1:107" x14ac:dyDescent="0.2">
      <c r="A18" s="52"/>
      <c r="B18" s="52" t="s">
        <v>135</v>
      </c>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273" t="str">
        <f>IF('Biosolids Data'!Q37=0, " ", 'Biosolids Data'!Q37)</f>
        <v xml:space="preserve"> </v>
      </c>
      <c r="AE18" s="273"/>
      <c r="AF18" s="273"/>
      <c r="AG18" s="273"/>
      <c r="AH18" s="273"/>
      <c r="AI18" s="273"/>
      <c r="AJ18" s="273"/>
      <c r="AK18" s="273"/>
      <c r="AL18" s="273"/>
      <c r="AM18" s="273"/>
      <c r="AN18" s="273"/>
      <c r="AO18" s="273"/>
      <c r="AP18" s="273"/>
      <c r="AQ18" s="273"/>
      <c r="AR18" s="273"/>
      <c r="AS18" s="273"/>
      <c r="AT18" s="273"/>
      <c r="AU18" s="273"/>
      <c r="AV18" s="52" t="s">
        <v>136</v>
      </c>
      <c r="AW18" s="52"/>
      <c r="AX18" s="52"/>
      <c r="AY18" s="52"/>
      <c r="AZ18" s="52"/>
      <c r="BA18" s="52"/>
      <c r="BB18" s="52"/>
      <c r="BC18" s="52"/>
      <c r="BD18" s="52"/>
      <c r="BE18" s="52"/>
      <c r="BF18" s="52"/>
      <c r="BG18" s="52"/>
      <c r="BH18" s="52"/>
      <c r="BI18" s="52"/>
      <c r="BJ18" s="52"/>
      <c r="BK18" s="52"/>
      <c r="BL18" s="55" t="s">
        <v>137</v>
      </c>
      <c r="BM18" s="52"/>
      <c r="BN18" s="52"/>
      <c r="BO18" s="52"/>
      <c r="BP18" s="52"/>
      <c r="BQ18" s="52"/>
      <c r="BR18" s="52"/>
      <c r="BS18" s="52"/>
      <c r="BT18" s="52"/>
      <c r="BU18" s="271"/>
      <c r="BV18" s="271"/>
      <c r="BW18" s="271"/>
      <c r="BX18" s="271"/>
      <c r="BY18" s="271"/>
      <c r="BZ18" s="271"/>
      <c r="CA18" s="271"/>
      <c r="CB18" s="271"/>
      <c r="CC18" s="271"/>
      <c r="CD18" s="271"/>
      <c r="CE18" s="271"/>
      <c r="CF18" s="271"/>
      <c r="CG18" s="271"/>
      <c r="CH18" s="271"/>
      <c r="CI18" s="271"/>
      <c r="CJ18" s="271"/>
      <c r="CK18" s="271"/>
      <c r="CL18" s="271"/>
      <c r="CM18" s="271"/>
      <c r="CN18" s="271"/>
      <c r="CO18" s="271"/>
      <c r="CP18" s="271"/>
      <c r="CQ18" s="52" t="s">
        <v>138</v>
      </c>
      <c r="CR18" s="52"/>
      <c r="CS18" s="52"/>
      <c r="CT18" s="52"/>
      <c r="CU18" s="52"/>
      <c r="CV18" s="52"/>
      <c r="CW18" s="52"/>
      <c r="CX18" s="52"/>
      <c r="CY18" s="52"/>
      <c r="CZ18" s="52"/>
      <c r="DA18" s="52"/>
      <c r="DB18" s="52"/>
      <c r="DC18" s="52"/>
    </row>
    <row r="19" spans="1:107" x14ac:dyDescent="0.2">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row>
    <row r="20" spans="1:107" x14ac:dyDescent="0.2">
      <c r="A20" s="52"/>
      <c r="B20" s="52" t="s">
        <v>139</v>
      </c>
      <c r="C20" s="52"/>
      <c r="D20" s="52"/>
      <c r="E20" s="52"/>
      <c r="F20" s="52"/>
      <c r="G20" s="52"/>
      <c r="H20" s="52"/>
      <c r="I20" s="52"/>
      <c r="J20" s="52"/>
      <c r="K20" s="52"/>
      <c r="L20" s="52"/>
      <c r="M20" s="52"/>
      <c r="N20" s="52"/>
      <c r="O20" s="52"/>
      <c r="P20" s="52"/>
      <c r="Q20" s="52"/>
      <c r="R20" s="52"/>
      <c r="S20" s="52"/>
      <c r="T20" s="52"/>
      <c r="U20" s="52"/>
      <c r="V20" s="272" t="str">
        <f>IF('Application Data'!AI19=0, "   ", 'Application Data'!AI19)</f>
        <v xml:space="preserve">   </v>
      </c>
      <c r="W20" s="272"/>
      <c r="X20" s="272"/>
      <c r="Y20" s="272"/>
      <c r="Z20" s="272"/>
      <c r="AA20" s="272"/>
      <c r="AB20" s="272"/>
      <c r="AC20" s="272"/>
      <c r="AD20" s="272"/>
      <c r="AE20" s="272"/>
      <c r="AF20" s="272"/>
      <c r="AG20" s="272"/>
      <c r="AH20" s="272"/>
      <c r="AI20" s="52"/>
      <c r="AJ20" s="52"/>
      <c r="AK20" s="52"/>
      <c r="AL20" s="52"/>
      <c r="AM20" s="52"/>
      <c r="AN20" s="52"/>
      <c r="AO20" s="52"/>
      <c r="AP20" s="52"/>
      <c r="AQ20" s="52"/>
      <c r="AR20" s="52"/>
      <c r="AS20" s="52"/>
      <c r="AT20" s="52"/>
      <c r="AU20" s="52"/>
      <c r="AV20" s="52"/>
      <c r="AW20" s="52"/>
      <c r="AX20" s="52"/>
      <c r="AY20" s="52"/>
      <c r="AZ20" s="52"/>
      <c r="BA20" s="52"/>
      <c r="BB20" s="52"/>
      <c r="BC20" s="54" t="s">
        <v>140</v>
      </c>
      <c r="BD20" s="272" t="str">
        <f>IF('Application Data'!AI21=0, "   ", 'Application Data'!AI21)</f>
        <v xml:space="preserve">   </v>
      </c>
      <c r="BE20" s="272"/>
      <c r="BF20" s="272"/>
      <c r="BG20" s="272"/>
      <c r="BH20" s="272"/>
      <c r="BI20" s="272"/>
      <c r="BJ20" s="272"/>
      <c r="BK20" s="272"/>
      <c r="BL20" s="272"/>
      <c r="BM20" s="272"/>
      <c r="BN20" s="272"/>
      <c r="BO20" s="272"/>
      <c r="BP20" s="272"/>
      <c r="BQ20" s="52"/>
      <c r="BR20" s="52"/>
      <c r="BS20" s="52"/>
      <c r="BT20" s="52"/>
      <c r="BU20" s="52"/>
      <c r="BV20" s="52"/>
      <c r="BW20" s="52"/>
      <c r="BX20" s="52"/>
      <c r="BY20" s="52"/>
      <c r="BZ20" s="52"/>
      <c r="CA20" s="52"/>
      <c r="CB20" s="52"/>
      <c r="CC20" s="52"/>
      <c r="CD20" s="52"/>
      <c r="CE20" s="52"/>
      <c r="CF20" s="52"/>
      <c r="CG20" s="52"/>
      <c r="CH20" s="52"/>
      <c r="CI20" s="54" t="s">
        <v>141</v>
      </c>
      <c r="CJ20" s="269" t="str">
        <f>T('Application Data'!AI31)</f>
        <v/>
      </c>
      <c r="CK20" s="269"/>
      <c r="CL20" s="269"/>
      <c r="CM20" s="269"/>
      <c r="CN20" s="269"/>
      <c r="CO20" s="269"/>
      <c r="CP20" s="269"/>
      <c r="CQ20" s="269"/>
      <c r="CR20" s="269"/>
      <c r="CS20" s="269"/>
      <c r="CT20" s="269"/>
      <c r="CU20" s="269"/>
      <c r="CV20" s="269"/>
      <c r="CW20" s="269"/>
      <c r="CX20" s="269"/>
      <c r="CY20" s="269"/>
      <c r="CZ20" s="269"/>
      <c r="DA20" s="269"/>
      <c r="DB20" s="269"/>
      <c r="DC20" s="52"/>
    </row>
    <row r="21" spans="1:107" x14ac:dyDescent="0.2">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row>
    <row r="22" spans="1:107" x14ac:dyDescent="0.2">
      <c r="B22" s="11" t="s">
        <v>142</v>
      </c>
    </row>
    <row r="23" spans="1:107" x14ac:dyDescent="0.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row>
    <row r="24" spans="1:107" x14ac:dyDescent="0.2">
      <c r="B24" s="52" t="s">
        <v>143</v>
      </c>
      <c r="C24" s="52"/>
      <c r="D24" s="52"/>
      <c r="E24" s="52"/>
      <c r="F24" s="52"/>
      <c r="G24" s="52"/>
      <c r="H24" s="52"/>
      <c r="I24" s="52"/>
      <c r="J24" s="52"/>
      <c r="K24" s="52"/>
      <c r="L24" s="52"/>
      <c r="M24" s="52"/>
      <c r="N24" s="52"/>
      <c r="O24" s="52"/>
      <c r="P24" s="52"/>
      <c r="Q24" s="275" t="str">
        <f>IF('Biosolids Data'!Q55=0, " ", 'Biosolids Data'!Q55)</f>
        <v xml:space="preserve"> </v>
      </c>
      <c r="R24" s="275"/>
      <c r="S24" s="275"/>
      <c r="T24" s="275"/>
      <c r="U24" s="275"/>
      <c r="V24" s="275"/>
      <c r="W24" s="275"/>
      <c r="X24" s="275"/>
      <c r="Y24" s="275"/>
      <c r="Z24" s="275"/>
      <c r="AA24" s="275"/>
      <c r="AB24" s="275"/>
      <c r="AC24" s="52" t="s">
        <v>265</v>
      </c>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4" t="s">
        <v>87</v>
      </c>
      <c r="CN24" s="270" t="str">
        <f>IF('Biosolids Data'!BB41=0, " ", 'Biosolids Data'!BB41)</f>
        <v xml:space="preserve"> </v>
      </c>
      <c r="CO24" s="270"/>
      <c r="CP24" s="270"/>
      <c r="CQ24" s="270"/>
      <c r="CR24" s="270"/>
      <c r="CS24" s="270"/>
      <c r="CT24" s="270"/>
      <c r="CU24" s="52"/>
      <c r="CV24" s="52"/>
      <c r="CW24" s="52"/>
      <c r="CX24" s="52"/>
      <c r="CY24" s="52"/>
      <c r="CZ24" s="52"/>
      <c r="DA24" s="54" t="s">
        <v>144</v>
      </c>
      <c r="DB24" s="52"/>
    </row>
    <row r="25" spans="1:107" x14ac:dyDescent="0.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row>
    <row r="26" spans="1:107" ht="13.5" x14ac:dyDescent="0.25">
      <c r="B26" s="52" t="s">
        <v>268</v>
      </c>
      <c r="C26" s="52"/>
      <c r="D26" s="52"/>
      <c r="E26" s="52"/>
      <c r="F26" s="52"/>
      <c r="G26" s="52"/>
      <c r="H26" s="52"/>
      <c r="I26" s="52"/>
      <c r="J26" s="52"/>
      <c r="K26" s="52"/>
      <c r="L26" s="52"/>
      <c r="M26" s="52"/>
      <c r="N26" s="52"/>
      <c r="O26" s="52"/>
      <c r="P26" s="52"/>
      <c r="Q26" s="52"/>
      <c r="R26" s="52"/>
      <c r="S26" s="275" t="str">
        <f>IF('Biosolids Data'!Q57=0, " ", 'Biosolids Data'!Q57)</f>
        <v xml:space="preserve"> </v>
      </c>
      <c r="T26" s="269"/>
      <c r="U26" s="269"/>
      <c r="V26" s="269"/>
      <c r="W26" s="269"/>
      <c r="X26" s="269"/>
      <c r="Y26" s="269"/>
      <c r="Z26" s="269"/>
      <c r="AA26" s="269"/>
      <c r="AB26" s="269"/>
      <c r="AC26" s="52" t="s">
        <v>266</v>
      </c>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4" t="s">
        <v>93</v>
      </c>
      <c r="CN26" s="270" t="str">
        <f>IF('Biosolids Data'!BB47=0, " ", 'Biosolids Data'!BB47)</f>
        <v xml:space="preserve"> </v>
      </c>
      <c r="CO26" s="270"/>
      <c r="CP26" s="270"/>
      <c r="CQ26" s="270"/>
      <c r="CR26" s="270"/>
      <c r="CS26" s="270"/>
      <c r="CT26" s="270"/>
      <c r="CU26" s="52"/>
      <c r="CV26" s="52"/>
      <c r="CW26" s="52"/>
      <c r="CX26" s="52"/>
      <c r="CY26" s="52"/>
      <c r="CZ26" s="52"/>
      <c r="DA26" s="54" t="s">
        <v>144</v>
      </c>
      <c r="DB26" s="52"/>
    </row>
    <row r="27" spans="1:107" x14ac:dyDescent="0.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row>
    <row r="28" spans="1:107" ht="13.5" x14ac:dyDescent="0.25">
      <c r="B28" s="52" t="s">
        <v>269</v>
      </c>
      <c r="C28" s="52"/>
      <c r="D28" s="52"/>
      <c r="E28" s="52"/>
      <c r="F28" s="52"/>
      <c r="G28" s="52"/>
      <c r="H28" s="52"/>
      <c r="I28" s="52"/>
      <c r="J28" s="52"/>
      <c r="K28" s="52"/>
      <c r="L28" s="52"/>
      <c r="M28" s="52"/>
      <c r="N28" s="52"/>
      <c r="O28" s="52"/>
      <c r="P28" s="52"/>
      <c r="Q28" s="275" t="str">
        <f>IF('Biosolids Data'!Q59=0, " ", 'Biosolids Data'!Q59)</f>
        <v xml:space="preserve"> </v>
      </c>
      <c r="R28" s="269"/>
      <c r="S28" s="269"/>
      <c r="T28" s="269"/>
      <c r="U28" s="269"/>
      <c r="V28" s="269"/>
      <c r="W28" s="269"/>
      <c r="X28" s="269"/>
      <c r="Y28" s="269"/>
      <c r="Z28" s="269"/>
      <c r="AA28" s="269"/>
      <c r="AB28" s="269"/>
      <c r="AC28" s="52" t="s">
        <v>144</v>
      </c>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4" t="s">
        <v>119</v>
      </c>
      <c r="CN28" s="270" t="str">
        <f>IF('Biosolids Data'!BB53=0, " ", 'Biosolids Data'!BB53)</f>
        <v xml:space="preserve"> </v>
      </c>
      <c r="CO28" s="270"/>
      <c r="CP28" s="270"/>
      <c r="CQ28" s="270"/>
      <c r="CR28" s="270"/>
      <c r="CS28" s="270"/>
      <c r="CT28" s="270"/>
      <c r="CU28" s="52"/>
      <c r="CV28" s="52"/>
      <c r="CW28" s="52"/>
      <c r="CX28" s="52"/>
      <c r="CY28" s="52"/>
      <c r="CZ28" s="52"/>
      <c r="DA28" s="54" t="s">
        <v>144</v>
      </c>
      <c r="DB28" s="52"/>
    </row>
    <row r="29" spans="1:107"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row>
    <row r="30" spans="1:107" x14ac:dyDescent="0.2">
      <c r="B30" s="56" t="s">
        <v>270</v>
      </c>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row>
    <row r="31" spans="1:107" x14ac:dyDescent="0.2">
      <c r="B31" s="57" t="s">
        <v>145</v>
      </c>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row>
    <row r="32" spans="1:107" x14ac:dyDescent="0.2">
      <c r="B32" s="57" t="s">
        <v>146</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274" t="str">
        <f>IF('Biosolids Data'!Q45=0, " ", 'Biosolids Data'!Q45)</f>
        <v xml:space="preserve"> </v>
      </c>
      <c r="BA32" s="274"/>
      <c r="BB32" s="274"/>
      <c r="BC32" s="274"/>
      <c r="BD32" s="274"/>
      <c r="BE32" s="274"/>
      <c r="BF32" s="274"/>
      <c r="BG32" s="274"/>
      <c r="BH32" s="274"/>
      <c r="BI32" s="274"/>
      <c r="BJ32" s="53" t="s">
        <v>267</v>
      </c>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row>
    <row r="33" spans="1:106" x14ac:dyDescent="0.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52"/>
      <c r="CU33" s="52"/>
      <c r="CV33" s="52"/>
      <c r="CW33" s="52"/>
      <c r="CX33" s="52"/>
      <c r="CY33" s="52"/>
      <c r="CZ33" s="52"/>
      <c r="DA33" s="52"/>
      <c r="DB33" s="52"/>
    </row>
    <row r="34" spans="1:106" x14ac:dyDescent="0.2">
      <c r="B34" s="11" t="s">
        <v>147</v>
      </c>
    </row>
    <row r="35" spans="1:106" x14ac:dyDescent="0.2">
      <c r="B35" s="12"/>
    </row>
    <row r="36" spans="1:106" x14ac:dyDescent="0.2">
      <c r="B36" s="11" t="s">
        <v>148</v>
      </c>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11" t="s">
        <v>149</v>
      </c>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1"/>
      <c r="CL36" s="51"/>
      <c r="CM36" s="51"/>
      <c r="CN36" s="51"/>
      <c r="CO36" s="51"/>
      <c r="CP36" s="51"/>
      <c r="CQ36" s="51"/>
      <c r="CR36" s="51"/>
      <c r="CS36" s="51"/>
      <c r="CT36" s="51"/>
      <c r="CU36" s="51"/>
      <c r="CV36" s="51"/>
      <c r="CW36" s="51"/>
      <c r="CX36" s="51"/>
      <c r="CY36" s="51"/>
      <c r="CZ36" s="51"/>
      <c r="DA36" s="51"/>
      <c r="DB36" s="51"/>
    </row>
    <row r="37" spans="1:106" x14ac:dyDescent="0.2">
      <c r="A37" s="52"/>
      <c r="B37" s="52" t="s">
        <v>150</v>
      </c>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t="s">
        <v>151</v>
      </c>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272" t="str">
        <f>IF('Application Data'!AI21=0, " ", BD20 + 31)</f>
        <v xml:space="preserve"> </v>
      </c>
      <c r="CO37" s="272"/>
      <c r="CP37" s="272"/>
      <c r="CQ37" s="272"/>
      <c r="CR37" s="272"/>
      <c r="CS37" s="272"/>
      <c r="CT37" s="272"/>
      <c r="CU37" s="272"/>
      <c r="CV37" s="272"/>
      <c r="CW37" s="272"/>
      <c r="CX37" s="272"/>
      <c r="CY37" s="272"/>
      <c r="CZ37" s="272"/>
      <c r="DA37" s="52"/>
      <c r="DB37" s="52"/>
    </row>
    <row r="38" spans="1:106" x14ac:dyDescent="0.2">
      <c r="A38" s="52"/>
      <c r="B38" s="52" t="s">
        <v>152</v>
      </c>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52"/>
      <c r="CT38" s="52"/>
      <c r="CU38" s="52"/>
      <c r="CV38" s="52"/>
      <c r="CW38" s="52"/>
      <c r="CX38" s="52"/>
      <c r="CY38" s="52"/>
      <c r="CZ38" s="52"/>
      <c r="DA38" s="52"/>
      <c r="DB38" s="52"/>
    </row>
    <row r="39" spans="1:106" x14ac:dyDescent="0.2">
      <c r="A39" s="52"/>
      <c r="B39" s="52" t="s">
        <v>153</v>
      </c>
      <c r="C39" s="52"/>
      <c r="D39" s="52"/>
      <c r="E39" s="52"/>
      <c r="F39" s="52"/>
      <c r="G39" s="272" t="str">
        <f>IF('Application Data'!AI21=0, " ", BD20 + ((14/12)*365))</f>
        <v xml:space="preserve"> </v>
      </c>
      <c r="H39" s="272"/>
      <c r="I39" s="272"/>
      <c r="J39" s="272"/>
      <c r="K39" s="272"/>
      <c r="L39" s="272"/>
      <c r="M39" s="272"/>
      <c r="N39" s="272"/>
      <c r="O39" s="272"/>
      <c r="P39" s="272"/>
      <c r="Q39" s="272"/>
      <c r="R39" s="272"/>
      <c r="S39" s="27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t="s">
        <v>154</v>
      </c>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row>
    <row r="40" spans="1:106" x14ac:dyDescent="0.2">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t="s">
        <v>155</v>
      </c>
      <c r="BJ40" s="52"/>
      <c r="BK40" s="52"/>
      <c r="BL40" s="52"/>
      <c r="BM40" s="52"/>
      <c r="BN40" s="52"/>
      <c r="BO40" s="52"/>
      <c r="BP40" s="52"/>
      <c r="BQ40" s="52"/>
      <c r="BR40" s="52"/>
      <c r="BS40" s="52"/>
      <c r="BT40" s="52"/>
      <c r="BU40" s="272" t="str">
        <f>IF('Application Data'!AI21=0, " ", BD20 + 31)</f>
        <v xml:space="preserve"> </v>
      </c>
      <c r="BV40" s="272"/>
      <c r="BW40" s="272"/>
      <c r="BX40" s="272"/>
      <c r="BY40" s="272"/>
      <c r="BZ40" s="272"/>
      <c r="CA40" s="272"/>
      <c r="CB40" s="272"/>
      <c r="CC40" s="272"/>
      <c r="CD40" s="272"/>
      <c r="CE40" s="272"/>
      <c r="CF40" s="272"/>
      <c r="CG40" s="272"/>
      <c r="CH40" s="52"/>
      <c r="CI40" s="52"/>
      <c r="CJ40" s="52"/>
      <c r="CK40" s="52"/>
      <c r="CL40" s="52"/>
      <c r="CM40" s="52"/>
      <c r="CN40" s="52"/>
      <c r="CO40" s="52"/>
      <c r="CP40" s="52"/>
      <c r="CQ40" s="52"/>
      <c r="CR40" s="52"/>
      <c r="CS40" s="52"/>
      <c r="CT40" s="52"/>
      <c r="CU40" s="52"/>
      <c r="CV40" s="52"/>
      <c r="CW40" s="52"/>
      <c r="CX40" s="52"/>
      <c r="CY40" s="52"/>
      <c r="CZ40" s="52"/>
      <c r="DA40" s="52"/>
      <c r="DB40" s="52"/>
    </row>
    <row r="41" spans="1:106" x14ac:dyDescent="0.2">
      <c r="A41" s="52"/>
      <c r="B41" s="52" t="s">
        <v>156</v>
      </c>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row>
    <row r="42" spans="1:106" x14ac:dyDescent="0.2">
      <c r="A42" s="52"/>
      <c r="B42" s="52" t="s">
        <v>157</v>
      </c>
      <c r="C42" s="52"/>
      <c r="D42" s="52"/>
      <c r="E42" s="52"/>
      <c r="F42" s="52"/>
      <c r="G42" s="52"/>
      <c r="H42" s="52"/>
      <c r="I42" s="52"/>
      <c r="J42" s="52"/>
      <c r="K42" s="52"/>
      <c r="L42" s="52"/>
      <c r="M42" s="52"/>
      <c r="N42" s="52"/>
      <c r="O42" s="52"/>
      <c r="P42" s="52"/>
      <c r="Q42" s="52"/>
      <c r="R42" s="52"/>
      <c r="S42" s="52"/>
      <c r="T42" s="52"/>
      <c r="U42" s="272" t="str">
        <f>IF('Application Data'!AI21=0, " ", IF('Application Data'!AI33="X", BD20 + ((38/12) * 365), IF('Application Data'!AL33="X", BD20 + ((20/12) * 365), " ")))</f>
        <v xml:space="preserve"> </v>
      </c>
      <c r="V42" s="272"/>
      <c r="W42" s="272"/>
      <c r="X42" s="272"/>
      <c r="Y42" s="272"/>
      <c r="Z42" s="272"/>
      <c r="AA42" s="272"/>
      <c r="AB42" s="272"/>
      <c r="AC42" s="272"/>
      <c r="AD42" s="272"/>
      <c r="AE42" s="272"/>
      <c r="AF42" s="272"/>
      <c r="AG42" s="27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row>
    <row r="43" spans="1:106" x14ac:dyDescent="0.2">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6" t="s">
        <v>158</v>
      </c>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row>
    <row r="44" spans="1:106" x14ac:dyDescent="0.2">
      <c r="A44" s="52"/>
      <c r="B44" s="52" t="s">
        <v>159</v>
      </c>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t="s">
        <v>160</v>
      </c>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row>
    <row r="45" spans="1:106" x14ac:dyDescent="0.2">
      <c r="A45" s="52"/>
      <c r="B45" s="52" t="s">
        <v>161</v>
      </c>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272" t="str">
        <f>IF('Application Data'!AI21=0, " ", BD20+31)</f>
        <v xml:space="preserve"> </v>
      </c>
      <c r="AN45" s="272"/>
      <c r="AO45" s="272"/>
      <c r="AP45" s="272"/>
      <c r="AQ45" s="272"/>
      <c r="AR45" s="272"/>
      <c r="AS45" s="272"/>
      <c r="AT45" s="272"/>
      <c r="AU45" s="272"/>
      <c r="AV45" s="272"/>
      <c r="AW45" s="272"/>
      <c r="AX45" s="272"/>
      <c r="AY45" s="272"/>
      <c r="AZ45" s="52"/>
      <c r="BA45" s="52"/>
      <c r="BB45" s="52"/>
      <c r="BC45" s="52"/>
      <c r="BD45" s="52"/>
      <c r="BE45" s="52"/>
      <c r="BF45" s="52"/>
      <c r="BG45" s="52"/>
      <c r="BH45" s="52"/>
      <c r="BI45" s="52" t="s">
        <v>155</v>
      </c>
      <c r="BJ45" s="52"/>
      <c r="BK45" s="52"/>
      <c r="BL45" s="52"/>
      <c r="BM45" s="52"/>
      <c r="BN45" s="52"/>
      <c r="BO45" s="52"/>
      <c r="BP45" s="52"/>
      <c r="BQ45" s="52"/>
      <c r="BR45" s="52"/>
      <c r="BS45" s="52"/>
      <c r="BT45" s="52"/>
      <c r="BU45" s="272" t="str">
        <f>IF('Application Data'!AI21=0, " ", BD20 + 365)</f>
        <v xml:space="preserve"> </v>
      </c>
      <c r="BV45" s="272"/>
      <c r="BW45" s="272"/>
      <c r="BX45" s="272"/>
      <c r="BY45" s="272"/>
      <c r="BZ45" s="272"/>
      <c r="CA45" s="272"/>
      <c r="CB45" s="272"/>
      <c r="CC45" s="272"/>
      <c r="CD45" s="272"/>
      <c r="CE45" s="272"/>
      <c r="CF45" s="272"/>
      <c r="CG45" s="272"/>
      <c r="CH45" s="52"/>
      <c r="CI45" s="52"/>
      <c r="CJ45" s="52"/>
      <c r="CK45" s="52"/>
      <c r="CL45" s="52"/>
      <c r="CM45" s="52"/>
      <c r="CN45" s="52"/>
      <c r="CO45" s="52"/>
      <c r="CP45" s="52"/>
      <c r="CQ45" s="52"/>
      <c r="CR45" s="52"/>
      <c r="CS45" s="52"/>
      <c r="CT45" s="52"/>
      <c r="CU45" s="52"/>
      <c r="CV45" s="52"/>
      <c r="CW45" s="52"/>
      <c r="CX45" s="52"/>
      <c r="CY45" s="52"/>
      <c r="CZ45" s="52"/>
      <c r="DA45" s="52"/>
      <c r="DB45" s="52"/>
    </row>
    <row r="46" spans="1:106" x14ac:dyDescent="0.2">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row>
    <row r="47" spans="1:106" x14ac:dyDescent="0.2">
      <c r="A47" s="52"/>
      <c r="B47" s="52" t="s">
        <v>162</v>
      </c>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272" t="str">
        <f>IF('Application Data'!AI21=0, " ", IF('Application Data'!L13="X", BD20 + 365, IF('Application Data'!O13="X", BD20 + 31, " ")))</f>
        <v xml:space="preserve"> </v>
      </c>
      <c r="BD47" s="272"/>
      <c r="BE47" s="272"/>
      <c r="BF47" s="272"/>
      <c r="BG47" s="272"/>
      <c r="BH47" s="272"/>
      <c r="BI47" s="272"/>
      <c r="BJ47" s="272"/>
      <c r="BK47" s="272"/>
      <c r="BL47" s="272"/>
      <c r="BM47" s="272"/>
      <c r="BN47" s="272"/>
      <c r="BO47" s="27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row>
    <row r="48" spans="1:106" x14ac:dyDescent="0.2">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row>
    <row r="49" spans="1:116" x14ac:dyDescent="0.2">
      <c r="A49" s="52"/>
      <c r="B49" s="52" t="s">
        <v>163</v>
      </c>
      <c r="C49" s="52"/>
      <c r="D49" s="52"/>
      <c r="E49" s="52"/>
      <c r="F49" s="52"/>
      <c r="G49" s="52"/>
      <c r="H49" s="52"/>
      <c r="I49" s="52"/>
      <c r="J49" s="52"/>
      <c r="K49" s="52"/>
      <c r="L49" s="52"/>
      <c r="M49" s="52"/>
      <c r="N49" s="52"/>
      <c r="O49" s="52"/>
      <c r="P49" s="52"/>
      <c r="Q49" s="269" t="str">
        <f>T('Application Data'!L23:V23)</f>
        <v/>
      </c>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69"/>
      <c r="AY49" s="269"/>
      <c r="AZ49" s="269"/>
      <c r="BA49" s="269"/>
      <c r="BB49" s="269"/>
      <c r="BC49" s="269"/>
      <c r="BD49" s="269"/>
      <c r="BE49" s="269"/>
      <c r="BF49" s="269"/>
      <c r="BG49" s="269"/>
      <c r="BH49" s="269"/>
      <c r="BI49" s="269"/>
      <c r="BJ49" s="269"/>
      <c r="BK49" s="269"/>
      <c r="BL49" s="52"/>
      <c r="BM49" s="52"/>
      <c r="BN49" s="52"/>
      <c r="BO49" s="52"/>
      <c r="BP49" s="52"/>
      <c r="BQ49" s="52"/>
      <c r="BR49" s="52"/>
      <c r="BS49" s="52"/>
      <c r="BT49" s="52"/>
      <c r="BU49" s="52"/>
      <c r="BV49" s="52"/>
      <c r="BW49" s="52"/>
      <c r="BX49" s="52"/>
      <c r="BY49" s="52"/>
      <c r="BZ49" s="54" t="s">
        <v>164</v>
      </c>
      <c r="CA49" s="269" t="str">
        <f>T('Application Data'!L25:V25)</f>
        <v/>
      </c>
      <c r="CB49" s="269"/>
      <c r="CC49" s="269"/>
      <c r="CD49" s="269"/>
      <c r="CE49" s="269"/>
      <c r="CF49" s="269"/>
      <c r="CG49" s="269"/>
      <c r="CH49" s="269"/>
      <c r="CI49" s="269"/>
      <c r="CJ49" s="269"/>
      <c r="CK49" s="269"/>
      <c r="CL49" s="269"/>
      <c r="CM49" s="269"/>
      <c r="CN49" s="269"/>
      <c r="CO49" s="269"/>
      <c r="CP49" s="269"/>
      <c r="CQ49" s="269"/>
      <c r="CR49" s="269"/>
      <c r="CS49" s="269"/>
      <c r="CT49" s="269"/>
      <c r="CU49" s="269"/>
      <c r="CV49" s="269"/>
      <c r="CW49" s="269"/>
      <c r="CX49" s="269"/>
      <c r="CY49" s="269"/>
      <c r="CZ49" s="269"/>
      <c r="DA49" s="269"/>
      <c r="DB49" s="269"/>
    </row>
    <row r="50" spans="1:116" x14ac:dyDescent="0.2">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S50" s="52"/>
      <c r="CT50" s="52"/>
      <c r="CU50" s="52"/>
      <c r="CV50" s="52"/>
      <c r="CW50" s="52"/>
      <c r="CX50" s="52"/>
      <c r="CY50" s="52"/>
      <c r="CZ50" s="52"/>
      <c r="DA50" s="52"/>
      <c r="DB50" s="52"/>
    </row>
    <row r="51" spans="1:116" x14ac:dyDescent="0.2">
      <c r="A51" s="52"/>
      <c r="B51" s="52" t="s">
        <v>165</v>
      </c>
      <c r="C51" s="52"/>
      <c r="D51" s="52"/>
      <c r="E51" s="52"/>
      <c r="F51" s="52"/>
      <c r="G51" s="52"/>
      <c r="H51" s="52"/>
      <c r="I51" s="52"/>
      <c r="J51" s="52"/>
      <c r="K51" s="52"/>
      <c r="L51" s="52"/>
      <c r="M51" s="52"/>
      <c r="N51" s="52"/>
      <c r="O51" s="52"/>
      <c r="P51" s="269" t="str">
        <f>T('Application Data'!AI35)</f>
        <v/>
      </c>
      <c r="Q51" s="269"/>
      <c r="R51" s="269"/>
      <c r="S51" s="269"/>
      <c r="T51" s="269"/>
      <c r="U51" s="269"/>
      <c r="V51" s="269"/>
      <c r="W51" s="269"/>
      <c r="X51" s="269"/>
      <c r="Y51" s="269"/>
      <c r="Z51" s="269"/>
      <c r="AA51" s="269"/>
      <c r="AB51" s="269"/>
      <c r="AC51" s="269"/>
      <c r="AD51" s="269"/>
      <c r="AE51" s="269"/>
      <c r="AF51" s="269"/>
      <c r="AG51" s="269"/>
      <c r="AH51" s="269"/>
      <c r="AI51" s="269"/>
      <c r="AJ51" s="269"/>
      <c r="AK51" s="269"/>
      <c r="AL51" s="269"/>
      <c r="AM51" s="269"/>
      <c r="AN51" s="269"/>
      <c r="AO51" s="269"/>
      <c r="AP51" s="269"/>
      <c r="AQ51" s="269"/>
      <c r="AR51" s="269"/>
      <c r="AS51" s="269"/>
      <c r="AT51" s="269"/>
      <c r="AU51" s="269"/>
      <c r="AV51" s="269"/>
      <c r="AW51" s="269"/>
      <c r="AX51" s="269"/>
      <c r="AY51" s="269"/>
      <c r="AZ51" s="269"/>
      <c r="BA51" s="269"/>
      <c r="BB51" s="269"/>
      <c r="BC51" s="269"/>
      <c r="BD51" s="269"/>
      <c r="BE51" s="269"/>
      <c r="BF51" s="269"/>
      <c r="BG51" s="269"/>
      <c r="BH51" s="269"/>
      <c r="BI51" s="269"/>
      <c r="BJ51" s="269"/>
      <c r="BK51" s="269"/>
      <c r="BL51" s="52"/>
      <c r="BM51" s="52"/>
      <c r="BN51" s="52"/>
      <c r="BO51" s="52"/>
      <c r="BP51" s="52"/>
      <c r="BQ51" s="52"/>
      <c r="BR51" s="52"/>
      <c r="BS51" s="52"/>
      <c r="BT51" s="52"/>
      <c r="BU51" s="52"/>
      <c r="BV51" s="52"/>
      <c r="BW51" s="52"/>
      <c r="BX51" s="52"/>
      <c r="BY51" s="52"/>
      <c r="BZ51" s="54" t="s">
        <v>164</v>
      </c>
      <c r="CA51" s="269" t="str">
        <f>T('Application Data'!AI37)</f>
        <v/>
      </c>
      <c r="CB51" s="269"/>
      <c r="CC51" s="269"/>
      <c r="CD51" s="269"/>
      <c r="CE51" s="269"/>
      <c r="CF51" s="269"/>
      <c r="CG51" s="269"/>
      <c r="CH51" s="269"/>
      <c r="CI51" s="269"/>
      <c r="CJ51" s="269"/>
      <c r="CK51" s="269"/>
      <c r="CL51" s="269"/>
      <c r="CM51" s="269"/>
      <c r="CN51" s="269"/>
      <c r="CO51" s="269"/>
      <c r="CP51" s="269"/>
      <c r="CQ51" s="269"/>
      <c r="CR51" s="269"/>
      <c r="CS51" s="269"/>
      <c r="CT51" s="269"/>
      <c r="CU51" s="269"/>
      <c r="CV51" s="269"/>
      <c r="CW51" s="269"/>
      <c r="CX51" s="269"/>
      <c r="CY51" s="269"/>
      <c r="CZ51" s="269"/>
      <c r="DA51" s="269"/>
      <c r="DB51" s="269"/>
    </row>
    <row r="52" spans="1:116" x14ac:dyDescent="0.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row>
    <row r="53" spans="1:116" ht="15.75" x14ac:dyDescent="0.25">
      <c r="A53" s="8" t="s">
        <v>166</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c r="CR53" s="58"/>
      <c r="CS53" s="58"/>
      <c r="CT53" s="58"/>
      <c r="CU53" s="58"/>
      <c r="CV53" s="58"/>
      <c r="CW53" s="58"/>
      <c r="CX53" s="58"/>
      <c r="CY53" s="58"/>
      <c r="CZ53" s="58"/>
      <c r="DA53" s="58"/>
      <c r="DB53" s="59"/>
    </row>
    <row r="54" spans="1:116" s="13" customFormat="1" x14ac:dyDescent="0.2">
      <c r="A54" s="62"/>
      <c r="B54" s="60"/>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60"/>
      <c r="AU54" s="60"/>
      <c r="AV54" s="60"/>
      <c r="AW54" s="60"/>
      <c r="AX54" s="60"/>
      <c r="AY54" s="60"/>
      <c r="AZ54" s="60"/>
      <c r="BA54" s="60"/>
      <c r="BB54" s="60"/>
      <c r="BC54" s="60"/>
      <c r="BD54" s="60"/>
      <c r="BE54" s="60"/>
      <c r="BF54" s="60"/>
      <c r="BG54" s="60"/>
      <c r="BH54" s="60"/>
      <c r="BI54" s="60"/>
      <c r="BJ54" s="60"/>
      <c r="BK54" s="60"/>
      <c r="BL54" s="60"/>
      <c r="BM54" s="60"/>
      <c r="BN54" s="60"/>
      <c r="BO54" s="60"/>
      <c r="BP54" s="60"/>
      <c r="BQ54" s="60"/>
      <c r="BR54" s="60"/>
      <c r="BS54" s="60"/>
      <c r="BT54" s="60"/>
      <c r="BU54" s="60"/>
      <c r="BV54" s="60"/>
      <c r="BW54" s="60"/>
      <c r="BX54" s="60"/>
      <c r="BY54" s="60"/>
      <c r="BZ54" s="60"/>
      <c r="CA54" s="60"/>
      <c r="CB54" s="60"/>
      <c r="CC54" s="60"/>
      <c r="CD54" s="60"/>
      <c r="CE54" s="60"/>
      <c r="CF54" s="60"/>
      <c r="CG54" s="60"/>
      <c r="CH54" s="60"/>
      <c r="CI54" s="60"/>
      <c r="CJ54" s="60"/>
      <c r="CK54" s="60"/>
      <c r="CL54" s="60"/>
      <c r="CM54" s="60"/>
      <c r="CN54" s="60"/>
      <c r="CO54" s="60"/>
      <c r="CP54" s="60"/>
      <c r="CQ54" s="60"/>
      <c r="CR54" s="60"/>
      <c r="CS54" s="60"/>
      <c r="CT54" s="60"/>
      <c r="CU54" s="60"/>
      <c r="CV54" s="60"/>
      <c r="CW54" s="60"/>
      <c r="CX54" s="60"/>
      <c r="CY54" s="60"/>
      <c r="CZ54" s="60"/>
      <c r="DA54" s="60"/>
      <c r="DB54" s="60"/>
      <c r="DC54" s="63"/>
      <c r="DD54" s="63"/>
      <c r="DE54" s="63"/>
      <c r="DF54" s="63"/>
      <c r="DG54" s="63"/>
      <c r="DH54" s="63"/>
      <c r="DI54" s="63"/>
      <c r="DJ54" s="63"/>
      <c r="DK54" s="63"/>
      <c r="DL54" s="63"/>
    </row>
    <row r="55" spans="1:116" x14ac:dyDescent="0.2">
      <c r="A55" s="64"/>
      <c r="B55" s="56" t="s">
        <v>167</v>
      </c>
      <c r="C55" s="52"/>
      <c r="D55" s="52"/>
      <c r="E55" s="52"/>
      <c r="F55" s="52"/>
      <c r="G55" s="52"/>
      <c r="H55" s="269" t="str">
        <f>IF('Biosolids Data'!AR9=0, " ", 'Biosolids Data'!AR9)</f>
        <v xml:space="preserve"> </v>
      </c>
      <c r="I55" s="269"/>
      <c r="J55" s="269"/>
      <c r="K55" s="269"/>
      <c r="L55" s="269"/>
      <c r="M55" s="269"/>
      <c r="N55" s="269"/>
      <c r="O55" s="269"/>
      <c r="P55" s="269"/>
      <c r="Q55" s="269"/>
      <c r="R55" s="61" t="s">
        <v>70</v>
      </c>
      <c r="S55" s="52"/>
      <c r="T55" s="52"/>
      <c r="U55" s="52"/>
      <c r="V55" s="52"/>
      <c r="W55" s="52"/>
      <c r="X55" s="52"/>
      <c r="Y55" s="52"/>
      <c r="Z55" s="52"/>
      <c r="AA55" s="52"/>
      <c r="AB55" s="52"/>
      <c r="AC55" s="52"/>
      <c r="AD55" s="52"/>
      <c r="AE55" s="52"/>
      <c r="AF55" s="52"/>
      <c r="AG55" s="52"/>
      <c r="AH55" s="52"/>
      <c r="AI55" s="52"/>
      <c r="AJ55" s="55" t="s">
        <v>168</v>
      </c>
      <c r="AK55" s="269" t="str">
        <f>IF('Biosolids Data'!AR11=0, " ", 'Biosolids Data'!AR11)</f>
        <v xml:space="preserve"> </v>
      </c>
      <c r="AL55" s="269"/>
      <c r="AM55" s="269"/>
      <c r="AN55" s="269"/>
      <c r="AO55" s="269"/>
      <c r="AP55" s="269"/>
      <c r="AQ55" s="269"/>
      <c r="AR55" s="269"/>
      <c r="AS55" s="269"/>
      <c r="AT55" s="269"/>
      <c r="AU55" s="61" t="s">
        <v>70</v>
      </c>
      <c r="AV55" s="52"/>
      <c r="AW55" s="52"/>
      <c r="AX55" s="52"/>
      <c r="AY55" s="52"/>
      <c r="AZ55" s="52"/>
      <c r="BA55" s="52"/>
      <c r="BB55" s="52"/>
      <c r="BC55" s="52"/>
      <c r="BD55" s="52"/>
      <c r="BE55" s="52"/>
      <c r="BF55" s="52"/>
      <c r="BG55" s="52"/>
      <c r="BH55" s="52"/>
      <c r="BI55" s="52"/>
      <c r="BJ55" s="52"/>
      <c r="BK55" s="55" t="s">
        <v>169</v>
      </c>
      <c r="BL55" s="270" t="str">
        <f>IF('Biosolids Data'!AR9=0, " ", 'Farmer Info Sheet'!H55-'Farmer Info Sheet'!AK55)</f>
        <v xml:space="preserve"> </v>
      </c>
      <c r="BM55" s="270"/>
      <c r="BN55" s="270"/>
      <c r="BO55" s="270"/>
      <c r="BP55" s="270"/>
      <c r="BQ55" s="270"/>
      <c r="BR55" s="270"/>
      <c r="BS55" s="270"/>
      <c r="BT55" s="270"/>
      <c r="BU55" s="270"/>
      <c r="BV55" s="61" t="s">
        <v>70</v>
      </c>
      <c r="BW55" s="52"/>
      <c r="BX55" s="52"/>
      <c r="BY55" s="52"/>
      <c r="BZ55" s="52"/>
      <c r="CA55" s="52"/>
      <c r="CB55" s="52"/>
      <c r="CC55" s="52"/>
      <c r="CD55" s="52"/>
      <c r="CE55" s="52"/>
      <c r="CF55" s="52"/>
      <c r="CG55" s="52"/>
      <c r="CH55" s="52"/>
      <c r="CI55" s="52"/>
      <c r="CJ55" s="52"/>
      <c r="CK55" s="52"/>
      <c r="CL55" s="52"/>
      <c r="CM55" s="52"/>
      <c r="CN55" s="52"/>
      <c r="CO55" s="55" t="s">
        <v>170</v>
      </c>
      <c r="CP55" s="270" t="str">
        <f>IF('Biosolids Data'!AR7=0, " ", 'Biosolids Data'!AR7)</f>
        <v xml:space="preserve"> </v>
      </c>
      <c r="CQ55" s="270"/>
      <c r="CR55" s="270"/>
      <c r="CS55" s="270"/>
      <c r="CT55" s="270"/>
      <c r="CU55" s="270"/>
      <c r="CV55" s="270"/>
      <c r="CW55" s="270"/>
      <c r="CX55" s="270"/>
      <c r="CY55" s="270"/>
      <c r="CZ55" s="61" t="s">
        <v>70</v>
      </c>
      <c r="DA55" s="52"/>
      <c r="DB55" s="52"/>
      <c r="DC55" s="64"/>
      <c r="DD55" s="64"/>
      <c r="DE55" s="64"/>
      <c r="DF55" s="64"/>
      <c r="DG55" s="64"/>
      <c r="DH55" s="64"/>
      <c r="DI55" s="64"/>
      <c r="DJ55" s="64"/>
      <c r="DK55" s="64"/>
      <c r="DL55" s="64"/>
    </row>
    <row r="56" spans="1:116" x14ac:dyDescent="0.2">
      <c r="A56" s="64"/>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S56" s="52"/>
      <c r="CT56" s="52"/>
      <c r="CU56" s="52"/>
      <c r="CV56" s="52"/>
      <c r="CW56" s="52"/>
      <c r="CX56" s="52"/>
      <c r="CY56" s="52"/>
      <c r="CZ56" s="52"/>
      <c r="DA56" s="52"/>
      <c r="DB56" s="52"/>
      <c r="DC56" s="64"/>
      <c r="DD56" s="64"/>
      <c r="DE56" s="64"/>
      <c r="DF56" s="64"/>
      <c r="DG56" s="64"/>
      <c r="DH56" s="64"/>
      <c r="DI56" s="64"/>
      <c r="DJ56" s="64"/>
      <c r="DK56" s="64"/>
      <c r="DL56" s="64"/>
    </row>
    <row r="57" spans="1:116" x14ac:dyDescent="0.2">
      <c r="A57" s="64"/>
      <c r="B57" s="56" t="s">
        <v>171</v>
      </c>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270" t="str">
        <f>IF('Application Data'!AI27=0, " ", ('Biosolids Data'!Q43/'Biosolids Data'!Q37) * 1000)</f>
        <v xml:space="preserve"> </v>
      </c>
      <c r="AG57" s="270"/>
      <c r="AH57" s="270"/>
      <c r="AI57" s="270"/>
      <c r="AJ57" s="270"/>
      <c r="AK57" s="270"/>
      <c r="AL57" s="270"/>
      <c r="AM57" s="270"/>
      <c r="AN57" s="270"/>
      <c r="AO57" s="270"/>
      <c r="AP57" s="270"/>
      <c r="AQ57" s="270"/>
      <c r="AR57" s="270"/>
      <c r="AS57" s="56" t="s">
        <v>172</v>
      </c>
      <c r="AT57" s="52"/>
      <c r="AU57" s="52"/>
      <c r="AV57" s="52"/>
      <c r="AW57" s="52"/>
      <c r="AX57" s="52"/>
      <c r="AY57" s="52"/>
      <c r="AZ57" s="52"/>
      <c r="BA57" s="52"/>
      <c r="BB57" s="52"/>
      <c r="BC57" s="52"/>
      <c r="BD57" s="56" t="s">
        <v>173</v>
      </c>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5" t="s">
        <v>174</v>
      </c>
      <c r="CJ57" s="271"/>
      <c r="CK57" s="271"/>
      <c r="CL57" s="271"/>
      <c r="CM57" s="271"/>
      <c r="CN57" s="271"/>
      <c r="CO57" s="271"/>
      <c r="CP57" s="271"/>
      <c r="CQ57" s="271"/>
      <c r="CR57" s="271"/>
      <c r="CS57" s="271"/>
      <c r="CT57" s="271"/>
      <c r="CU57" s="271"/>
      <c r="CV57" s="271"/>
      <c r="CW57" s="56" t="s">
        <v>172</v>
      </c>
      <c r="CX57" s="52"/>
      <c r="CY57" s="52"/>
      <c r="CZ57" s="52"/>
      <c r="DA57" s="52"/>
      <c r="DB57" s="52"/>
      <c r="DC57" s="64"/>
      <c r="DD57" s="64"/>
      <c r="DE57" s="64"/>
      <c r="DF57" s="64"/>
      <c r="DG57" s="64"/>
      <c r="DH57" s="64"/>
      <c r="DI57" s="64"/>
      <c r="DJ57" s="64"/>
      <c r="DK57" s="64"/>
      <c r="DL57" s="64"/>
    </row>
    <row r="58" spans="1:116" x14ac:dyDescent="0.2">
      <c r="A58" s="64"/>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S58" s="52"/>
      <c r="CT58" s="52"/>
      <c r="CU58" s="52"/>
      <c r="CV58" s="52"/>
      <c r="CW58" s="52"/>
      <c r="CX58" s="52"/>
      <c r="CY58" s="52"/>
      <c r="CZ58" s="52"/>
      <c r="DA58" s="52"/>
      <c r="DB58" s="52"/>
      <c r="DC58" s="64"/>
      <c r="DD58" s="64"/>
      <c r="DE58" s="64"/>
      <c r="DF58" s="64"/>
      <c r="DG58" s="64"/>
      <c r="DH58" s="64"/>
      <c r="DI58" s="64"/>
      <c r="DJ58" s="64"/>
      <c r="DK58" s="64"/>
      <c r="DL58" s="64"/>
    </row>
    <row r="59" spans="1:116" x14ac:dyDescent="0.2">
      <c r="A59" s="64"/>
      <c r="B59" s="52" t="s">
        <v>175</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269" t="str">
        <f>T('Application Data'!L19:V19)</f>
        <v/>
      </c>
      <c r="BC59" s="269"/>
      <c r="BD59" s="269"/>
      <c r="BE59" s="269"/>
      <c r="BF59" s="269"/>
      <c r="BG59" s="269"/>
      <c r="BH59" s="269"/>
      <c r="BI59" s="269"/>
      <c r="BJ59" s="269"/>
      <c r="BK59" s="269"/>
      <c r="BL59" s="269"/>
      <c r="BM59" s="269"/>
      <c r="BN59" s="269"/>
      <c r="BO59" s="269"/>
      <c r="BP59" s="269"/>
      <c r="BQ59" s="269"/>
      <c r="BR59" s="269"/>
      <c r="BS59" s="269"/>
      <c r="BT59" s="269"/>
      <c r="BU59" s="269"/>
      <c r="BV59" s="269"/>
      <c r="BW59" s="269"/>
      <c r="BX59" s="269"/>
      <c r="BY59" s="269"/>
      <c r="BZ59" s="269"/>
      <c r="CA59" s="269"/>
      <c r="CB59" s="269"/>
      <c r="CC59" s="269"/>
      <c r="CD59" s="269"/>
      <c r="CE59" s="269"/>
      <c r="CF59" s="269"/>
      <c r="CG59" s="269"/>
      <c r="CH59" s="269"/>
      <c r="CI59" s="269"/>
      <c r="CJ59" s="269"/>
      <c r="CK59" s="269"/>
      <c r="CL59" s="269"/>
      <c r="CM59" s="269"/>
      <c r="CN59" s="269"/>
      <c r="CO59" s="269"/>
      <c r="CP59" s="269"/>
      <c r="CQ59" s="269"/>
      <c r="CR59" s="269"/>
      <c r="CS59" s="269"/>
      <c r="CT59" s="269"/>
      <c r="CU59" s="269"/>
      <c r="CV59" s="269"/>
      <c r="CW59" s="269"/>
      <c r="CX59" s="269"/>
      <c r="CY59" s="269"/>
      <c r="CZ59" s="269"/>
      <c r="DA59" s="269"/>
      <c r="DB59" s="269"/>
      <c r="DC59" s="64"/>
      <c r="DD59" s="64"/>
      <c r="DE59" s="64"/>
      <c r="DF59" s="64"/>
      <c r="DG59" s="64"/>
      <c r="DH59" s="64"/>
      <c r="DI59" s="64"/>
      <c r="DJ59" s="64"/>
      <c r="DK59" s="64"/>
      <c r="DL59" s="64"/>
    </row>
    <row r="60" spans="1:116" x14ac:dyDescent="0.2">
      <c r="A60" s="64"/>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S60" s="52"/>
      <c r="CT60" s="52"/>
      <c r="CU60" s="52"/>
      <c r="CV60" s="52"/>
      <c r="CW60" s="52"/>
      <c r="CX60" s="52"/>
      <c r="CY60" s="52"/>
      <c r="CZ60" s="52"/>
      <c r="DA60" s="52"/>
      <c r="DB60" s="52"/>
      <c r="DC60" s="64"/>
      <c r="DD60" s="64"/>
      <c r="DE60" s="64"/>
      <c r="DF60" s="64"/>
      <c r="DG60" s="64"/>
      <c r="DH60" s="64"/>
      <c r="DI60" s="64"/>
      <c r="DJ60" s="64"/>
      <c r="DK60" s="64"/>
      <c r="DL60" s="64"/>
    </row>
    <row r="61" spans="1:116" x14ac:dyDescent="0.2">
      <c r="A61" s="64"/>
      <c r="B61" s="52" t="s">
        <v>176</v>
      </c>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269" t="str">
        <f>T('Application Data'!L21:V21)</f>
        <v/>
      </c>
      <c r="BH61" s="269"/>
      <c r="BI61" s="269"/>
      <c r="BJ61" s="269"/>
      <c r="BK61" s="269"/>
      <c r="BL61" s="269"/>
      <c r="BM61" s="269"/>
      <c r="BN61" s="269"/>
      <c r="BO61" s="269"/>
      <c r="BP61" s="269"/>
      <c r="BQ61" s="269"/>
      <c r="BR61" s="269"/>
      <c r="BS61" s="269"/>
      <c r="BT61" s="269"/>
      <c r="BU61" s="269"/>
      <c r="BV61" s="269"/>
      <c r="BW61" s="269"/>
      <c r="BX61" s="269"/>
      <c r="BY61" s="269"/>
      <c r="BZ61" s="269"/>
      <c r="CA61" s="269"/>
      <c r="CB61" s="269"/>
      <c r="CC61" s="269"/>
      <c r="CD61" s="269"/>
      <c r="CE61" s="269"/>
      <c r="CF61" s="269"/>
      <c r="CG61" s="269"/>
      <c r="CH61" s="269"/>
      <c r="CI61" s="269"/>
      <c r="CJ61" s="269"/>
      <c r="CK61" s="269"/>
      <c r="CL61" s="269"/>
      <c r="CM61" s="269"/>
      <c r="CN61" s="269"/>
      <c r="CO61" s="269"/>
      <c r="CP61" s="269"/>
      <c r="CQ61" s="269"/>
      <c r="CR61" s="269"/>
      <c r="CS61" s="269"/>
      <c r="CT61" s="269"/>
      <c r="CU61" s="269"/>
      <c r="CV61" s="269"/>
      <c r="CW61" s="269"/>
      <c r="CX61" s="269"/>
      <c r="CY61" s="269"/>
      <c r="CZ61" s="269"/>
      <c r="DA61" s="269"/>
      <c r="DB61" s="269"/>
      <c r="DC61" s="64"/>
      <c r="DD61" s="64"/>
      <c r="DE61" s="64"/>
      <c r="DF61" s="64"/>
      <c r="DG61" s="64"/>
      <c r="DH61" s="64"/>
      <c r="DI61" s="64"/>
      <c r="DJ61" s="64"/>
      <c r="DK61" s="64"/>
      <c r="DL61" s="64"/>
    </row>
  </sheetData>
  <sheetProtection algorithmName="SHA-512" hashValue="llzD3E0vzSC2dMhDjUpfV4oAXNVz9JuPwiyna5YsjjkO5iG1ea9SZ2Hk7IQgNvlt5VuX2kVso0GRzzs8Q9xPtA==" saltValue="FTZWM9nrPBwlW4w7+XrM4w==" spinCount="100000" sheet="1" selectLockedCells="1"/>
  <customSheetViews>
    <customSheetView guid="{9C468B0E-951C-406D-A1DA-A510ED42DCAB}" showGridLines="0" showRowCol="0" showRuler="0">
      <selection activeCell="DI10" sqref="DI10"/>
      <pageMargins left="0" right="0" top="0" bottom="0" header="0" footer="0"/>
      <pageSetup orientation="portrait" verticalDpi="0" r:id="rId1"/>
      <headerFooter alignWithMargins="0"/>
    </customSheetView>
  </customSheetViews>
  <mergeCells count="44">
    <mergeCell ref="A1:DB1"/>
    <mergeCell ref="CA4:CV4"/>
    <mergeCell ref="AY3:BZ5"/>
    <mergeCell ref="CN28:CT28"/>
    <mergeCell ref="BN9:DB9"/>
    <mergeCell ref="H9:BA9"/>
    <mergeCell ref="AM11:BA11"/>
    <mergeCell ref="BR11:CC11"/>
    <mergeCell ref="CQ11:DB11"/>
    <mergeCell ref="M11:AC11"/>
    <mergeCell ref="AU13:BN13"/>
    <mergeCell ref="CI13:DB13"/>
    <mergeCell ref="Q24:AB24"/>
    <mergeCell ref="S26:AB26"/>
    <mergeCell ref="CN24:CT24"/>
    <mergeCell ref="CN26:CT26"/>
    <mergeCell ref="L13:AC13"/>
    <mergeCell ref="AT15:BD15"/>
    <mergeCell ref="P51:BK51"/>
    <mergeCell ref="H55:Q55"/>
    <mergeCell ref="AZ32:BI32"/>
    <mergeCell ref="Q28:AB28"/>
    <mergeCell ref="AK55:AT55"/>
    <mergeCell ref="BU18:CP18"/>
    <mergeCell ref="AD18:AU18"/>
    <mergeCell ref="V20:AH20"/>
    <mergeCell ref="BD20:BP20"/>
    <mergeCell ref="CJ20:DB20"/>
    <mergeCell ref="CN37:CZ37"/>
    <mergeCell ref="BU40:CG40"/>
    <mergeCell ref="BC47:BO47"/>
    <mergeCell ref="Q49:BK49"/>
    <mergeCell ref="BU45:CG45"/>
    <mergeCell ref="U42:AG42"/>
    <mergeCell ref="G39:S39"/>
    <mergeCell ref="AM45:AY45"/>
    <mergeCell ref="CA49:DB49"/>
    <mergeCell ref="CA51:DB51"/>
    <mergeCell ref="BG61:DB61"/>
    <mergeCell ref="CP55:CY55"/>
    <mergeCell ref="AF57:AR57"/>
    <mergeCell ref="CJ57:CV57"/>
    <mergeCell ref="BL55:BU55"/>
    <mergeCell ref="BB59:DB59"/>
  </mergeCells>
  <phoneticPr fontId="2" type="noConversion"/>
  <pageMargins left="0" right="0" top="0" bottom="0" header="0" footer="0"/>
  <pageSetup scale="96"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BF54"/>
  <sheetViews>
    <sheetView showGridLines="0" zoomScaleNormal="100" workbookViewId="0">
      <selection activeCell="W3" sqref="W3:AH3"/>
    </sheetView>
  </sheetViews>
  <sheetFormatPr defaultColWidth="1.5703125" defaultRowHeight="12.75" x14ac:dyDescent="0.2"/>
  <cols>
    <col min="1" max="1" width="0.85546875" style="28" customWidth="1"/>
    <col min="2" max="2" width="2" style="28" customWidth="1"/>
    <col min="3" max="3" width="0.85546875" style="28" customWidth="1"/>
    <col min="4" max="21" width="1.5703125" style="28" customWidth="1"/>
    <col min="22" max="22" width="2.5703125" style="28" customWidth="1"/>
    <col min="23" max="23" width="2" style="28" bestFit="1" customWidth="1"/>
    <col min="24" max="26" width="3" style="28" bestFit="1" customWidth="1"/>
    <col min="27" max="33" width="2" style="28" bestFit="1" customWidth="1"/>
    <col min="34" max="34" width="2.5703125" style="28" customWidth="1"/>
    <col min="35" max="35" width="1.5703125" style="28" customWidth="1"/>
    <col min="36" max="37" width="2.42578125" style="28" customWidth="1"/>
    <col min="38" max="38" width="1.42578125" style="28" customWidth="1"/>
    <col min="39" max="42" width="1.5703125" style="28" customWidth="1"/>
    <col min="43" max="43" width="0.42578125" style="28" customWidth="1"/>
    <col min="44" max="44" width="0.140625" style="28" customWidth="1"/>
    <col min="45" max="47" width="1.5703125" style="28" customWidth="1"/>
    <col min="48" max="48" width="4.42578125" style="28" customWidth="1"/>
    <col min="49" max="49" width="2.42578125" style="28" hidden="1" customWidth="1"/>
    <col min="50" max="50" width="0.42578125" style="28" customWidth="1"/>
    <col min="51" max="16384" width="1.5703125" style="28"/>
  </cols>
  <sheetData>
    <row r="1" spans="2:58" ht="18.75" x14ac:dyDescent="0.2">
      <c r="B1" s="322" t="s">
        <v>271</v>
      </c>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row>
    <row r="2" spans="2:58" ht="6.75" customHeight="1" thickBot="1" x14ac:dyDescent="0.25">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row>
    <row r="3" spans="2:58" s="29" customFormat="1" ht="15" customHeight="1" x14ac:dyDescent="0.2">
      <c r="B3" s="68" t="s">
        <v>272</v>
      </c>
      <c r="C3" s="36"/>
      <c r="D3" s="36"/>
      <c r="E3" s="36"/>
      <c r="F3" s="36"/>
      <c r="G3" s="36"/>
      <c r="H3" s="36"/>
      <c r="I3" s="36"/>
      <c r="J3" s="36"/>
      <c r="K3" s="36"/>
      <c r="L3" s="36"/>
      <c r="M3" s="36"/>
      <c r="N3" s="36"/>
      <c r="O3" s="36"/>
      <c r="P3" s="36"/>
      <c r="Q3" s="36"/>
      <c r="R3" s="36"/>
      <c r="S3" s="36"/>
      <c r="T3" s="36"/>
      <c r="U3" s="36"/>
      <c r="V3" s="67" t="s">
        <v>177</v>
      </c>
      <c r="W3" s="319" t="str">
        <f>T('Application Data'!L5)</f>
        <v/>
      </c>
      <c r="X3" s="320"/>
      <c r="Y3" s="320"/>
      <c r="Z3" s="320"/>
      <c r="AA3" s="320"/>
      <c r="AB3" s="320"/>
      <c r="AC3" s="320"/>
      <c r="AD3" s="320"/>
      <c r="AE3" s="320"/>
      <c r="AF3" s="320"/>
      <c r="AG3" s="320"/>
      <c r="AH3" s="321"/>
      <c r="AI3" s="78"/>
      <c r="AJ3" s="76"/>
      <c r="AK3" s="76"/>
      <c r="AL3" s="76"/>
      <c r="AM3" s="76"/>
      <c r="AN3" s="76"/>
      <c r="AO3" s="76"/>
      <c r="AP3" s="76"/>
      <c r="AQ3" s="76"/>
      <c r="AR3" s="76"/>
      <c r="AS3" s="76"/>
      <c r="AT3" s="76"/>
      <c r="AU3" s="78"/>
      <c r="AV3" s="76"/>
      <c r="AW3" s="76"/>
      <c r="AX3" s="76"/>
      <c r="AY3" s="76"/>
      <c r="AZ3" s="76"/>
      <c r="BA3" s="76"/>
      <c r="BB3" s="76"/>
      <c r="BC3" s="76"/>
      <c r="BD3" s="76"/>
      <c r="BE3" s="76"/>
      <c r="BF3" s="79"/>
    </row>
    <row r="4" spans="2:58" s="29" customFormat="1" ht="15" customHeight="1" x14ac:dyDescent="0.2">
      <c r="B4" s="37"/>
      <c r="C4" s="38"/>
      <c r="D4" s="38"/>
      <c r="E4" s="38"/>
      <c r="F4" s="38"/>
      <c r="G4" s="38"/>
      <c r="H4" s="38"/>
      <c r="I4" s="38"/>
      <c r="J4" s="38"/>
      <c r="K4" s="38"/>
      <c r="L4" s="38"/>
      <c r="M4" s="38"/>
      <c r="N4" s="38"/>
      <c r="O4" s="38"/>
      <c r="P4" s="38"/>
      <c r="Q4" s="38"/>
      <c r="R4" s="38"/>
      <c r="S4" s="38"/>
      <c r="T4" s="38"/>
      <c r="U4" s="70"/>
      <c r="V4" s="71" t="s">
        <v>178</v>
      </c>
      <c r="W4" s="295" t="str">
        <f>T('Application Data'!L11:V11)</f>
        <v/>
      </c>
      <c r="X4" s="296"/>
      <c r="Y4" s="296"/>
      <c r="Z4" s="296"/>
      <c r="AA4" s="296"/>
      <c r="AB4" s="296"/>
      <c r="AC4" s="296"/>
      <c r="AD4" s="296"/>
      <c r="AE4" s="296"/>
      <c r="AF4" s="296"/>
      <c r="AG4" s="296"/>
      <c r="AH4" s="297"/>
      <c r="AI4" s="80"/>
      <c r="AJ4" s="70"/>
      <c r="AK4" s="70"/>
      <c r="AL4" s="70"/>
      <c r="AM4" s="70"/>
      <c r="AN4" s="70"/>
      <c r="AO4" s="70"/>
      <c r="AP4" s="70"/>
      <c r="AQ4" s="70"/>
      <c r="AR4" s="70"/>
      <c r="AS4" s="70"/>
      <c r="AT4" s="70"/>
      <c r="AU4" s="80"/>
      <c r="AV4" s="70"/>
      <c r="AW4" s="70"/>
      <c r="AX4" s="70"/>
      <c r="AY4" s="70"/>
      <c r="AZ4" s="70"/>
      <c r="BA4" s="70"/>
      <c r="BB4" s="70"/>
      <c r="BC4" s="70"/>
      <c r="BD4" s="70"/>
      <c r="BE4" s="70"/>
      <c r="BF4" s="81"/>
    </row>
    <row r="5" spans="2:58" s="29" customFormat="1" ht="15" customHeight="1" x14ac:dyDescent="0.2">
      <c r="B5" s="37"/>
      <c r="C5" s="38"/>
      <c r="D5" s="38"/>
      <c r="E5" s="38"/>
      <c r="F5" s="38"/>
      <c r="G5" s="38"/>
      <c r="H5" s="38"/>
      <c r="I5" s="38"/>
      <c r="J5" s="38"/>
      <c r="K5" s="38"/>
      <c r="L5" s="38"/>
      <c r="M5" s="38"/>
      <c r="N5" s="38"/>
      <c r="O5" s="38"/>
      <c r="P5" s="38"/>
      <c r="Q5" s="38"/>
      <c r="R5" s="38"/>
      <c r="S5" s="38"/>
      <c r="T5" s="38"/>
      <c r="U5" s="70"/>
      <c r="V5" s="71" t="s">
        <v>179</v>
      </c>
      <c r="W5" s="295" t="str">
        <f>IF('Application Data'!AI29=0, " ", 'Application Data'!AI29)</f>
        <v xml:space="preserve"> </v>
      </c>
      <c r="X5" s="296"/>
      <c r="Y5" s="296"/>
      <c r="Z5" s="296"/>
      <c r="AA5" s="296"/>
      <c r="AB5" s="296"/>
      <c r="AC5" s="296"/>
      <c r="AD5" s="296"/>
      <c r="AE5" s="296"/>
      <c r="AF5" s="296"/>
      <c r="AG5" s="296"/>
      <c r="AH5" s="297"/>
      <c r="AI5" s="80"/>
      <c r="AJ5" s="70"/>
      <c r="AK5" s="70"/>
      <c r="AL5" s="70"/>
      <c r="AM5" s="70"/>
      <c r="AN5" s="70"/>
      <c r="AO5" s="70"/>
      <c r="AP5" s="70"/>
      <c r="AQ5" s="70"/>
      <c r="AR5" s="70"/>
      <c r="AS5" s="70"/>
      <c r="AT5" s="70"/>
      <c r="AU5" s="80"/>
      <c r="AV5" s="70"/>
      <c r="AW5" s="70"/>
      <c r="AX5" s="70"/>
      <c r="AY5" s="70"/>
      <c r="AZ5" s="70"/>
      <c r="BA5" s="70"/>
      <c r="BB5" s="70"/>
      <c r="BC5" s="70"/>
      <c r="BD5" s="70"/>
      <c r="BE5" s="70"/>
      <c r="BF5" s="81"/>
    </row>
    <row r="6" spans="2:58" s="29" customFormat="1" ht="15" customHeight="1" x14ac:dyDescent="0.2">
      <c r="B6" s="37"/>
      <c r="C6" s="38"/>
      <c r="D6" s="38"/>
      <c r="E6" s="38"/>
      <c r="F6" s="38"/>
      <c r="G6" s="38"/>
      <c r="H6" s="38"/>
      <c r="I6" s="38"/>
      <c r="J6" s="38"/>
      <c r="K6" s="38"/>
      <c r="L6" s="38"/>
      <c r="M6" s="38"/>
      <c r="N6" s="38"/>
      <c r="O6" s="38"/>
      <c r="P6" s="38"/>
      <c r="Q6" s="38"/>
      <c r="R6" s="38"/>
      <c r="S6" s="38"/>
      <c r="T6" s="38"/>
      <c r="U6" s="70"/>
      <c r="V6" s="71" t="s">
        <v>180</v>
      </c>
      <c r="W6" s="295" t="str">
        <f>T('Application Data'!AI7:AN7)</f>
        <v/>
      </c>
      <c r="X6" s="296"/>
      <c r="Y6" s="296"/>
      <c r="Z6" s="296"/>
      <c r="AA6" s="296"/>
      <c r="AB6" s="296"/>
      <c r="AC6" s="296"/>
      <c r="AD6" s="296"/>
      <c r="AE6" s="296"/>
      <c r="AF6" s="296"/>
      <c r="AG6" s="296"/>
      <c r="AH6" s="297"/>
      <c r="AI6" s="80"/>
      <c r="AJ6" s="70"/>
      <c r="AK6" s="70"/>
      <c r="AL6" s="70"/>
      <c r="AM6" s="70"/>
      <c r="AN6" s="70"/>
      <c r="AO6" s="70"/>
      <c r="AP6" s="70"/>
      <c r="AQ6" s="70"/>
      <c r="AR6" s="70"/>
      <c r="AS6" s="70"/>
      <c r="AT6" s="70"/>
      <c r="AU6" s="80"/>
      <c r="AV6" s="70"/>
      <c r="AW6" s="70"/>
      <c r="AX6" s="70"/>
      <c r="AY6" s="70"/>
      <c r="AZ6" s="70"/>
      <c r="BA6" s="70"/>
      <c r="BB6" s="70"/>
      <c r="BC6" s="70"/>
      <c r="BD6" s="70"/>
      <c r="BE6" s="70"/>
      <c r="BF6" s="81"/>
    </row>
    <row r="7" spans="2:58" s="29" customFormat="1" ht="15" customHeight="1" x14ac:dyDescent="0.2">
      <c r="B7" s="37"/>
      <c r="C7" s="38"/>
      <c r="D7" s="38"/>
      <c r="E7" s="38"/>
      <c r="F7" s="38"/>
      <c r="G7" s="38"/>
      <c r="H7" s="38"/>
      <c r="I7" s="38"/>
      <c r="J7" s="38"/>
      <c r="K7" s="38"/>
      <c r="L7" s="38"/>
      <c r="M7" s="38"/>
      <c r="N7" s="38"/>
      <c r="O7" s="38"/>
      <c r="P7" s="38"/>
      <c r="Q7" s="38"/>
      <c r="R7" s="38"/>
      <c r="S7" s="38"/>
      <c r="T7" s="38"/>
      <c r="U7" s="70"/>
      <c r="V7" s="71" t="s">
        <v>181</v>
      </c>
      <c r="W7" s="295" t="str">
        <f>T('Application Data'!AI9:AN9)</f>
        <v/>
      </c>
      <c r="X7" s="296"/>
      <c r="Y7" s="296"/>
      <c r="Z7" s="296"/>
      <c r="AA7" s="296"/>
      <c r="AB7" s="296"/>
      <c r="AC7" s="296"/>
      <c r="AD7" s="296"/>
      <c r="AE7" s="296"/>
      <c r="AF7" s="296"/>
      <c r="AG7" s="296"/>
      <c r="AH7" s="297"/>
      <c r="AI7" s="80"/>
      <c r="AJ7" s="70"/>
      <c r="AK7" s="70"/>
      <c r="AL7" s="70"/>
      <c r="AM7" s="70"/>
      <c r="AN7" s="70"/>
      <c r="AO7" s="70"/>
      <c r="AP7" s="70"/>
      <c r="AQ7" s="70"/>
      <c r="AR7" s="70"/>
      <c r="AS7" s="70"/>
      <c r="AT7" s="70"/>
      <c r="AU7" s="80"/>
      <c r="AV7" s="70"/>
      <c r="AW7" s="70"/>
      <c r="AX7" s="70"/>
      <c r="AY7" s="70"/>
      <c r="AZ7" s="70"/>
      <c r="BA7" s="70"/>
      <c r="BB7" s="70"/>
      <c r="BC7" s="70"/>
      <c r="BD7" s="70"/>
      <c r="BE7" s="70"/>
      <c r="BF7" s="81"/>
    </row>
    <row r="8" spans="2:58" s="29" customFormat="1" ht="15" customHeight="1" x14ac:dyDescent="0.2">
      <c r="B8" s="37"/>
      <c r="C8" s="38"/>
      <c r="D8" s="38"/>
      <c r="E8" s="38"/>
      <c r="F8" s="38"/>
      <c r="G8" s="38"/>
      <c r="H8" s="38"/>
      <c r="I8" s="38"/>
      <c r="J8" s="38"/>
      <c r="K8" s="38"/>
      <c r="L8" s="38"/>
      <c r="M8" s="38"/>
      <c r="N8" s="38"/>
      <c r="O8" s="38"/>
      <c r="P8" s="38"/>
      <c r="Q8" s="38"/>
      <c r="R8" s="38"/>
      <c r="S8" s="38"/>
      <c r="T8" s="38"/>
      <c r="U8" s="70"/>
      <c r="V8" s="71" t="s">
        <v>182</v>
      </c>
      <c r="W8" s="295" t="str">
        <f>T('Application Data'!AI13:AN13)</f>
        <v/>
      </c>
      <c r="X8" s="296"/>
      <c r="Y8" s="296"/>
      <c r="Z8" s="296"/>
      <c r="AA8" s="296"/>
      <c r="AB8" s="296"/>
      <c r="AC8" s="296"/>
      <c r="AD8" s="296"/>
      <c r="AE8" s="296"/>
      <c r="AF8" s="296"/>
      <c r="AG8" s="296"/>
      <c r="AH8" s="297"/>
      <c r="AI8" s="80"/>
      <c r="AJ8" s="70"/>
      <c r="AK8" s="70"/>
      <c r="AL8" s="70"/>
      <c r="AM8" s="70"/>
      <c r="AN8" s="70"/>
      <c r="AO8" s="70"/>
      <c r="AP8" s="70"/>
      <c r="AQ8" s="70"/>
      <c r="AR8" s="70"/>
      <c r="AS8" s="70"/>
      <c r="AT8" s="70"/>
      <c r="AU8" s="80"/>
      <c r="AV8" s="70"/>
      <c r="AW8" s="70"/>
      <c r="AX8" s="70"/>
      <c r="AY8" s="70"/>
      <c r="AZ8" s="70"/>
      <c r="BA8" s="70"/>
      <c r="BB8" s="70"/>
      <c r="BC8" s="70"/>
      <c r="BD8" s="70"/>
      <c r="BE8" s="70"/>
      <c r="BF8" s="81"/>
    </row>
    <row r="9" spans="2:58" s="29" customFormat="1" ht="15" customHeight="1" x14ac:dyDescent="0.2">
      <c r="B9" s="34"/>
      <c r="C9" s="35"/>
      <c r="D9" s="35"/>
      <c r="E9" s="35"/>
      <c r="F9" s="35"/>
      <c r="G9" s="35"/>
      <c r="H9" s="35"/>
      <c r="I9" s="35"/>
      <c r="J9" s="35"/>
      <c r="K9" s="35"/>
      <c r="L9" s="35"/>
      <c r="M9" s="35"/>
      <c r="N9" s="35"/>
      <c r="O9" s="35"/>
      <c r="P9" s="35"/>
      <c r="Q9" s="35"/>
      <c r="R9" s="35"/>
      <c r="S9" s="35"/>
      <c r="T9" s="35"/>
      <c r="U9" s="72"/>
      <c r="V9" s="73" t="s">
        <v>183</v>
      </c>
      <c r="W9" s="329" t="str">
        <f>IF('Application Data'!L35=0, " ", 'Application Data'!L35)</f>
        <v xml:space="preserve"> </v>
      </c>
      <c r="X9" s="330"/>
      <c r="Y9" s="330"/>
      <c r="Z9" s="330"/>
      <c r="AA9" s="330"/>
      <c r="AB9" s="330"/>
      <c r="AC9" s="330"/>
      <c r="AD9" s="330"/>
      <c r="AE9" s="330"/>
      <c r="AF9" s="330"/>
      <c r="AG9" s="330"/>
      <c r="AH9" s="331"/>
      <c r="AI9" s="82"/>
      <c r="AJ9" s="72"/>
      <c r="AK9" s="72"/>
      <c r="AL9" s="72"/>
      <c r="AM9" s="72"/>
      <c r="AN9" s="72"/>
      <c r="AO9" s="72"/>
      <c r="AP9" s="72"/>
      <c r="AQ9" s="72"/>
      <c r="AR9" s="72"/>
      <c r="AS9" s="72"/>
      <c r="AT9" s="72"/>
      <c r="AU9" s="82"/>
      <c r="AV9" s="72"/>
      <c r="AW9" s="72"/>
      <c r="AX9" s="72"/>
      <c r="AY9" s="72"/>
      <c r="AZ9" s="72"/>
      <c r="BA9" s="72"/>
      <c r="BB9" s="72"/>
      <c r="BC9" s="72"/>
      <c r="BD9" s="72"/>
      <c r="BE9" s="72"/>
      <c r="BF9" s="83"/>
    </row>
    <row r="10" spans="2:58" s="29" customFormat="1" ht="15" customHeight="1" x14ac:dyDescent="0.2">
      <c r="B10" s="34"/>
      <c r="C10" s="35"/>
      <c r="D10" s="35"/>
      <c r="E10" s="35"/>
      <c r="F10" s="35"/>
      <c r="G10" s="35"/>
      <c r="H10" s="35"/>
      <c r="I10" s="35"/>
      <c r="J10" s="35"/>
      <c r="K10" s="35"/>
      <c r="L10" s="35"/>
      <c r="M10" s="35"/>
      <c r="N10" s="35"/>
      <c r="O10" s="35"/>
      <c r="P10" s="35"/>
      <c r="Q10" s="35"/>
      <c r="R10" s="35"/>
      <c r="S10" s="35"/>
      <c r="T10" s="35"/>
      <c r="U10" s="72"/>
      <c r="V10" s="73" t="s">
        <v>184</v>
      </c>
      <c r="W10" s="295" t="str">
        <f>IF('Application Data'!AI11=0, " ", 'Application Data'!AI11)</f>
        <v xml:space="preserve"> </v>
      </c>
      <c r="X10" s="296"/>
      <c r="Y10" s="296"/>
      <c r="Z10" s="296"/>
      <c r="AA10" s="296"/>
      <c r="AB10" s="296"/>
      <c r="AC10" s="296"/>
      <c r="AD10" s="296"/>
      <c r="AE10" s="296"/>
      <c r="AF10" s="296"/>
      <c r="AG10" s="296"/>
      <c r="AH10" s="297"/>
      <c r="AI10" s="82"/>
      <c r="AJ10" s="72"/>
      <c r="AK10" s="72"/>
      <c r="AL10" s="72"/>
      <c r="AM10" s="72"/>
      <c r="AN10" s="72"/>
      <c r="AO10" s="72"/>
      <c r="AP10" s="72"/>
      <c r="AQ10" s="72"/>
      <c r="AR10" s="72"/>
      <c r="AS10" s="72"/>
      <c r="AT10" s="72"/>
      <c r="AU10" s="82"/>
      <c r="AV10" s="72"/>
      <c r="AW10" s="72"/>
      <c r="AX10" s="72"/>
      <c r="AY10" s="72"/>
      <c r="AZ10" s="72"/>
      <c r="BA10" s="72"/>
      <c r="BB10" s="72"/>
      <c r="BC10" s="72"/>
      <c r="BD10" s="72"/>
      <c r="BE10" s="72"/>
      <c r="BF10" s="83"/>
    </row>
    <row r="11" spans="2:58" s="29" customFormat="1" ht="15" customHeight="1" thickBot="1" x14ac:dyDescent="0.25">
      <c r="B11" s="32"/>
      <c r="C11" s="33"/>
      <c r="D11" s="33"/>
      <c r="E11" s="33"/>
      <c r="F11" s="33"/>
      <c r="G11" s="33"/>
      <c r="H11" s="33"/>
      <c r="I11" s="33"/>
      <c r="J11" s="33"/>
      <c r="K11" s="33"/>
      <c r="L11" s="33"/>
      <c r="M11" s="33"/>
      <c r="N11" s="33"/>
      <c r="O11" s="33"/>
      <c r="P11" s="33"/>
      <c r="Q11" s="33"/>
      <c r="R11" s="33"/>
      <c r="S11" s="33"/>
      <c r="T11" s="33"/>
      <c r="U11" s="74"/>
      <c r="V11" s="75" t="s">
        <v>185</v>
      </c>
      <c r="W11" s="84" t="str">
        <f>IF('Application Data'!AI23=0, " ", 9)</f>
        <v xml:space="preserve"> </v>
      </c>
      <c r="X11" s="85" t="str">
        <f>IF('Application Data'!AJ23=0, " ", 10)</f>
        <v xml:space="preserve"> </v>
      </c>
      <c r="Y11" s="85" t="str">
        <f>IF('Application Data'!AK23=0, " ", 11)</f>
        <v xml:space="preserve"> </v>
      </c>
      <c r="Z11" s="85" t="str">
        <f>IF('Application Data'!AL23=0, " ", 12)</f>
        <v xml:space="preserve"> </v>
      </c>
      <c r="AA11" s="85" t="str">
        <f>IF('Application Data'!AM23=0, " ", 1)</f>
        <v xml:space="preserve"> </v>
      </c>
      <c r="AB11" s="85" t="str">
        <f>IF('Application Data'!AN23=0, " ", 2)</f>
        <v xml:space="preserve"> </v>
      </c>
      <c r="AC11" s="85" t="str">
        <f>IF('Application Data'!AO23=0, " ", 3)</f>
        <v xml:space="preserve"> </v>
      </c>
      <c r="AD11" s="85" t="str">
        <f>IF('Application Data'!AP23=0, " ", 4)</f>
        <v xml:space="preserve"> </v>
      </c>
      <c r="AE11" s="85" t="str">
        <f>IF('Application Data'!AQ23=0, " ", 5)</f>
        <v xml:space="preserve"> </v>
      </c>
      <c r="AF11" s="85" t="str">
        <f>IF('Application Data'!AR23=0, " ", 6)</f>
        <v xml:space="preserve"> </v>
      </c>
      <c r="AG11" s="85" t="str">
        <f>IF('Application Data'!AS23=0, " ", 7)</f>
        <v xml:space="preserve"> </v>
      </c>
      <c r="AH11" s="85" t="str">
        <f>IF('Application Data'!AT23=0, " ", 8)</f>
        <v xml:space="preserve"> </v>
      </c>
      <c r="AI11" s="86"/>
      <c r="AJ11" s="74"/>
      <c r="AK11" s="74"/>
      <c r="AL11" s="74"/>
      <c r="AM11" s="74"/>
      <c r="AN11" s="74"/>
      <c r="AO11" s="74"/>
      <c r="AP11" s="74"/>
      <c r="AQ11" s="74"/>
      <c r="AR11" s="74"/>
      <c r="AS11" s="74"/>
      <c r="AT11" s="74"/>
      <c r="AU11" s="86"/>
      <c r="AV11" s="74"/>
      <c r="AW11" s="74"/>
      <c r="AX11" s="74"/>
      <c r="AY11" s="74"/>
      <c r="AZ11" s="74"/>
      <c r="BA11" s="74"/>
      <c r="BB11" s="74"/>
      <c r="BC11" s="74"/>
      <c r="BD11" s="74"/>
      <c r="BE11" s="74"/>
      <c r="BF11" s="87"/>
    </row>
    <row r="12" spans="2:58" s="29" customFormat="1" ht="9" customHeight="1" x14ac:dyDescent="0.2">
      <c r="U12" s="31"/>
    </row>
    <row r="13" spans="2:58" s="29" customFormat="1" ht="15" customHeight="1" x14ac:dyDescent="0.2">
      <c r="B13" s="323" t="s">
        <v>186</v>
      </c>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row>
    <row r="14" spans="2:58" s="29" customFormat="1" ht="15" customHeight="1" thickBot="1" x14ac:dyDescent="0.25">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row>
    <row r="15" spans="2:58" s="29" customFormat="1" ht="15" customHeight="1" x14ac:dyDescent="0.2">
      <c r="B15" s="69" t="s">
        <v>273</v>
      </c>
      <c r="C15" s="36"/>
      <c r="D15" s="36"/>
      <c r="E15" s="36"/>
      <c r="F15" s="36"/>
      <c r="G15" s="36"/>
      <c r="H15" s="36"/>
      <c r="I15" s="36"/>
      <c r="J15" s="36"/>
      <c r="K15" s="36"/>
      <c r="L15" s="36"/>
      <c r="M15" s="36"/>
      <c r="N15" s="36"/>
      <c r="O15" s="36"/>
      <c r="P15" s="36"/>
      <c r="Q15" s="36"/>
      <c r="R15" s="36"/>
      <c r="S15" s="36"/>
      <c r="T15" s="76"/>
      <c r="U15" s="76"/>
      <c r="V15" s="77" t="s">
        <v>187</v>
      </c>
      <c r="W15" s="332" t="str">
        <f>IF('Application Data'!L31=0, " ", 'Application Data'!L31)</f>
        <v xml:space="preserve"> </v>
      </c>
      <c r="X15" s="320"/>
      <c r="Y15" s="320"/>
      <c r="Z15" s="320"/>
      <c r="AA15" s="320"/>
      <c r="AB15" s="320"/>
      <c r="AC15" s="320"/>
      <c r="AD15" s="320"/>
      <c r="AE15" s="320"/>
      <c r="AF15" s="320"/>
      <c r="AG15" s="320"/>
      <c r="AH15" s="320"/>
      <c r="AI15" s="78"/>
      <c r="AJ15" s="76"/>
      <c r="AK15" s="76"/>
      <c r="AL15" s="76"/>
      <c r="AM15" s="76"/>
      <c r="AN15" s="76"/>
      <c r="AO15" s="76"/>
      <c r="AP15" s="76"/>
      <c r="AQ15" s="76"/>
      <c r="AR15" s="76"/>
      <c r="AS15" s="76"/>
      <c r="AT15" s="76"/>
      <c r="AU15" s="78"/>
      <c r="AV15" s="76"/>
      <c r="AW15" s="76"/>
      <c r="AX15" s="76"/>
      <c r="AY15" s="76"/>
      <c r="AZ15" s="76"/>
      <c r="BA15" s="76"/>
      <c r="BB15" s="76"/>
      <c r="BC15" s="76"/>
      <c r="BD15" s="76"/>
      <c r="BE15" s="76"/>
      <c r="BF15" s="79"/>
    </row>
    <row r="16" spans="2:58" s="29" customFormat="1" ht="15" customHeight="1" x14ac:dyDescent="0.2">
      <c r="B16" s="37"/>
      <c r="C16" s="38"/>
      <c r="D16" s="38"/>
      <c r="E16" s="38"/>
      <c r="F16" s="38"/>
      <c r="G16" s="38"/>
      <c r="H16" s="38"/>
      <c r="I16" s="38"/>
      <c r="J16" s="38"/>
      <c r="K16" s="38"/>
      <c r="L16" s="38"/>
      <c r="M16" s="38"/>
      <c r="N16" s="38"/>
      <c r="O16" s="38"/>
      <c r="P16" s="38"/>
      <c r="Q16" s="38"/>
      <c r="R16" s="38"/>
      <c r="S16" s="38"/>
      <c r="T16" s="70"/>
      <c r="U16" s="70"/>
      <c r="V16" s="71" t="s">
        <v>46</v>
      </c>
      <c r="W16" s="326" t="str">
        <f>IF('Application Data'!L33=0, " ", 'Application Data'!L33)</f>
        <v xml:space="preserve"> </v>
      </c>
      <c r="X16" s="327"/>
      <c r="Y16" s="327"/>
      <c r="Z16" s="327"/>
      <c r="AA16" s="327"/>
      <c r="AB16" s="327"/>
      <c r="AC16" s="327"/>
      <c r="AD16" s="327"/>
      <c r="AE16" s="327"/>
      <c r="AF16" s="327"/>
      <c r="AG16" s="327"/>
      <c r="AH16" s="328"/>
      <c r="AI16" s="80"/>
      <c r="AJ16" s="70"/>
      <c r="AK16" s="70"/>
      <c r="AL16" s="70"/>
      <c r="AM16" s="70"/>
      <c r="AN16" s="70"/>
      <c r="AO16" s="70"/>
      <c r="AP16" s="70"/>
      <c r="AQ16" s="70"/>
      <c r="AR16" s="70"/>
      <c r="AS16" s="70"/>
      <c r="AT16" s="70"/>
      <c r="AU16" s="80"/>
      <c r="AV16" s="70"/>
      <c r="AW16" s="70"/>
      <c r="AX16" s="70"/>
      <c r="AY16" s="70"/>
      <c r="AZ16" s="70"/>
      <c r="BA16" s="70"/>
      <c r="BB16" s="70"/>
      <c r="BC16" s="70"/>
      <c r="BD16" s="70"/>
      <c r="BE16" s="70"/>
      <c r="BF16" s="81"/>
    </row>
    <row r="17" spans="1:58" s="29" customFormat="1" ht="15" customHeight="1" x14ac:dyDescent="0.2">
      <c r="B17" s="37"/>
      <c r="C17" s="38"/>
      <c r="D17" s="38"/>
      <c r="E17" s="38"/>
      <c r="F17" s="38"/>
      <c r="G17" s="38"/>
      <c r="H17" s="38"/>
      <c r="I17" s="38"/>
      <c r="J17" s="38"/>
      <c r="K17" s="38"/>
      <c r="L17" s="38"/>
      <c r="M17" s="38"/>
      <c r="N17" s="38"/>
      <c r="O17" s="38"/>
      <c r="P17" s="38"/>
      <c r="Q17" s="38"/>
      <c r="R17" s="38"/>
      <c r="S17" s="38"/>
      <c r="T17" s="70"/>
      <c r="U17" s="70"/>
      <c r="V17" s="71" t="s">
        <v>188</v>
      </c>
      <c r="W17" s="295" t="str">
        <f>IF('Application Data'!L35=0, " ", 'Application Data'!L35)</f>
        <v xml:space="preserve"> </v>
      </c>
      <c r="X17" s="296"/>
      <c r="Y17" s="296"/>
      <c r="Z17" s="296"/>
      <c r="AA17" s="296"/>
      <c r="AB17" s="296"/>
      <c r="AC17" s="296"/>
      <c r="AD17" s="296"/>
      <c r="AE17" s="296"/>
      <c r="AF17" s="296"/>
      <c r="AG17" s="296"/>
      <c r="AH17" s="297"/>
      <c r="AI17" s="80"/>
      <c r="AJ17" s="70"/>
      <c r="AK17" s="70"/>
      <c r="AL17" s="70"/>
      <c r="AM17" s="70"/>
      <c r="AN17" s="70"/>
      <c r="AO17" s="70"/>
      <c r="AP17" s="70"/>
      <c r="AQ17" s="70"/>
      <c r="AR17" s="70"/>
      <c r="AS17" s="70"/>
      <c r="AT17" s="70"/>
      <c r="AU17" s="80"/>
      <c r="AV17" s="70"/>
      <c r="AW17" s="70"/>
      <c r="AX17" s="70"/>
      <c r="AY17" s="70"/>
      <c r="AZ17" s="70"/>
      <c r="BA17" s="70"/>
      <c r="BB17" s="70"/>
      <c r="BC17" s="70"/>
      <c r="BD17" s="70"/>
      <c r="BE17" s="70"/>
      <c r="BF17" s="81"/>
    </row>
    <row r="18" spans="1:58" s="29" customFormat="1" ht="15" customHeight="1" x14ac:dyDescent="0.2">
      <c r="B18" s="37"/>
      <c r="C18" s="38"/>
      <c r="D18" s="38"/>
      <c r="E18" s="38"/>
      <c r="F18" s="38"/>
      <c r="G18" s="38"/>
      <c r="H18" s="38"/>
      <c r="I18" s="38"/>
      <c r="J18" s="38"/>
      <c r="K18" s="38"/>
      <c r="L18" s="38"/>
      <c r="M18" s="38"/>
      <c r="N18" s="38"/>
      <c r="O18" s="38"/>
      <c r="P18" s="38"/>
      <c r="Q18" s="38"/>
      <c r="R18" s="38"/>
      <c r="S18" s="38"/>
      <c r="T18" s="70"/>
      <c r="U18" s="70"/>
      <c r="V18" s="71" t="s">
        <v>189</v>
      </c>
      <c r="W18" s="295" t="str">
        <f>IF('Application Data'!L37=0, " ", 'Application Data'!L37)</f>
        <v xml:space="preserve"> </v>
      </c>
      <c r="X18" s="296"/>
      <c r="Y18" s="296"/>
      <c r="Z18" s="296"/>
      <c r="AA18" s="296"/>
      <c r="AB18" s="296"/>
      <c r="AC18" s="296"/>
      <c r="AD18" s="296"/>
      <c r="AE18" s="296"/>
      <c r="AF18" s="296"/>
      <c r="AG18" s="296"/>
      <c r="AH18" s="297"/>
      <c r="AI18" s="80"/>
      <c r="AJ18" s="70"/>
      <c r="AK18" s="70"/>
      <c r="AL18" s="70"/>
      <c r="AM18" s="70"/>
      <c r="AN18" s="70"/>
      <c r="AO18" s="70"/>
      <c r="AP18" s="70"/>
      <c r="AQ18" s="70"/>
      <c r="AR18" s="70"/>
      <c r="AS18" s="70"/>
      <c r="AT18" s="70"/>
      <c r="AU18" s="80"/>
      <c r="AV18" s="70"/>
      <c r="AW18" s="70"/>
      <c r="AX18" s="70"/>
      <c r="AY18" s="70"/>
      <c r="AZ18" s="70"/>
      <c r="BA18" s="70"/>
      <c r="BB18" s="70"/>
      <c r="BC18" s="70"/>
      <c r="BD18" s="70"/>
      <c r="BE18" s="70"/>
      <c r="BF18" s="81"/>
    </row>
    <row r="19" spans="1:58" s="29" customFormat="1" ht="15" customHeight="1" x14ac:dyDescent="0.2">
      <c r="B19" s="37"/>
      <c r="C19" s="38"/>
      <c r="D19" s="38"/>
      <c r="E19" s="38"/>
      <c r="F19" s="38"/>
      <c r="G19" s="38"/>
      <c r="H19" s="38"/>
      <c r="I19" s="38"/>
      <c r="J19" s="38"/>
      <c r="K19" s="38"/>
      <c r="L19" s="38"/>
      <c r="M19" s="38"/>
      <c r="N19" s="38"/>
      <c r="O19" s="38"/>
      <c r="P19" s="38"/>
      <c r="Q19" s="38"/>
      <c r="R19" s="38"/>
      <c r="S19" s="38"/>
      <c r="T19" s="70"/>
      <c r="U19" s="70"/>
      <c r="V19" s="71" t="s">
        <v>190</v>
      </c>
      <c r="W19" s="295" t="str">
        <f>IF('Application Data'!L39=0, " ", 'Application Data'!L39)</f>
        <v xml:space="preserve"> </v>
      </c>
      <c r="X19" s="296"/>
      <c r="Y19" s="296"/>
      <c r="Z19" s="296"/>
      <c r="AA19" s="296"/>
      <c r="AB19" s="296"/>
      <c r="AC19" s="296"/>
      <c r="AD19" s="296"/>
      <c r="AE19" s="296"/>
      <c r="AF19" s="296"/>
      <c r="AG19" s="296"/>
      <c r="AH19" s="297"/>
      <c r="AI19" s="80"/>
      <c r="AJ19" s="70"/>
      <c r="AK19" s="70"/>
      <c r="AL19" s="70"/>
      <c r="AM19" s="70"/>
      <c r="AN19" s="70"/>
      <c r="AO19" s="70"/>
      <c r="AP19" s="70"/>
      <c r="AQ19" s="70"/>
      <c r="AR19" s="70"/>
      <c r="AS19" s="70"/>
      <c r="AT19" s="70"/>
      <c r="AU19" s="80"/>
      <c r="AV19" s="70"/>
      <c r="AW19" s="70"/>
      <c r="AX19" s="70"/>
      <c r="AY19" s="70"/>
      <c r="AZ19" s="70"/>
      <c r="BA19" s="70"/>
      <c r="BB19" s="70"/>
      <c r="BC19" s="70"/>
      <c r="BD19" s="70"/>
      <c r="BE19" s="70"/>
      <c r="BF19" s="81"/>
    </row>
    <row r="20" spans="1:58" s="29" customFormat="1" ht="15" customHeight="1" x14ac:dyDescent="0.2">
      <c r="B20" s="37"/>
      <c r="C20" s="38"/>
      <c r="D20" s="38"/>
      <c r="E20" s="38"/>
      <c r="F20" s="38"/>
      <c r="G20" s="38"/>
      <c r="H20" s="38"/>
      <c r="I20" s="38"/>
      <c r="J20" s="38"/>
      <c r="K20" s="38"/>
      <c r="L20" s="38"/>
      <c r="M20" s="38"/>
      <c r="N20" s="38"/>
      <c r="O20" s="38"/>
      <c r="P20" s="38"/>
      <c r="Q20" s="38"/>
      <c r="R20" s="38"/>
      <c r="S20" s="38"/>
      <c r="T20" s="70"/>
      <c r="U20" s="70"/>
      <c r="V20" s="71" t="s">
        <v>56</v>
      </c>
      <c r="W20" s="295" t="str">
        <f>IF('Application Data'!L41=0, " ", 'Application Data'!L41)</f>
        <v xml:space="preserve"> </v>
      </c>
      <c r="X20" s="296"/>
      <c r="Y20" s="296"/>
      <c r="Z20" s="296"/>
      <c r="AA20" s="296"/>
      <c r="AB20" s="296"/>
      <c r="AC20" s="296"/>
      <c r="AD20" s="296"/>
      <c r="AE20" s="296"/>
      <c r="AF20" s="296"/>
      <c r="AG20" s="296"/>
      <c r="AH20" s="297"/>
      <c r="AI20" s="80"/>
      <c r="AJ20" s="70"/>
      <c r="AK20" s="70"/>
      <c r="AL20" s="70"/>
      <c r="AM20" s="70"/>
      <c r="AN20" s="70"/>
      <c r="AO20" s="70"/>
      <c r="AP20" s="70"/>
      <c r="AQ20" s="70"/>
      <c r="AR20" s="70"/>
      <c r="AS20" s="70"/>
      <c r="AT20" s="70"/>
      <c r="AU20" s="80"/>
      <c r="AV20" s="70"/>
      <c r="AW20" s="70"/>
      <c r="AX20" s="70"/>
      <c r="AY20" s="70"/>
      <c r="AZ20" s="70"/>
      <c r="BA20" s="70"/>
      <c r="BB20" s="70"/>
      <c r="BC20" s="70"/>
      <c r="BD20" s="70"/>
      <c r="BE20" s="70"/>
      <c r="BF20" s="81"/>
    </row>
    <row r="21" spans="1:58" s="29" customFormat="1" ht="15" customHeight="1" thickBot="1" x14ac:dyDescent="0.25">
      <c r="B21" s="32"/>
      <c r="C21" s="33"/>
      <c r="D21" s="33"/>
      <c r="E21" s="33"/>
      <c r="F21" s="33"/>
      <c r="G21" s="33"/>
      <c r="H21" s="33"/>
      <c r="I21" s="33"/>
      <c r="J21" s="33"/>
      <c r="K21" s="33"/>
      <c r="L21" s="33"/>
      <c r="M21" s="33"/>
      <c r="N21" s="33"/>
      <c r="O21" s="33"/>
      <c r="P21" s="33"/>
      <c r="Q21" s="33"/>
      <c r="R21" s="33"/>
      <c r="S21" s="33"/>
      <c r="T21" s="74"/>
      <c r="U21" s="74"/>
      <c r="V21" s="75" t="s">
        <v>191</v>
      </c>
      <c r="W21" s="307" t="str">
        <f>IF('Application Data'!L43=0, " ", 'Application Data'!L43)</f>
        <v xml:space="preserve"> </v>
      </c>
      <c r="X21" s="308"/>
      <c r="Y21" s="308"/>
      <c r="Z21" s="308"/>
      <c r="AA21" s="308"/>
      <c r="AB21" s="308"/>
      <c r="AC21" s="308"/>
      <c r="AD21" s="308"/>
      <c r="AE21" s="308"/>
      <c r="AF21" s="308"/>
      <c r="AG21" s="308"/>
      <c r="AH21" s="309"/>
      <c r="AI21" s="86"/>
      <c r="AJ21" s="74"/>
      <c r="AK21" s="74"/>
      <c r="AL21" s="74"/>
      <c r="AM21" s="74"/>
      <c r="AN21" s="74"/>
      <c r="AO21" s="74"/>
      <c r="AP21" s="74"/>
      <c r="AQ21" s="74"/>
      <c r="AR21" s="74"/>
      <c r="AS21" s="74"/>
      <c r="AT21" s="74"/>
      <c r="AU21" s="86"/>
      <c r="AV21" s="74"/>
      <c r="AW21" s="74"/>
      <c r="AX21" s="74"/>
      <c r="AY21" s="74"/>
      <c r="AZ21" s="74"/>
      <c r="BA21" s="74"/>
      <c r="BB21" s="74"/>
      <c r="BC21" s="74"/>
      <c r="BD21" s="74"/>
      <c r="BE21" s="74"/>
      <c r="BF21" s="87"/>
    </row>
    <row r="22" spans="1:58" s="29" customFormat="1" ht="15" customHeight="1" thickBot="1" x14ac:dyDescent="0.25"/>
    <row r="23" spans="1:58" s="29" customFormat="1" ht="15" customHeight="1" x14ac:dyDescent="0.2">
      <c r="B23" s="69" t="s">
        <v>274</v>
      </c>
      <c r="C23" s="36"/>
      <c r="D23" s="36"/>
      <c r="E23" s="36"/>
      <c r="F23" s="36"/>
      <c r="G23" s="36"/>
      <c r="H23" s="36"/>
      <c r="I23" s="36"/>
      <c r="J23" s="36"/>
      <c r="K23" s="36"/>
      <c r="L23" s="36"/>
      <c r="M23" s="36"/>
      <c r="N23" s="36"/>
      <c r="O23" s="36"/>
      <c r="P23" s="36"/>
      <c r="Q23" s="36"/>
      <c r="R23" s="36"/>
      <c r="S23" s="36"/>
      <c r="T23" s="36"/>
      <c r="U23" s="36"/>
      <c r="V23" s="36"/>
      <c r="W23" s="78"/>
      <c r="X23" s="76"/>
      <c r="Y23" s="76"/>
      <c r="Z23" s="76"/>
      <c r="AA23" s="76"/>
      <c r="AB23" s="76"/>
      <c r="AC23" s="76"/>
      <c r="AD23" s="76"/>
      <c r="AE23" s="76"/>
      <c r="AF23" s="76"/>
      <c r="AG23" s="76"/>
      <c r="AH23" s="76"/>
      <c r="AI23" s="78"/>
      <c r="AJ23" s="76"/>
      <c r="AK23" s="76"/>
      <c r="AL23" s="76"/>
      <c r="AM23" s="76"/>
      <c r="AN23" s="76"/>
      <c r="AO23" s="76"/>
      <c r="AP23" s="76"/>
      <c r="AQ23" s="76"/>
      <c r="AR23" s="76"/>
      <c r="AS23" s="76"/>
      <c r="AT23" s="76"/>
      <c r="AU23" s="78"/>
      <c r="AV23" s="76"/>
      <c r="AW23" s="76"/>
      <c r="AX23" s="76"/>
      <c r="AY23" s="76"/>
      <c r="AZ23" s="76"/>
      <c r="BA23" s="76"/>
      <c r="BB23" s="76"/>
      <c r="BC23" s="76"/>
      <c r="BD23" s="76"/>
      <c r="BE23" s="76"/>
      <c r="BF23" s="79"/>
    </row>
    <row r="24" spans="1:58" ht="15" customHeight="1" x14ac:dyDescent="0.2">
      <c r="A24" s="29"/>
      <c r="B24" s="37"/>
      <c r="C24" s="38"/>
      <c r="D24" s="38"/>
      <c r="E24" s="38"/>
      <c r="F24" s="38"/>
      <c r="G24" s="38"/>
      <c r="H24" s="38"/>
      <c r="I24" s="38"/>
      <c r="J24" s="38"/>
      <c r="K24" s="38"/>
      <c r="L24" s="38"/>
      <c r="M24" s="38"/>
      <c r="N24" s="38"/>
      <c r="O24" s="38"/>
      <c r="P24" s="38"/>
      <c r="Q24" s="38"/>
      <c r="R24" s="38"/>
      <c r="S24" s="38"/>
      <c r="T24" s="38"/>
      <c r="U24" s="38"/>
      <c r="V24" s="89" t="s">
        <v>192</v>
      </c>
      <c r="W24" s="310" t="str">
        <f>IF('Biosolids Data'!AR5=0, " ", 'Biosolids Data'!AR5)</f>
        <v xml:space="preserve"> </v>
      </c>
      <c r="X24" s="311"/>
      <c r="Y24" s="311"/>
      <c r="Z24" s="311"/>
      <c r="AA24" s="311"/>
      <c r="AB24" s="311"/>
      <c r="AC24" s="311"/>
      <c r="AD24" s="311"/>
      <c r="AE24" s="311"/>
      <c r="AF24" s="311"/>
      <c r="AG24" s="311"/>
      <c r="AH24" s="312"/>
      <c r="AI24" s="80"/>
      <c r="AJ24" s="70"/>
      <c r="AK24" s="70"/>
      <c r="AL24" s="70"/>
      <c r="AM24" s="70"/>
      <c r="AN24" s="70"/>
      <c r="AO24" s="70"/>
      <c r="AP24" s="70"/>
      <c r="AQ24" s="70"/>
      <c r="AR24" s="70"/>
      <c r="AS24" s="70"/>
      <c r="AT24" s="70"/>
      <c r="AU24" s="80"/>
      <c r="AV24" s="70"/>
      <c r="AW24" s="70"/>
      <c r="AX24" s="70"/>
      <c r="AY24" s="70"/>
      <c r="AZ24" s="70"/>
      <c r="BA24" s="70"/>
      <c r="BB24" s="70"/>
      <c r="BC24" s="70"/>
      <c r="BD24" s="70"/>
      <c r="BE24" s="70"/>
      <c r="BF24" s="81"/>
    </row>
    <row r="25" spans="1:58" ht="15" customHeight="1" x14ac:dyDescent="0.2">
      <c r="A25" s="29"/>
      <c r="B25" s="37"/>
      <c r="C25" s="38"/>
      <c r="D25" s="38"/>
      <c r="E25" s="38"/>
      <c r="F25" s="38"/>
      <c r="G25" s="38"/>
      <c r="H25" s="38"/>
      <c r="I25" s="38"/>
      <c r="J25" s="38"/>
      <c r="K25" s="38"/>
      <c r="L25" s="38"/>
      <c r="M25" s="38"/>
      <c r="N25" s="38"/>
      <c r="O25" s="38"/>
      <c r="P25" s="38"/>
      <c r="Q25" s="38"/>
      <c r="R25" s="38"/>
      <c r="S25" s="38"/>
      <c r="T25" s="38"/>
      <c r="U25" s="38"/>
      <c r="V25" s="39" t="s">
        <v>193</v>
      </c>
      <c r="W25" s="313" t="str">
        <f>IF('Biosolids Data'!Q37=0, " ", 'Biosolids Data'!Q37)</f>
        <v xml:space="preserve"> </v>
      </c>
      <c r="X25" s="314"/>
      <c r="Y25" s="314"/>
      <c r="Z25" s="314"/>
      <c r="AA25" s="314"/>
      <c r="AB25" s="314"/>
      <c r="AC25" s="314"/>
      <c r="AD25" s="314"/>
      <c r="AE25" s="314"/>
      <c r="AF25" s="314"/>
      <c r="AG25" s="314"/>
      <c r="AH25" s="315"/>
      <c r="AI25" s="80"/>
      <c r="AJ25" s="70"/>
      <c r="AK25" s="70"/>
      <c r="AL25" s="70"/>
      <c r="AM25" s="70"/>
      <c r="AN25" s="70"/>
      <c r="AO25" s="70"/>
      <c r="AP25" s="70"/>
      <c r="AQ25" s="70"/>
      <c r="AR25" s="70"/>
      <c r="AS25" s="70"/>
      <c r="AT25" s="70"/>
      <c r="AU25" s="80"/>
      <c r="AV25" s="70"/>
      <c r="AW25" s="70"/>
      <c r="AX25" s="70"/>
      <c r="AY25" s="70"/>
      <c r="AZ25" s="70"/>
      <c r="BA25" s="70"/>
      <c r="BB25" s="70"/>
      <c r="BC25" s="70"/>
      <c r="BD25" s="70"/>
      <c r="BE25" s="70"/>
      <c r="BF25" s="81"/>
    </row>
    <row r="26" spans="1:58" ht="15" customHeight="1" x14ac:dyDescent="0.2">
      <c r="A26" s="29"/>
      <c r="B26" s="37"/>
      <c r="C26" s="38"/>
      <c r="D26" s="38"/>
      <c r="E26" s="38"/>
      <c r="F26" s="38"/>
      <c r="G26" s="38"/>
      <c r="H26" s="38"/>
      <c r="I26" s="38"/>
      <c r="J26" s="38"/>
      <c r="K26" s="38"/>
      <c r="L26" s="38"/>
      <c r="M26" s="38"/>
      <c r="N26" s="38"/>
      <c r="O26" s="38"/>
      <c r="P26" s="38"/>
      <c r="Q26" s="38"/>
      <c r="R26" s="38"/>
      <c r="S26" s="38"/>
      <c r="T26" s="38"/>
      <c r="U26" s="38"/>
      <c r="V26" s="39" t="s">
        <v>194</v>
      </c>
      <c r="W26" s="316" t="str">
        <f>IF('Biosolids Data'!Q39=0, " ", 'Biosolids Data'!Q39)</f>
        <v xml:space="preserve"> </v>
      </c>
      <c r="X26" s="317"/>
      <c r="Y26" s="317"/>
      <c r="Z26" s="317"/>
      <c r="AA26" s="317"/>
      <c r="AB26" s="317"/>
      <c r="AC26" s="317"/>
      <c r="AD26" s="317"/>
      <c r="AE26" s="317"/>
      <c r="AF26" s="317"/>
      <c r="AG26" s="317"/>
      <c r="AH26" s="318"/>
      <c r="AI26" s="80"/>
      <c r="AJ26" s="70"/>
      <c r="AK26" s="70"/>
      <c r="AL26" s="70"/>
      <c r="AM26" s="70"/>
      <c r="AN26" s="70"/>
      <c r="AO26" s="70"/>
      <c r="AP26" s="70"/>
      <c r="AQ26" s="70"/>
      <c r="AR26" s="70"/>
      <c r="AS26" s="70"/>
      <c r="AT26" s="70"/>
      <c r="AU26" s="80"/>
      <c r="AV26" s="70"/>
      <c r="AW26" s="70"/>
      <c r="AX26" s="70"/>
      <c r="AY26" s="70"/>
      <c r="AZ26" s="70"/>
      <c r="BA26" s="70"/>
      <c r="BB26" s="70"/>
      <c r="BC26" s="70"/>
      <c r="BD26" s="70"/>
      <c r="BE26" s="70"/>
      <c r="BF26" s="81"/>
    </row>
    <row r="27" spans="1:58" ht="15" customHeight="1" x14ac:dyDescent="0.2">
      <c r="A27" s="29"/>
      <c r="B27" s="37"/>
      <c r="C27" s="38"/>
      <c r="D27" s="38"/>
      <c r="E27" s="38"/>
      <c r="F27" s="38"/>
      <c r="G27" s="38"/>
      <c r="H27" s="38"/>
      <c r="I27" s="38"/>
      <c r="J27" s="38"/>
      <c r="K27" s="38"/>
      <c r="L27" s="38"/>
      <c r="M27" s="38"/>
      <c r="N27" s="38"/>
      <c r="O27" s="38"/>
      <c r="P27" s="38"/>
      <c r="Q27" s="38"/>
      <c r="R27" s="38"/>
      <c r="S27" s="38"/>
      <c r="T27" s="38"/>
      <c r="U27" s="38"/>
      <c r="V27" s="89" t="s">
        <v>195</v>
      </c>
      <c r="W27" s="295" t="str">
        <f>T('Application Data'!AI31)</f>
        <v/>
      </c>
      <c r="X27" s="296"/>
      <c r="Y27" s="296"/>
      <c r="Z27" s="296"/>
      <c r="AA27" s="296"/>
      <c r="AB27" s="296"/>
      <c r="AC27" s="296"/>
      <c r="AD27" s="296"/>
      <c r="AE27" s="296"/>
      <c r="AF27" s="296"/>
      <c r="AG27" s="296"/>
      <c r="AH27" s="297"/>
      <c r="AI27" s="80"/>
      <c r="AJ27" s="70"/>
      <c r="AK27" s="70"/>
      <c r="AL27" s="70"/>
      <c r="AM27" s="70"/>
      <c r="AN27" s="70"/>
      <c r="AO27" s="70"/>
      <c r="AP27" s="70"/>
      <c r="AQ27" s="70"/>
      <c r="AR27" s="70"/>
      <c r="AS27" s="70"/>
      <c r="AT27" s="70"/>
      <c r="AU27" s="80"/>
      <c r="AV27" s="70"/>
      <c r="AW27" s="70"/>
      <c r="AX27" s="70"/>
      <c r="AY27" s="70"/>
      <c r="AZ27" s="70"/>
      <c r="BA27" s="70"/>
      <c r="BB27" s="70"/>
      <c r="BC27" s="70"/>
      <c r="BD27" s="70"/>
      <c r="BE27" s="70"/>
      <c r="BF27" s="81"/>
    </row>
    <row r="28" spans="1:58" ht="15" customHeight="1" x14ac:dyDescent="0.2">
      <c r="B28" s="40" t="s">
        <v>275</v>
      </c>
      <c r="C28" s="66"/>
      <c r="D28" s="66"/>
      <c r="E28" s="66"/>
      <c r="F28" s="66"/>
      <c r="G28" s="66"/>
      <c r="H28" s="66"/>
      <c r="I28" s="66"/>
      <c r="J28" s="66"/>
      <c r="K28" s="66"/>
      <c r="L28" s="66"/>
      <c r="M28" s="41" t="s">
        <v>196</v>
      </c>
      <c r="N28" s="66"/>
      <c r="O28" s="66"/>
      <c r="P28" s="66"/>
      <c r="Q28" s="66"/>
      <c r="R28" s="66"/>
      <c r="S28" s="66"/>
      <c r="T28" s="66"/>
      <c r="U28" s="66"/>
      <c r="V28" s="39"/>
      <c r="W28" s="295"/>
      <c r="X28" s="296"/>
      <c r="Y28" s="296"/>
      <c r="Z28" s="296"/>
      <c r="AA28" s="296"/>
      <c r="AB28" s="296"/>
      <c r="AC28" s="296"/>
      <c r="AD28" s="296"/>
      <c r="AE28" s="296"/>
      <c r="AF28" s="296"/>
      <c r="AG28" s="296"/>
      <c r="AH28" s="297"/>
      <c r="AI28" s="80"/>
      <c r="AJ28" s="70"/>
      <c r="AK28" s="70"/>
      <c r="AL28" s="70"/>
      <c r="AM28" s="70"/>
      <c r="AN28" s="70"/>
      <c r="AO28" s="70"/>
      <c r="AP28" s="70"/>
      <c r="AQ28" s="70"/>
      <c r="AR28" s="70"/>
      <c r="AS28" s="70"/>
      <c r="AT28" s="70"/>
      <c r="AU28" s="80"/>
      <c r="AV28" s="70"/>
      <c r="AW28" s="70"/>
      <c r="AX28" s="70"/>
      <c r="AY28" s="70"/>
      <c r="AZ28" s="70"/>
      <c r="BA28" s="70"/>
      <c r="BB28" s="70"/>
      <c r="BC28" s="70"/>
      <c r="BD28" s="70"/>
      <c r="BE28" s="70"/>
      <c r="BF28" s="81"/>
    </row>
    <row r="29" spans="1:58" ht="15" customHeight="1" x14ac:dyDescent="0.2">
      <c r="B29" s="37"/>
      <c r="C29" s="90"/>
      <c r="D29" s="90"/>
      <c r="E29" s="90"/>
      <c r="F29" s="90"/>
      <c r="G29" s="90"/>
      <c r="H29" s="90"/>
      <c r="I29" s="90"/>
      <c r="J29" s="90"/>
      <c r="K29" s="90"/>
      <c r="L29" s="90"/>
      <c r="M29" s="90"/>
      <c r="N29" s="90"/>
      <c r="O29" s="90"/>
      <c r="P29" s="90"/>
      <c r="Q29" s="90"/>
      <c r="R29" s="90"/>
      <c r="S29" s="90"/>
      <c r="T29" s="90"/>
      <c r="U29" s="90"/>
      <c r="V29" s="91" t="s">
        <v>197</v>
      </c>
      <c r="W29" s="301" t="str">
        <f>IF('Biosolids Data'!Q43=0, " ", 'Biosolids Data'!Q43)</f>
        <v xml:space="preserve"> </v>
      </c>
      <c r="X29" s="302"/>
      <c r="Y29" s="302"/>
      <c r="Z29" s="302"/>
      <c r="AA29" s="302"/>
      <c r="AB29" s="302"/>
      <c r="AC29" s="302"/>
      <c r="AD29" s="302"/>
      <c r="AE29" s="302"/>
      <c r="AF29" s="302"/>
      <c r="AG29" s="302"/>
      <c r="AH29" s="303"/>
      <c r="AI29" s="80"/>
      <c r="AJ29" s="70"/>
      <c r="AK29" s="70"/>
      <c r="AL29" s="70"/>
      <c r="AM29" s="70"/>
      <c r="AN29" s="70"/>
      <c r="AO29" s="70"/>
      <c r="AP29" s="70"/>
      <c r="AQ29" s="70"/>
      <c r="AR29" s="70"/>
      <c r="AS29" s="70"/>
      <c r="AT29" s="70"/>
      <c r="AU29" s="80"/>
      <c r="AV29" s="70"/>
      <c r="AW29" s="70"/>
      <c r="AX29" s="70"/>
      <c r="AY29" s="70"/>
      <c r="AZ29" s="70"/>
      <c r="BA29" s="70"/>
      <c r="BB29" s="70"/>
      <c r="BC29" s="70"/>
      <c r="BD29" s="70"/>
      <c r="BE29" s="70"/>
      <c r="BF29" s="81"/>
    </row>
    <row r="30" spans="1:58" ht="15" customHeight="1" x14ac:dyDescent="0.2">
      <c r="B30" s="37"/>
      <c r="C30" s="90"/>
      <c r="D30" s="90"/>
      <c r="E30" s="90"/>
      <c r="F30" s="90"/>
      <c r="G30" s="90"/>
      <c r="H30" s="90"/>
      <c r="I30" s="90"/>
      <c r="J30" s="90"/>
      <c r="K30" s="90"/>
      <c r="L30" s="90"/>
      <c r="M30" s="90"/>
      <c r="N30" s="90"/>
      <c r="O30" s="90"/>
      <c r="P30" s="90"/>
      <c r="Q30" s="90"/>
      <c r="R30" s="90"/>
      <c r="S30" s="90"/>
      <c r="T30" s="90"/>
      <c r="U30" s="90"/>
      <c r="V30" s="91" t="s">
        <v>198</v>
      </c>
      <c r="W30" s="301" t="str">
        <f>IF('Application Data'!AR41=0, " ", 'Application Data'!AR41)</f>
        <v xml:space="preserve"> </v>
      </c>
      <c r="X30" s="302"/>
      <c r="Y30" s="302"/>
      <c r="Z30" s="302"/>
      <c r="AA30" s="302"/>
      <c r="AB30" s="302"/>
      <c r="AC30" s="302"/>
      <c r="AD30" s="302"/>
      <c r="AE30" s="302"/>
      <c r="AF30" s="302"/>
      <c r="AG30" s="302"/>
      <c r="AH30" s="303"/>
      <c r="AI30" s="80"/>
      <c r="AJ30" s="70"/>
      <c r="AK30" s="70"/>
      <c r="AL30" s="70"/>
      <c r="AM30" s="70"/>
      <c r="AN30" s="70"/>
      <c r="AO30" s="70"/>
      <c r="AP30" s="70"/>
      <c r="AQ30" s="70"/>
      <c r="AR30" s="70"/>
      <c r="AS30" s="70"/>
      <c r="AT30" s="70"/>
      <c r="AU30" s="80"/>
      <c r="AV30" s="70"/>
      <c r="AW30" s="70"/>
      <c r="AX30" s="70"/>
      <c r="AY30" s="70"/>
      <c r="AZ30" s="70"/>
      <c r="BA30" s="70"/>
      <c r="BB30" s="70"/>
      <c r="BC30" s="70"/>
      <c r="BD30" s="70"/>
      <c r="BE30" s="70"/>
      <c r="BF30" s="81"/>
    </row>
    <row r="31" spans="1:58" ht="15" customHeight="1" x14ac:dyDescent="0.2">
      <c r="B31" s="37"/>
      <c r="C31" s="90"/>
      <c r="D31" s="90"/>
      <c r="E31" s="90"/>
      <c r="F31" s="90"/>
      <c r="G31" s="90"/>
      <c r="H31" s="90"/>
      <c r="I31" s="90"/>
      <c r="J31" s="90"/>
      <c r="K31" s="90"/>
      <c r="L31" s="90"/>
      <c r="M31" s="90"/>
      <c r="N31" s="90"/>
      <c r="O31" s="90"/>
      <c r="P31" s="90"/>
      <c r="Q31" s="90"/>
      <c r="R31" s="90"/>
      <c r="S31" s="90"/>
      <c r="T31" s="90"/>
      <c r="U31" s="90"/>
      <c r="V31" s="91" t="s">
        <v>199</v>
      </c>
      <c r="W31" s="301" t="str">
        <f>IF('Application Data'!AR43=0, " ", 'Application Data'!AR43)</f>
        <v xml:space="preserve"> </v>
      </c>
      <c r="X31" s="302"/>
      <c r="Y31" s="302"/>
      <c r="Z31" s="302"/>
      <c r="AA31" s="302"/>
      <c r="AB31" s="302"/>
      <c r="AC31" s="302"/>
      <c r="AD31" s="302"/>
      <c r="AE31" s="302"/>
      <c r="AF31" s="302"/>
      <c r="AG31" s="302"/>
      <c r="AH31" s="303"/>
      <c r="AI31" s="80"/>
      <c r="AJ31" s="70"/>
      <c r="AK31" s="70"/>
      <c r="AL31" s="70"/>
      <c r="AM31" s="70"/>
      <c r="AN31" s="70"/>
      <c r="AO31" s="70"/>
      <c r="AP31" s="70"/>
      <c r="AQ31" s="70"/>
      <c r="AR31" s="70"/>
      <c r="AS31" s="70"/>
      <c r="AT31" s="70"/>
      <c r="AU31" s="80"/>
      <c r="AV31" s="70"/>
      <c r="AW31" s="70"/>
      <c r="AX31" s="70"/>
      <c r="AY31" s="70"/>
      <c r="AZ31" s="70"/>
      <c r="BA31" s="70"/>
      <c r="BB31" s="70"/>
      <c r="BC31" s="70"/>
      <c r="BD31" s="70"/>
      <c r="BE31" s="70"/>
      <c r="BF31" s="81"/>
    </row>
    <row r="32" spans="1:58" ht="15" customHeight="1" x14ac:dyDescent="0.2">
      <c r="B32" s="37"/>
      <c r="C32" s="90"/>
      <c r="D32" s="90"/>
      <c r="E32" s="90"/>
      <c r="F32" s="90"/>
      <c r="G32" s="90"/>
      <c r="H32" s="90"/>
      <c r="I32" s="90"/>
      <c r="J32" s="90"/>
      <c r="K32" s="90"/>
      <c r="L32" s="90"/>
      <c r="M32" s="90"/>
      <c r="N32" s="90"/>
      <c r="O32" s="90"/>
      <c r="P32" s="90"/>
      <c r="Q32" s="90"/>
      <c r="R32" s="90"/>
      <c r="S32" s="90"/>
      <c r="T32" s="90"/>
      <c r="U32" s="90"/>
      <c r="V32" s="91" t="s">
        <v>200</v>
      </c>
      <c r="W32" s="301" t="str">
        <f>IF('Application Data'!AR45=0, " ", 'Application Data'!AR45)</f>
        <v xml:space="preserve"> </v>
      </c>
      <c r="X32" s="302"/>
      <c r="Y32" s="302"/>
      <c r="Z32" s="302"/>
      <c r="AA32" s="302"/>
      <c r="AB32" s="302"/>
      <c r="AC32" s="302"/>
      <c r="AD32" s="302"/>
      <c r="AE32" s="302"/>
      <c r="AF32" s="302"/>
      <c r="AG32" s="302"/>
      <c r="AH32" s="303"/>
      <c r="AI32" s="80"/>
      <c r="AJ32" s="70"/>
      <c r="AK32" s="70"/>
      <c r="AL32" s="70"/>
      <c r="AM32" s="70"/>
      <c r="AN32" s="70"/>
      <c r="AO32" s="70"/>
      <c r="AP32" s="70"/>
      <c r="AQ32" s="70"/>
      <c r="AR32" s="70"/>
      <c r="AS32" s="70"/>
      <c r="AT32" s="70"/>
      <c r="AU32" s="80"/>
      <c r="AV32" s="70"/>
      <c r="AW32" s="70"/>
      <c r="AX32" s="70"/>
      <c r="AY32" s="70"/>
      <c r="AZ32" s="70"/>
      <c r="BA32" s="70"/>
      <c r="BB32" s="70"/>
      <c r="BC32" s="70"/>
      <c r="BD32" s="70"/>
      <c r="BE32" s="70"/>
      <c r="BF32" s="81"/>
    </row>
    <row r="33" spans="2:58" ht="15" customHeight="1" thickBot="1" x14ac:dyDescent="0.25">
      <c r="B33" s="32"/>
      <c r="C33" s="92"/>
      <c r="D33" s="92"/>
      <c r="E33" s="92"/>
      <c r="F33" s="92"/>
      <c r="G33" s="92"/>
      <c r="H33" s="92"/>
      <c r="I33" s="92"/>
      <c r="J33" s="92"/>
      <c r="K33" s="92"/>
      <c r="L33" s="92"/>
      <c r="M33" s="92"/>
      <c r="N33" s="92"/>
      <c r="O33" s="92"/>
      <c r="P33" s="92"/>
      <c r="Q33" s="92"/>
      <c r="R33" s="92"/>
      <c r="S33" s="92"/>
      <c r="T33" s="92"/>
      <c r="U33" s="92"/>
      <c r="V33" s="93" t="s">
        <v>276</v>
      </c>
      <c r="W33" s="304" t="str">
        <f>IF('Application Data'!AI27=0," ",SUM(W29:W32))</f>
        <v xml:space="preserve"> </v>
      </c>
      <c r="X33" s="305"/>
      <c r="Y33" s="305"/>
      <c r="Z33" s="305"/>
      <c r="AA33" s="305"/>
      <c r="AB33" s="305"/>
      <c r="AC33" s="305"/>
      <c r="AD33" s="305"/>
      <c r="AE33" s="305"/>
      <c r="AF33" s="305"/>
      <c r="AG33" s="305"/>
      <c r="AH33" s="306"/>
      <c r="AI33" s="86"/>
      <c r="AJ33" s="74"/>
      <c r="AK33" s="74"/>
      <c r="AL33" s="74"/>
      <c r="AM33" s="74"/>
      <c r="AN33" s="74"/>
      <c r="AO33" s="74"/>
      <c r="AP33" s="74"/>
      <c r="AQ33" s="74"/>
      <c r="AR33" s="74"/>
      <c r="AS33" s="74"/>
      <c r="AT33" s="74"/>
      <c r="AU33" s="86"/>
      <c r="AV33" s="74"/>
      <c r="AW33" s="74"/>
      <c r="AX33" s="74"/>
      <c r="AY33" s="74"/>
      <c r="AZ33" s="74"/>
      <c r="BA33" s="74"/>
      <c r="BB33" s="74"/>
      <c r="BC33" s="74"/>
      <c r="BD33" s="74"/>
      <c r="BE33" s="74"/>
      <c r="BF33" s="87"/>
    </row>
    <row r="34" spans="2:58" ht="15" customHeight="1" x14ac:dyDescent="0.2">
      <c r="B34" s="29"/>
      <c r="C34" s="65"/>
      <c r="D34" s="65"/>
      <c r="E34" s="65"/>
      <c r="F34" s="65"/>
      <c r="G34" s="65"/>
      <c r="H34" s="65"/>
      <c r="I34" s="65"/>
      <c r="J34" s="65"/>
      <c r="K34" s="65"/>
      <c r="L34" s="65"/>
      <c r="M34" s="65"/>
      <c r="N34" s="65"/>
      <c r="O34" s="65"/>
      <c r="P34" s="65"/>
      <c r="Q34" s="65"/>
      <c r="R34" s="65"/>
      <c r="S34" s="65"/>
      <c r="T34" s="65"/>
      <c r="U34" s="65"/>
      <c r="V34" s="31"/>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row>
    <row r="35" spans="2:58" ht="15" customHeight="1" x14ac:dyDescent="0.2">
      <c r="B35" s="94" t="s">
        <v>280</v>
      </c>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row>
    <row r="36" spans="2:58" ht="15" customHeight="1" thickBot="1" x14ac:dyDescent="0.25">
      <c r="B36" s="30" t="s">
        <v>201</v>
      </c>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row>
    <row r="37" spans="2:58" ht="15" customHeight="1" x14ac:dyDescent="0.2">
      <c r="B37" s="324" t="s">
        <v>277</v>
      </c>
      <c r="C37" s="325"/>
      <c r="D37" s="325"/>
      <c r="E37" s="325"/>
      <c r="F37" s="325"/>
      <c r="G37" s="325"/>
      <c r="H37" s="325"/>
      <c r="I37" s="325"/>
      <c r="J37" s="325"/>
      <c r="K37" s="325"/>
      <c r="L37" s="325"/>
      <c r="M37" s="325"/>
      <c r="N37" s="325"/>
      <c r="O37" s="325"/>
      <c r="P37" s="325"/>
      <c r="Q37" s="325"/>
      <c r="R37" s="325"/>
      <c r="S37" s="325"/>
      <c r="T37" s="325"/>
      <c r="U37" s="325"/>
      <c r="V37" s="325"/>
      <c r="W37" s="289" t="s">
        <v>202</v>
      </c>
      <c r="X37" s="290"/>
      <c r="Y37" s="290"/>
      <c r="Z37" s="290"/>
      <c r="AA37" s="290"/>
      <c r="AB37" s="289" t="s">
        <v>203</v>
      </c>
      <c r="AC37" s="290"/>
      <c r="AD37" s="290"/>
      <c r="AE37" s="290"/>
      <c r="AF37" s="290"/>
      <c r="AG37" s="290"/>
      <c r="AH37" s="291"/>
      <c r="AI37" s="289" t="s">
        <v>202</v>
      </c>
      <c r="AJ37" s="290"/>
      <c r="AK37" s="290"/>
      <c r="AL37" s="290"/>
      <c r="AM37" s="290"/>
      <c r="AN37" s="289" t="s">
        <v>203</v>
      </c>
      <c r="AO37" s="290"/>
      <c r="AP37" s="290"/>
      <c r="AQ37" s="290"/>
      <c r="AR37" s="290"/>
      <c r="AS37" s="290"/>
      <c r="AT37" s="291"/>
      <c r="AU37" s="289" t="s">
        <v>202</v>
      </c>
      <c r="AV37" s="290"/>
      <c r="AW37" s="290"/>
      <c r="AX37" s="290"/>
      <c r="AY37" s="290"/>
      <c r="AZ37" s="289" t="s">
        <v>203</v>
      </c>
      <c r="BA37" s="290"/>
      <c r="BB37" s="290"/>
      <c r="BC37" s="290"/>
      <c r="BD37" s="290"/>
      <c r="BE37" s="290"/>
      <c r="BF37" s="291"/>
    </row>
    <row r="38" spans="2:58" ht="15" customHeight="1" x14ac:dyDescent="0.2">
      <c r="B38" s="88"/>
      <c r="C38" s="70"/>
      <c r="D38" s="70"/>
      <c r="E38" s="70"/>
      <c r="F38" s="70"/>
      <c r="G38" s="70"/>
      <c r="H38" s="70"/>
      <c r="I38" s="70"/>
      <c r="J38" s="70"/>
      <c r="K38" s="70"/>
      <c r="L38" s="70"/>
      <c r="M38" s="70"/>
      <c r="N38" s="70"/>
      <c r="O38" s="70"/>
      <c r="P38" s="70"/>
      <c r="Q38" s="70"/>
      <c r="R38" s="70"/>
      <c r="S38" s="70"/>
      <c r="T38" s="70"/>
      <c r="U38" s="70"/>
      <c r="V38" s="71" t="s">
        <v>204</v>
      </c>
      <c r="W38" s="292" t="str">
        <f>IF('Biosolids Data'!BB37=0, " ", 'Biosolids Data'!BB37)</f>
        <v xml:space="preserve"> </v>
      </c>
      <c r="X38" s="293"/>
      <c r="Y38" s="293"/>
      <c r="Z38" s="293"/>
      <c r="AA38" s="293"/>
      <c r="AB38" s="95"/>
      <c r="AC38" s="293" t="str">
        <f>IF('Biosolids Data'!AR19=0, " ", 'Biosolids Data'!BB19+'Biosolids Data'!BB37)</f>
        <v xml:space="preserve"> </v>
      </c>
      <c r="AD38" s="293"/>
      <c r="AE38" s="293"/>
      <c r="AF38" s="293"/>
      <c r="AG38" s="293"/>
      <c r="AH38" s="294"/>
      <c r="AI38" s="80"/>
      <c r="AJ38" s="70"/>
      <c r="AK38" s="70"/>
      <c r="AL38" s="70"/>
      <c r="AM38" s="70"/>
      <c r="AN38" s="80"/>
      <c r="AO38" s="70"/>
      <c r="AP38" s="70"/>
      <c r="AQ38" s="70"/>
      <c r="AR38" s="70"/>
      <c r="AS38" s="70"/>
      <c r="AT38" s="70"/>
      <c r="AU38" s="80"/>
      <c r="AV38" s="70"/>
      <c r="AW38" s="70"/>
      <c r="AX38" s="70"/>
      <c r="AY38" s="70"/>
      <c r="AZ38" s="80"/>
      <c r="BA38" s="70"/>
      <c r="BB38" s="70"/>
      <c r="BC38" s="70"/>
      <c r="BD38" s="70"/>
      <c r="BE38" s="70"/>
      <c r="BF38" s="81"/>
    </row>
    <row r="39" spans="2:58" ht="15" customHeight="1" x14ac:dyDescent="0.2">
      <c r="B39" s="88"/>
      <c r="C39" s="70"/>
      <c r="D39" s="70"/>
      <c r="E39" s="70"/>
      <c r="F39" s="70"/>
      <c r="G39" s="70"/>
      <c r="H39" s="70"/>
      <c r="I39" s="70"/>
      <c r="J39" s="70"/>
      <c r="K39" s="70"/>
      <c r="L39" s="70"/>
      <c r="M39" s="70"/>
      <c r="N39" s="70"/>
      <c r="O39" s="70"/>
      <c r="P39" s="70"/>
      <c r="Q39" s="70"/>
      <c r="R39" s="70"/>
      <c r="S39" s="70"/>
      <c r="T39" s="70"/>
      <c r="U39" s="70"/>
      <c r="V39" s="71" t="s">
        <v>205</v>
      </c>
      <c r="W39" s="292" t="str">
        <f>IF('Biosolids Data'!BB39=0, " ", 'Biosolids Data'!BB39)</f>
        <v xml:space="preserve"> </v>
      </c>
      <c r="X39" s="293"/>
      <c r="Y39" s="293"/>
      <c r="Z39" s="293"/>
      <c r="AA39" s="293"/>
      <c r="AB39" s="95"/>
      <c r="AC39" s="293" t="str">
        <f>IF('Biosolids Data'!AR21=0, " ", 'Biosolids Data'!BB21+'Biosolids Data'!BB39)</f>
        <v xml:space="preserve"> </v>
      </c>
      <c r="AD39" s="293"/>
      <c r="AE39" s="293"/>
      <c r="AF39" s="293"/>
      <c r="AG39" s="293"/>
      <c r="AH39" s="294"/>
      <c r="AI39" s="80"/>
      <c r="AJ39" s="70"/>
      <c r="AK39" s="70"/>
      <c r="AL39" s="70"/>
      <c r="AM39" s="70"/>
      <c r="AN39" s="80"/>
      <c r="AO39" s="70"/>
      <c r="AP39" s="70"/>
      <c r="AQ39" s="70"/>
      <c r="AR39" s="70"/>
      <c r="AS39" s="70"/>
      <c r="AT39" s="70"/>
      <c r="AU39" s="80"/>
      <c r="AV39" s="70"/>
      <c r="AW39" s="70"/>
      <c r="AX39" s="70"/>
      <c r="AY39" s="70"/>
      <c r="AZ39" s="80"/>
      <c r="BA39" s="70"/>
      <c r="BB39" s="70"/>
      <c r="BC39" s="70"/>
      <c r="BD39" s="70"/>
      <c r="BE39" s="70"/>
      <c r="BF39" s="81"/>
    </row>
    <row r="40" spans="2:58" ht="15" customHeight="1" x14ac:dyDescent="0.2">
      <c r="B40" s="88"/>
      <c r="C40" s="70"/>
      <c r="D40" s="70"/>
      <c r="E40" s="70"/>
      <c r="F40" s="70"/>
      <c r="G40" s="70"/>
      <c r="H40" s="70"/>
      <c r="I40" s="70"/>
      <c r="J40" s="70"/>
      <c r="K40" s="70"/>
      <c r="L40" s="70"/>
      <c r="M40" s="70"/>
      <c r="N40" s="70"/>
      <c r="O40" s="70"/>
      <c r="P40" s="70"/>
      <c r="Q40" s="70"/>
      <c r="R40" s="70"/>
      <c r="S40" s="70"/>
      <c r="T40" s="70"/>
      <c r="U40" s="70"/>
      <c r="V40" s="71" t="s">
        <v>206</v>
      </c>
      <c r="W40" s="292" t="str">
        <f>IF('Biosolids Data'!BB41=0, " ", 'Biosolids Data'!BB41)</f>
        <v xml:space="preserve"> </v>
      </c>
      <c r="X40" s="293"/>
      <c r="Y40" s="293"/>
      <c r="Z40" s="293"/>
      <c r="AA40" s="293"/>
      <c r="AB40" s="95"/>
      <c r="AC40" s="293" t="str">
        <f>IF('Biosolids Data'!AR23=0, " ", 'Biosolids Data'!BB23+'Biosolids Data'!BB41)</f>
        <v xml:space="preserve"> </v>
      </c>
      <c r="AD40" s="293"/>
      <c r="AE40" s="293"/>
      <c r="AF40" s="293"/>
      <c r="AG40" s="293"/>
      <c r="AH40" s="294"/>
      <c r="AI40" s="80"/>
      <c r="AJ40" s="70"/>
      <c r="AK40" s="70"/>
      <c r="AL40" s="70"/>
      <c r="AM40" s="70"/>
      <c r="AN40" s="80"/>
      <c r="AO40" s="70"/>
      <c r="AP40" s="70"/>
      <c r="AQ40" s="70"/>
      <c r="AR40" s="70"/>
      <c r="AS40" s="70"/>
      <c r="AT40" s="70"/>
      <c r="AU40" s="80"/>
      <c r="AV40" s="70"/>
      <c r="AW40" s="70"/>
      <c r="AX40" s="70"/>
      <c r="AY40" s="70"/>
      <c r="AZ40" s="80"/>
      <c r="BA40" s="70"/>
      <c r="BB40" s="70"/>
      <c r="BC40" s="70"/>
      <c r="BD40" s="70"/>
      <c r="BE40" s="70"/>
      <c r="BF40" s="81"/>
    </row>
    <row r="41" spans="2:58" ht="15" customHeight="1" x14ac:dyDescent="0.2">
      <c r="B41" s="88"/>
      <c r="C41" s="70"/>
      <c r="D41" s="70"/>
      <c r="E41" s="70"/>
      <c r="F41" s="70"/>
      <c r="G41" s="70"/>
      <c r="H41" s="70"/>
      <c r="I41" s="70"/>
      <c r="J41" s="70"/>
      <c r="K41" s="70"/>
      <c r="L41" s="70"/>
      <c r="M41" s="70"/>
      <c r="N41" s="70"/>
      <c r="O41" s="70"/>
      <c r="P41" s="70"/>
      <c r="Q41" s="70"/>
      <c r="R41" s="70"/>
      <c r="S41" s="70"/>
      <c r="T41" s="70"/>
      <c r="U41" s="70"/>
      <c r="V41" s="71" t="s">
        <v>207</v>
      </c>
      <c r="W41" s="292" t="str">
        <f>IF('Biosolids Data'!BB43=0, " ", 'Biosolids Data'!BB43)</f>
        <v xml:space="preserve"> </v>
      </c>
      <c r="X41" s="293"/>
      <c r="Y41" s="293"/>
      <c r="Z41" s="293"/>
      <c r="AA41" s="293"/>
      <c r="AB41" s="95"/>
      <c r="AC41" s="293" t="str">
        <f>IF('Biosolids Data'!AR25=0, " ", 'Biosolids Data'!BB25+'Biosolids Data'!BB43)</f>
        <v xml:space="preserve"> </v>
      </c>
      <c r="AD41" s="293"/>
      <c r="AE41" s="293"/>
      <c r="AF41" s="293"/>
      <c r="AG41" s="293"/>
      <c r="AH41" s="294"/>
      <c r="AI41" s="80"/>
      <c r="AJ41" s="70"/>
      <c r="AK41" s="70"/>
      <c r="AL41" s="70"/>
      <c r="AM41" s="70"/>
      <c r="AN41" s="80"/>
      <c r="AO41" s="70"/>
      <c r="AP41" s="70"/>
      <c r="AQ41" s="70"/>
      <c r="AR41" s="70"/>
      <c r="AS41" s="70"/>
      <c r="AT41" s="70"/>
      <c r="AU41" s="80"/>
      <c r="AV41" s="70"/>
      <c r="AW41" s="70"/>
      <c r="AX41" s="70"/>
      <c r="AY41" s="70"/>
      <c r="AZ41" s="80"/>
      <c r="BA41" s="70"/>
      <c r="BB41" s="70"/>
      <c r="BC41" s="70"/>
      <c r="BD41" s="70"/>
      <c r="BE41" s="70"/>
      <c r="BF41" s="81"/>
    </row>
    <row r="42" spans="2:58" ht="15" customHeight="1" x14ac:dyDescent="0.2">
      <c r="B42" s="88"/>
      <c r="C42" s="70"/>
      <c r="D42" s="70"/>
      <c r="E42" s="70"/>
      <c r="F42" s="70"/>
      <c r="G42" s="70"/>
      <c r="H42" s="70"/>
      <c r="I42" s="70"/>
      <c r="J42" s="70"/>
      <c r="K42" s="70"/>
      <c r="L42" s="70"/>
      <c r="M42" s="70"/>
      <c r="N42" s="70"/>
      <c r="O42" s="70"/>
      <c r="P42" s="70"/>
      <c r="Q42" s="70"/>
      <c r="R42" s="70"/>
      <c r="S42" s="70"/>
      <c r="T42" s="70"/>
      <c r="U42" s="70"/>
      <c r="V42" s="71" t="s">
        <v>208</v>
      </c>
      <c r="W42" s="292" t="str">
        <f>IF('Biosolids Data'!BB45=0, " ", 'Biosolids Data'!BB45)</f>
        <v xml:space="preserve"> </v>
      </c>
      <c r="X42" s="293"/>
      <c r="Y42" s="293"/>
      <c r="Z42" s="293"/>
      <c r="AA42" s="293"/>
      <c r="AB42" s="95"/>
      <c r="AC42" s="293" t="str">
        <f>IF('Biosolids Data'!AR27=0, " ", 'Biosolids Data'!BB27+'Biosolids Data'!BB45)</f>
        <v xml:space="preserve"> </v>
      </c>
      <c r="AD42" s="293"/>
      <c r="AE42" s="293"/>
      <c r="AF42" s="293"/>
      <c r="AG42" s="293"/>
      <c r="AH42" s="294"/>
      <c r="AI42" s="80"/>
      <c r="AJ42" s="70"/>
      <c r="AK42" s="70"/>
      <c r="AL42" s="70"/>
      <c r="AM42" s="70"/>
      <c r="AN42" s="80"/>
      <c r="AO42" s="70"/>
      <c r="AP42" s="70"/>
      <c r="AQ42" s="70"/>
      <c r="AR42" s="70"/>
      <c r="AS42" s="70"/>
      <c r="AT42" s="70"/>
      <c r="AU42" s="80"/>
      <c r="AV42" s="70"/>
      <c r="AW42" s="70"/>
      <c r="AX42" s="70"/>
      <c r="AY42" s="70"/>
      <c r="AZ42" s="80"/>
      <c r="BA42" s="70"/>
      <c r="BB42" s="70"/>
      <c r="BC42" s="70"/>
      <c r="BD42" s="70"/>
      <c r="BE42" s="70"/>
      <c r="BF42" s="81"/>
    </row>
    <row r="43" spans="2:58" ht="15" customHeight="1" x14ac:dyDescent="0.2">
      <c r="B43" s="88"/>
      <c r="C43" s="70"/>
      <c r="D43" s="70"/>
      <c r="E43" s="70"/>
      <c r="F43" s="70"/>
      <c r="G43" s="70"/>
      <c r="H43" s="70"/>
      <c r="I43" s="70"/>
      <c r="J43" s="70"/>
      <c r="K43" s="70"/>
      <c r="L43" s="70"/>
      <c r="M43" s="70"/>
      <c r="N43" s="70"/>
      <c r="O43" s="70"/>
      <c r="P43" s="70"/>
      <c r="Q43" s="70"/>
      <c r="R43" s="70"/>
      <c r="S43" s="70"/>
      <c r="T43" s="70"/>
      <c r="U43" s="70"/>
      <c r="V43" s="71" t="s">
        <v>209</v>
      </c>
      <c r="W43" s="292" t="str">
        <f>IF('Biosolids Data'!BB47=0, " ", 'Biosolids Data'!BB47)</f>
        <v xml:space="preserve"> </v>
      </c>
      <c r="X43" s="293"/>
      <c r="Y43" s="293"/>
      <c r="Z43" s="293"/>
      <c r="AA43" s="293"/>
      <c r="AB43" s="95"/>
      <c r="AC43" s="293" t="str">
        <f>IF('Biosolids Data'!AR29=0, " ", 'Biosolids Data'!BB29+'Biosolids Data'!BB47)</f>
        <v xml:space="preserve"> </v>
      </c>
      <c r="AD43" s="293"/>
      <c r="AE43" s="293"/>
      <c r="AF43" s="293"/>
      <c r="AG43" s="293"/>
      <c r="AH43" s="294"/>
      <c r="AI43" s="80"/>
      <c r="AJ43" s="70"/>
      <c r="AK43" s="70"/>
      <c r="AL43" s="70"/>
      <c r="AM43" s="70"/>
      <c r="AN43" s="80"/>
      <c r="AO43" s="70"/>
      <c r="AP43" s="70"/>
      <c r="AQ43" s="70"/>
      <c r="AR43" s="70"/>
      <c r="AS43" s="70"/>
      <c r="AT43" s="70"/>
      <c r="AU43" s="80"/>
      <c r="AV43" s="70"/>
      <c r="AW43" s="70"/>
      <c r="AX43" s="70"/>
      <c r="AY43" s="70"/>
      <c r="AZ43" s="80"/>
      <c r="BA43" s="70"/>
      <c r="BB43" s="70"/>
      <c r="BC43" s="70"/>
      <c r="BD43" s="70"/>
      <c r="BE43" s="70"/>
      <c r="BF43" s="81"/>
    </row>
    <row r="44" spans="2:58" ht="15" customHeight="1" x14ac:dyDescent="0.2">
      <c r="B44" s="88"/>
      <c r="C44" s="70"/>
      <c r="D44" s="70"/>
      <c r="E44" s="70"/>
      <c r="F44" s="70"/>
      <c r="G44" s="70"/>
      <c r="H44" s="70"/>
      <c r="I44" s="70"/>
      <c r="J44" s="70"/>
      <c r="K44" s="70"/>
      <c r="L44" s="70"/>
      <c r="M44" s="70"/>
      <c r="N44" s="70"/>
      <c r="O44" s="70"/>
      <c r="P44" s="70"/>
      <c r="Q44" s="70"/>
      <c r="R44" s="70"/>
      <c r="S44" s="70"/>
      <c r="T44" s="70"/>
      <c r="U44" s="70"/>
      <c r="V44" s="71" t="s">
        <v>210</v>
      </c>
      <c r="W44" s="292" t="str">
        <f>IF('Biosolids Data'!BB49=0, " ", 'Biosolids Data'!BB49)</f>
        <v xml:space="preserve"> </v>
      </c>
      <c r="X44" s="293"/>
      <c r="Y44" s="293"/>
      <c r="Z44" s="293"/>
      <c r="AA44" s="293"/>
      <c r="AB44" s="95"/>
      <c r="AC44" s="293" t="str">
        <f>IF('Biosolids Data'!AR31=0, " ", 'Biosolids Data'!BB31+'Biosolids Data'!BB49)</f>
        <v xml:space="preserve"> </v>
      </c>
      <c r="AD44" s="293"/>
      <c r="AE44" s="293"/>
      <c r="AF44" s="293"/>
      <c r="AG44" s="293"/>
      <c r="AH44" s="294"/>
      <c r="AI44" s="80"/>
      <c r="AJ44" s="70"/>
      <c r="AK44" s="70"/>
      <c r="AL44" s="70"/>
      <c r="AM44" s="70"/>
      <c r="AN44" s="80"/>
      <c r="AO44" s="70"/>
      <c r="AP44" s="70"/>
      <c r="AQ44" s="70"/>
      <c r="AR44" s="70"/>
      <c r="AS44" s="70"/>
      <c r="AT44" s="70"/>
      <c r="AU44" s="80"/>
      <c r="AV44" s="70"/>
      <c r="AW44" s="70"/>
      <c r="AX44" s="70"/>
      <c r="AY44" s="70"/>
      <c r="AZ44" s="80"/>
      <c r="BA44" s="70"/>
      <c r="BB44" s="70"/>
      <c r="BC44" s="70"/>
      <c r="BD44" s="70"/>
      <c r="BE44" s="70"/>
      <c r="BF44" s="81"/>
    </row>
    <row r="45" spans="2:58" ht="15" customHeight="1" x14ac:dyDescent="0.2">
      <c r="B45" s="88"/>
      <c r="C45" s="70"/>
      <c r="D45" s="70"/>
      <c r="E45" s="70"/>
      <c r="F45" s="70"/>
      <c r="G45" s="70"/>
      <c r="H45" s="70"/>
      <c r="I45" s="70"/>
      <c r="J45" s="70"/>
      <c r="K45" s="70"/>
      <c r="L45" s="70"/>
      <c r="M45" s="70"/>
      <c r="N45" s="70"/>
      <c r="O45" s="70"/>
      <c r="P45" s="70"/>
      <c r="Q45" s="70"/>
      <c r="R45" s="70"/>
      <c r="S45" s="70"/>
      <c r="T45" s="70"/>
      <c r="U45" s="70"/>
      <c r="V45" s="71" t="s">
        <v>211</v>
      </c>
      <c r="W45" s="292" t="str">
        <f>IF('Biosolids Data'!BB51=0, " ", 'Biosolids Data'!BB51)</f>
        <v xml:space="preserve"> </v>
      </c>
      <c r="X45" s="293"/>
      <c r="Y45" s="293"/>
      <c r="Z45" s="293"/>
      <c r="AA45" s="293"/>
      <c r="AB45" s="95"/>
      <c r="AC45" s="293" t="str">
        <f>IF('Biosolids Data'!AR33=0, " ", 'Biosolids Data'!BB33+'Biosolids Data'!BB51)</f>
        <v xml:space="preserve"> </v>
      </c>
      <c r="AD45" s="293"/>
      <c r="AE45" s="293"/>
      <c r="AF45" s="293"/>
      <c r="AG45" s="293"/>
      <c r="AH45" s="294"/>
      <c r="AI45" s="80"/>
      <c r="AJ45" s="70"/>
      <c r="AK45" s="70"/>
      <c r="AL45" s="70"/>
      <c r="AM45" s="70"/>
      <c r="AN45" s="80"/>
      <c r="AO45" s="70"/>
      <c r="AP45" s="70"/>
      <c r="AQ45" s="70"/>
      <c r="AR45" s="70"/>
      <c r="AS45" s="70"/>
      <c r="AT45" s="70"/>
      <c r="AU45" s="80"/>
      <c r="AV45" s="70"/>
      <c r="AW45" s="70"/>
      <c r="AX45" s="70"/>
      <c r="AY45" s="70"/>
      <c r="AZ45" s="80"/>
      <c r="BA45" s="70"/>
      <c r="BB45" s="70"/>
      <c r="BC45" s="70"/>
      <c r="BD45" s="70"/>
      <c r="BE45" s="70"/>
      <c r="BF45" s="81"/>
    </row>
    <row r="46" spans="2:58" ht="15" customHeight="1" thickBot="1" x14ac:dyDescent="0.25">
      <c r="B46" s="96"/>
      <c r="C46" s="74"/>
      <c r="D46" s="74"/>
      <c r="E46" s="74"/>
      <c r="F46" s="74"/>
      <c r="G46" s="74"/>
      <c r="H46" s="74"/>
      <c r="I46" s="74"/>
      <c r="J46" s="74"/>
      <c r="K46" s="74"/>
      <c r="L46" s="74"/>
      <c r="M46" s="74"/>
      <c r="N46" s="74"/>
      <c r="O46" s="74"/>
      <c r="P46" s="74"/>
      <c r="Q46" s="74"/>
      <c r="R46" s="74"/>
      <c r="S46" s="74"/>
      <c r="T46" s="74"/>
      <c r="U46" s="74"/>
      <c r="V46" s="75" t="s">
        <v>212</v>
      </c>
      <c r="W46" s="300" t="str">
        <f>IF('Biosolids Data'!BB53=0, " ", 'Biosolids Data'!BB53)</f>
        <v xml:space="preserve"> </v>
      </c>
      <c r="X46" s="298"/>
      <c r="Y46" s="298"/>
      <c r="Z46" s="298"/>
      <c r="AA46" s="298"/>
      <c r="AB46" s="97"/>
      <c r="AC46" s="298" t="str">
        <f>IF('Biosolids Data'!AR61=0, " ", 'Biosolids Data'!BB61+'Biosolids Data'!BB53)</f>
        <v xml:space="preserve"> </v>
      </c>
      <c r="AD46" s="298"/>
      <c r="AE46" s="298"/>
      <c r="AF46" s="298"/>
      <c r="AG46" s="298"/>
      <c r="AH46" s="299"/>
      <c r="AI46" s="86"/>
      <c r="AJ46" s="74"/>
      <c r="AK46" s="74"/>
      <c r="AL46" s="74"/>
      <c r="AM46" s="74"/>
      <c r="AN46" s="86"/>
      <c r="AO46" s="74"/>
      <c r="AP46" s="74"/>
      <c r="AQ46" s="74"/>
      <c r="AR46" s="74"/>
      <c r="AS46" s="74"/>
      <c r="AT46" s="74"/>
      <c r="AU46" s="86"/>
      <c r="AV46" s="74"/>
      <c r="AW46" s="74"/>
      <c r="AX46" s="74"/>
      <c r="AY46" s="74"/>
      <c r="AZ46" s="86"/>
      <c r="BA46" s="74"/>
      <c r="BB46" s="74"/>
      <c r="BC46" s="74"/>
      <c r="BD46" s="74"/>
      <c r="BE46" s="74"/>
      <c r="BF46" s="87"/>
    </row>
    <row r="47" spans="2:58" ht="15" customHeight="1" x14ac:dyDescent="0.2"/>
    <row r="48" spans="2:58" ht="15" customHeight="1" x14ac:dyDescent="0.2"/>
    <row r="49" ht="15" customHeight="1" x14ac:dyDescent="0.2"/>
    <row r="50" ht="15" customHeight="1" x14ac:dyDescent="0.2"/>
    <row r="51" ht="14.1" customHeight="1" x14ac:dyDescent="0.2"/>
    <row r="52" ht="14.1" customHeight="1" x14ac:dyDescent="0.2"/>
    <row r="53" ht="14.1" customHeight="1" x14ac:dyDescent="0.2"/>
    <row r="54" ht="14.1" customHeight="1" x14ac:dyDescent="0.2"/>
  </sheetData>
  <sheetProtection algorithmName="SHA-512" hashValue="GWkXZtXz+Of99xt8H8ajHTzOcex5s3Kw/71+PsaScISzXpcKfIxHpSqKoyeqzTerbwUgqXVFs3sLWCpXkVPXPw==" saltValue="H6MUlv5R84x+LpKEpcfZow==" spinCount="100000" sheet="1" selectLockedCells="1"/>
  <mergeCells count="52">
    <mergeCell ref="W3:AH3"/>
    <mergeCell ref="B1:BF1"/>
    <mergeCell ref="B13:BF14"/>
    <mergeCell ref="B37:V37"/>
    <mergeCell ref="W16:AH16"/>
    <mergeCell ref="W17:AH17"/>
    <mergeCell ref="W4:AH4"/>
    <mergeCell ref="W5:AH5"/>
    <mergeCell ref="W6:AH6"/>
    <mergeCell ref="W7:AH7"/>
    <mergeCell ref="W8:AH8"/>
    <mergeCell ref="W9:AH9"/>
    <mergeCell ref="W10:AH10"/>
    <mergeCell ref="W15:AH15"/>
    <mergeCell ref="W18:AH18"/>
    <mergeCell ref="W19:AH19"/>
    <mergeCell ref="W20:AH20"/>
    <mergeCell ref="W21:AH21"/>
    <mergeCell ref="W24:AH24"/>
    <mergeCell ref="W25:AH25"/>
    <mergeCell ref="W26:AH26"/>
    <mergeCell ref="W27:AH27"/>
    <mergeCell ref="AC46:AH46"/>
    <mergeCell ref="W45:AA45"/>
    <mergeCell ref="W46:AA46"/>
    <mergeCell ref="W32:AH32"/>
    <mergeCell ref="W33:AH33"/>
    <mergeCell ref="AC40:AH40"/>
    <mergeCell ref="W37:AA37"/>
    <mergeCell ref="W40:AA40"/>
    <mergeCell ref="W41:AA41"/>
    <mergeCell ref="AC43:AH43"/>
    <mergeCell ref="W28:AH28"/>
    <mergeCell ref="W29:AH29"/>
    <mergeCell ref="W30:AH30"/>
    <mergeCell ref="W31:AH31"/>
    <mergeCell ref="W42:AA42"/>
    <mergeCell ref="AC45:AH45"/>
    <mergeCell ref="W43:AA43"/>
    <mergeCell ref="W44:AA44"/>
    <mergeCell ref="AC41:AH41"/>
    <mergeCell ref="AC42:AH42"/>
    <mergeCell ref="AC44:AH44"/>
    <mergeCell ref="AI37:AM37"/>
    <mergeCell ref="AN37:AT37"/>
    <mergeCell ref="AU37:AY37"/>
    <mergeCell ref="AZ37:BF37"/>
    <mergeCell ref="W39:AA39"/>
    <mergeCell ref="W38:AA38"/>
    <mergeCell ref="AC38:AH38"/>
    <mergeCell ref="AC39:AH39"/>
    <mergeCell ref="AB37:AH37"/>
  </mergeCells>
  <printOptions horizontalCentered="1"/>
  <pageMargins left="0.35" right="0.35" top="0.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S69"/>
  <sheetViews>
    <sheetView showGridLines="0" zoomScaleNormal="100" workbookViewId="0">
      <selection activeCell="V3" sqref="V3:AB3"/>
    </sheetView>
  </sheetViews>
  <sheetFormatPr defaultColWidth="1.5703125" defaultRowHeight="12.75" x14ac:dyDescent="0.2"/>
  <cols>
    <col min="1" max="1" width="5" customWidth="1"/>
    <col min="2" max="4" width="1.5703125" customWidth="1"/>
    <col min="5" max="5" width="1.5703125" style="18" customWidth="1"/>
    <col min="25" max="25" width="4.140625" customWidth="1"/>
  </cols>
  <sheetData>
    <row r="1" spans="1:57" ht="31.5" customHeight="1" x14ac:dyDescent="0.2">
      <c r="A1" s="347" t="s">
        <v>213</v>
      </c>
      <c r="B1" s="348"/>
      <c r="C1" s="348"/>
      <c r="D1" s="348"/>
      <c r="E1" s="348"/>
      <c r="F1" s="348"/>
      <c r="G1" s="351" t="str">
        <f>T('Application Data'!L5)</f>
        <v/>
      </c>
      <c r="H1" s="351"/>
      <c r="I1" s="351"/>
      <c r="J1" s="351"/>
      <c r="K1" s="351"/>
      <c r="L1" s="351"/>
      <c r="M1" s="351"/>
      <c r="N1" s="351"/>
      <c r="O1" s="351"/>
      <c r="P1" s="351"/>
      <c r="Q1" s="16"/>
      <c r="R1" s="16"/>
      <c r="S1" s="16"/>
      <c r="T1" s="16"/>
      <c r="U1" s="16"/>
      <c r="V1" s="16"/>
      <c r="W1" s="16"/>
      <c r="X1" s="16"/>
      <c r="Y1" s="16"/>
      <c r="Z1" s="16"/>
      <c r="AA1" s="16"/>
      <c r="AB1" s="16"/>
      <c r="AC1" s="16"/>
      <c r="AD1" s="16"/>
      <c r="AE1" s="16"/>
      <c r="AF1" s="16"/>
      <c r="AG1" s="16"/>
      <c r="AH1" s="16"/>
      <c r="AI1" s="16"/>
      <c r="AJ1" s="26"/>
      <c r="AK1" s="16"/>
      <c r="AL1" s="16"/>
      <c r="AM1" s="358" t="s">
        <v>281</v>
      </c>
      <c r="AN1" s="358"/>
      <c r="AO1" s="358"/>
      <c r="AP1" s="358"/>
      <c r="AQ1" s="358"/>
      <c r="AR1" s="358"/>
      <c r="AS1" s="358"/>
      <c r="AT1" s="358"/>
      <c r="AU1" s="358"/>
      <c r="AV1" s="358"/>
      <c r="AW1" s="358"/>
      <c r="AX1" s="358"/>
      <c r="AY1" s="358"/>
      <c r="AZ1" s="358"/>
      <c r="BA1" s="358"/>
      <c r="BB1" s="358"/>
      <c r="BC1" s="358"/>
      <c r="BD1" s="16"/>
      <c r="BE1" s="17"/>
    </row>
    <row r="2" spans="1:57" ht="10.5" customHeight="1" x14ac:dyDescent="0.2">
      <c r="A2" s="349"/>
      <c r="B2" s="350"/>
      <c r="C2" s="350"/>
      <c r="D2" s="350"/>
      <c r="E2" s="350"/>
      <c r="F2" s="350"/>
      <c r="G2" s="352"/>
      <c r="H2" s="352"/>
      <c r="I2" s="352"/>
      <c r="J2" s="352"/>
      <c r="K2" s="352"/>
      <c r="L2" s="352"/>
      <c r="M2" s="352"/>
      <c r="N2" s="352"/>
      <c r="O2" s="352"/>
      <c r="P2" s="352"/>
      <c r="Q2" s="18"/>
      <c r="R2" s="18"/>
      <c r="S2" s="18"/>
      <c r="T2" s="18"/>
      <c r="U2" s="18"/>
      <c r="V2" s="18"/>
      <c r="W2" s="18"/>
      <c r="X2" s="18"/>
      <c r="Y2" s="18"/>
      <c r="Z2" s="18"/>
      <c r="AA2" s="18"/>
      <c r="AB2" s="18"/>
      <c r="AC2" s="18"/>
      <c r="AD2" s="18"/>
      <c r="AE2" s="18"/>
      <c r="AF2" s="18"/>
      <c r="AG2" s="18"/>
      <c r="AH2" s="18"/>
      <c r="AI2" s="18"/>
      <c r="AJ2" s="20"/>
      <c r="AK2" s="18"/>
      <c r="AL2" s="18"/>
      <c r="AM2" s="359"/>
      <c r="AN2" s="359"/>
      <c r="AO2" s="359"/>
      <c r="AP2" s="359"/>
      <c r="AQ2" s="359"/>
      <c r="AR2" s="359"/>
      <c r="AS2" s="359"/>
      <c r="AT2" s="359"/>
      <c r="AU2" s="359"/>
      <c r="AV2" s="359"/>
      <c r="AW2" s="359"/>
      <c r="AX2" s="359"/>
      <c r="AY2" s="359"/>
      <c r="AZ2" s="359"/>
      <c r="BA2" s="359"/>
      <c r="BB2" s="359"/>
      <c r="BC2" s="359"/>
      <c r="BD2" s="18"/>
      <c r="BE2" s="19"/>
    </row>
    <row r="3" spans="1:57" x14ac:dyDescent="0.2">
      <c r="A3" s="20"/>
      <c r="F3" s="18"/>
      <c r="G3" s="18"/>
      <c r="H3" s="18"/>
      <c r="I3" s="18"/>
      <c r="J3" s="18"/>
      <c r="K3" s="18"/>
      <c r="L3" s="18"/>
      <c r="M3" s="18"/>
      <c r="N3" s="18"/>
      <c r="O3" s="18"/>
      <c r="P3" s="18"/>
      <c r="Q3" s="18"/>
      <c r="R3" s="18"/>
      <c r="S3" s="18"/>
      <c r="T3" s="18"/>
      <c r="U3" s="98" t="s">
        <v>5</v>
      </c>
      <c r="V3" s="353" t="str">
        <f>IF('Application Data'!AI5=0, " ", 'Application Data'!AI5)</f>
        <v xml:space="preserve"> </v>
      </c>
      <c r="W3" s="354"/>
      <c r="X3" s="354"/>
      <c r="Y3" s="354"/>
      <c r="Z3" s="354"/>
      <c r="AA3" s="354"/>
      <c r="AB3" s="355"/>
      <c r="AC3" s="99"/>
      <c r="AD3" s="99"/>
      <c r="AE3" s="99"/>
      <c r="AF3" s="99"/>
      <c r="AG3" s="99"/>
      <c r="AH3" s="99"/>
      <c r="AI3" s="18"/>
      <c r="AJ3" s="20"/>
      <c r="AK3" s="18"/>
      <c r="AL3" s="18"/>
      <c r="AM3" s="360" t="str">
        <f>IF('Biosolids Data'!AZ5=0,"",'Biosolids Data'!AZ5)</f>
        <v/>
      </c>
      <c r="AN3" s="361"/>
      <c r="AO3" s="361"/>
      <c r="AP3" s="361"/>
      <c r="AQ3" s="361"/>
      <c r="AR3" s="361"/>
      <c r="AS3" s="361"/>
      <c r="AT3" s="361"/>
      <c r="AU3" s="361"/>
      <c r="AV3" s="361"/>
      <c r="AW3" s="361"/>
      <c r="AX3" s="361"/>
      <c r="AY3" s="361"/>
      <c r="AZ3" s="361"/>
      <c r="BA3" s="361"/>
      <c r="BB3" s="361"/>
      <c r="BC3" s="362"/>
      <c r="BD3" s="18"/>
      <c r="BE3" s="19"/>
    </row>
    <row r="4" spans="1:57" ht="3" customHeight="1" x14ac:dyDescent="0.2">
      <c r="A4" s="20"/>
      <c r="F4" s="18"/>
      <c r="G4" s="18"/>
      <c r="H4" s="18"/>
      <c r="I4" s="18"/>
      <c r="J4" s="18"/>
      <c r="K4" s="18"/>
      <c r="L4" s="18"/>
      <c r="M4" s="18"/>
      <c r="N4" s="18"/>
      <c r="O4" s="18"/>
      <c r="P4" s="18"/>
      <c r="Q4" s="18"/>
      <c r="R4" s="18"/>
      <c r="S4" s="18"/>
      <c r="T4" s="18"/>
      <c r="U4" s="98"/>
      <c r="V4" s="100"/>
      <c r="W4" s="100"/>
      <c r="X4" s="100"/>
      <c r="Y4" s="100"/>
      <c r="Z4" s="100"/>
      <c r="AA4" s="100"/>
      <c r="AB4" s="100"/>
      <c r="AC4" s="99"/>
      <c r="AD4" s="99"/>
      <c r="AE4" s="99"/>
      <c r="AF4" s="99"/>
      <c r="AG4" s="99"/>
      <c r="AH4" s="99"/>
      <c r="AI4" s="18"/>
      <c r="AJ4" s="20"/>
      <c r="AK4" s="18"/>
      <c r="AL4" s="18"/>
      <c r="AM4" s="363"/>
      <c r="AN4" s="364"/>
      <c r="AO4" s="364"/>
      <c r="AP4" s="364"/>
      <c r="AQ4" s="364"/>
      <c r="AR4" s="364"/>
      <c r="AS4" s="364"/>
      <c r="AT4" s="364"/>
      <c r="AU4" s="364"/>
      <c r="AV4" s="364"/>
      <c r="AW4" s="364"/>
      <c r="AX4" s="364"/>
      <c r="AY4" s="364"/>
      <c r="AZ4" s="364"/>
      <c r="BA4" s="364"/>
      <c r="BB4" s="364"/>
      <c r="BC4" s="365"/>
      <c r="BD4" s="18"/>
      <c r="BE4" s="19"/>
    </row>
    <row r="5" spans="1:57" x14ac:dyDescent="0.2">
      <c r="A5" s="20"/>
      <c r="F5" s="18"/>
      <c r="G5" s="18"/>
      <c r="H5" s="18"/>
      <c r="I5" s="18"/>
      <c r="J5" s="18"/>
      <c r="K5" s="18"/>
      <c r="L5" s="18"/>
      <c r="M5" s="18"/>
      <c r="N5" s="18"/>
      <c r="O5" s="18"/>
      <c r="P5" s="18"/>
      <c r="Q5" s="18"/>
      <c r="R5" s="18"/>
      <c r="S5" s="18"/>
      <c r="T5" s="18"/>
      <c r="U5" s="98" t="s">
        <v>214</v>
      </c>
      <c r="V5" s="356" t="str">
        <f>IF('Application Data'!AI19=0, " ", 'Application Data'!AI19)</f>
        <v xml:space="preserve"> </v>
      </c>
      <c r="W5" s="354"/>
      <c r="X5" s="354"/>
      <c r="Y5" s="354"/>
      <c r="Z5" s="354"/>
      <c r="AA5" s="354"/>
      <c r="AB5" s="355"/>
      <c r="AC5" s="99"/>
      <c r="AD5" s="99"/>
      <c r="AE5" s="99"/>
      <c r="AF5" s="99"/>
      <c r="AG5" s="99"/>
      <c r="AH5" s="99"/>
      <c r="AI5" s="18"/>
      <c r="AJ5" s="20"/>
      <c r="AK5" s="18"/>
      <c r="AL5" s="18"/>
      <c r="AM5" s="366"/>
      <c r="AN5" s="367"/>
      <c r="AO5" s="367"/>
      <c r="AP5" s="367"/>
      <c r="AQ5" s="367"/>
      <c r="AR5" s="367"/>
      <c r="AS5" s="367"/>
      <c r="AT5" s="367"/>
      <c r="AU5" s="367"/>
      <c r="AV5" s="367"/>
      <c r="AW5" s="367"/>
      <c r="AX5" s="367"/>
      <c r="AY5" s="367"/>
      <c r="AZ5" s="367"/>
      <c r="BA5" s="367"/>
      <c r="BB5" s="367"/>
      <c r="BC5" s="368"/>
      <c r="BD5" s="18"/>
      <c r="BE5" s="19"/>
    </row>
    <row r="6" spans="1:57" ht="3" customHeight="1" x14ac:dyDescent="0.2">
      <c r="A6" s="20"/>
      <c r="F6" s="18"/>
      <c r="G6" s="18"/>
      <c r="H6" s="18"/>
      <c r="I6" s="18"/>
      <c r="J6" s="18"/>
      <c r="K6" s="18"/>
      <c r="L6" s="18"/>
      <c r="M6" s="18"/>
      <c r="N6" s="18"/>
      <c r="O6" s="18"/>
      <c r="P6" s="18"/>
      <c r="Q6" s="18"/>
      <c r="R6" s="18"/>
      <c r="S6" s="18"/>
      <c r="T6" s="18"/>
      <c r="U6" s="98"/>
      <c r="V6" s="100"/>
      <c r="W6" s="100"/>
      <c r="X6" s="100"/>
      <c r="Y6" s="100"/>
      <c r="Z6" s="100"/>
      <c r="AA6" s="100"/>
      <c r="AB6" s="100"/>
      <c r="AC6" s="99"/>
      <c r="AD6" s="99"/>
      <c r="AE6" s="99"/>
      <c r="AF6" s="99"/>
      <c r="AG6" s="99"/>
      <c r="AH6" s="99"/>
      <c r="AI6" s="18"/>
      <c r="AJ6" s="20"/>
      <c r="AK6" s="18"/>
      <c r="AL6" s="18"/>
      <c r="AM6" s="18"/>
      <c r="AN6" s="18"/>
      <c r="AO6" s="18"/>
      <c r="AP6" s="18"/>
      <c r="AQ6" s="18"/>
      <c r="AR6" s="18"/>
      <c r="AS6" s="18"/>
      <c r="AT6" s="18"/>
      <c r="AU6" s="18"/>
      <c r="AV6" s="18"/>
      <c r="AW6" s="18"/>
      <c r="AX6" s="18"/>
      <c r="AY6" s="18"/>
      <c r="AZ6" s="18"/>
      <c r="BA6" s="18"/>
      <c r="BB6" s="18"/>
      <c r="BC6" s="18"/>
      <c r="BD6" s="18"/>
      <c r="BE6" s="19"/>
    </row>
    <row r="7" spans="1:57" x14ac:dyDescent="0.2">
      <c r="A7" s="20"/>
      <c r="F7" s="18"/>
      <c r="G7" s="18"/>
      <c r="H7" s="18"/>
      <c r="I7" s="18"/>
      <c r="J7" s="18"/>
      <c r="K7" s="18"/>
      <c r="L7" s="18"/>
      <c r="M7" s="18"/>
      <c r="N7" s="18"/>
      <c r="O7" s="18"/>
      <c r="P7" s="18"/>
      <c r="Q7" s="18"/>
      <c r="R7" s="18"/>
      <c r="S7" s="18"/>
      <c r="T7" s="18"/>
      <c r="U7" s="98" t="s">
        <v>215</v>
      </c>
      <c r="V7" s="356" t="str">
        <f>IF('Application Data'!AI21=0, " ", 'Application Data'!AI21)</f>
        <v xml:space="preserve"> </v>
      </c>
      <c r="W7" s="354"/>
      <c r="X7" s="354"/>
      <c r="Y7" s="354"/>
      <c r="Z7" s="354"/>
      <c r="AA7" s="354"/>
      <c r="AB7" s="355"/>
      <c r="AC7" s="99"/>
      <c r="AD7" s="99"/>
      <c r="AE7" s="99"/>
      <c r="AF7" s="99"/>
      <c r="AG7" s="99"/>
      <c r="AH7" s="99"/>
      <c r="AI7" s="18"/>
      <c r="AJ7" s="20"/>
      <c r="AK7" s="18"/>
      <c r="AL7" s="18"/>
      <c r="AM7" s="18"/>
      <c r="AN7" s="18"/>
      <c r="AO7" s="18"/>
      <c r="AP7" s="18"/>
      <c r="AQ7" s="18"/>
      <c r="AR7" s="18"/>
      <c r="AS7" s="18"/>
      <c r="AT7" s="18"/>
      <c r="AU7" s="18"/>
      <c r="AV7" s="18"/>
      <c r="AW7" s="18"/>
      <c r="AX7" s="18"/>
      <c r="AY7" s="18"/>
      <c r="AZ7" s="98" t="s">
        <v>216</v>
      </c>
      <c r="BA7" s="336" t="str">
        <f>IF('Biosolids Data'!AR7=0, " ", 'Biosolids Data'!AR7)</f>
        <v xml:space="preserve"> </v>
      </c>
      <c r="BB7" s="337"/>
      <c r="BC7" s="337"/>
      <c r="BD7" s="337"/>
      <c r="BE7" s="338"/>
    </row>
    <row r="8" spans="1:57" ht="3" customHeight="1" x14ac:dyDescent="0.2">
      <c r="A8" s="20"/>
      <c r="F8" s="18"/>
      <c r="G8" s="18"/>
      <c r="H8" s="18"/>
      <c r="I8" s="18"/>
      <c r="J8" s="18"/>
      <c r="K8" s="18"/>
      <c r="L8" s="18"/>
      <c r="M8" s="18"/>
      <c r="N8" s="18"/>
      <c r="O8" s="18"/>
      <c r="P8" s="18"/>
      <c r="Q8" s="18"/>
      <c r="R8" s="18"/>
      <c r="S8" s="18"/>
      <c r="T8" s="18"/>
      <c r="U8" s="98"/>
      <c r="V8" s="100"/>
      <c r="W8" s="100"/>
      <c r="X8" s="100"/>
      <c r="Y8" s="100"/>
      <c r="Z8" s="100"/>
      <c r="AA8" s="100"/>
      <c r="AB8" s="100"/>
      <c r="AC8" s="99"/>
      <c r="AD8" s="99"/>
      <c r="AE8" s="99"/>
      <c r="AF8" s="99"/>
      <c r="AG8" s="99"/>
      <c r="AH8" s="99"/>
      <c r="AI8" s="18"/>
      <c r="AJ8" s="20"/>
      <c r="AK8" s="18"/>
      <c r="AL8" s="18"/>
      <c r="AM8" s="18"/>
      <c r="AN8" s="18"/>
      <c r="AO8" s="18"/>
      <c r="AP8" s="18"/>
      <c r="AQ8" s="18"/>
      <c r="AR8" s="18"/>
      <c r="AS8" s="18"/>
      <c r="AT8" s="18"/>
      <c r="AU8" s="18"/>
      <c r="AV8" s="18"/>
      <c r="AW8" s="18"/>
      <c r="AX8" s="18"/>
      <c r="AY8" s="18"/>
      <c r="AZ8" s="98"/>
      <c r="BA8" s="42"/>
      <c r="BB8" s="42"/>
      <c r="BC8" s="42"/>
      <c r="BD8" s="42"/>
      <c r="BE8" s="43"/>
    </row>
    <row r="9" spans="1:57" x14ac:dyDescent="0.2">
      <c r="A9" s="20"/>
      <c r="F9" s="18"/>
      <c r="G9" s="18"/>
      <c r="H9" s="18"/>
      <c r="I9" s="18"/>
      <c r="J9" s="18"/>
      <c r="K9" s="18"/>
      <c r="L9" s="18"/>
      <c r="M9" s="18"/>
      <c r="N9" s="18"/>
      <c r="O9" s="18"/>
      <c r="P9" s="18"/>
      <c r="Q9" s="18"/>
      <c r="R9" s="18"/>
      <c r="S9" s="18"/>
      <c r="T9" s="18"/>
      <c r="U9" s="98" t="s">
        <v>217</v>
      </c>
      <c r="V9" s="357" t="str">
        <f>IF('Application Data'!AI27=0, " ", 'Application Data'!AI27)</f>
        <v xml:space="preserve"> </v>
      </c>
      <c r="W9" s="354"/>
      <c r="X9" s="354"/>
      <c r="Y9" s="354"/>
      <c r="Z9" s="354"/>
      <c r="AA9" s="354"/>
      <c r="AB9" s="355"/>
      <c r="AC9" s="99"/>
      <c r="AD9" s="99"/>
      <c r="AE9" s="99"/>
      <c r="AF9" s="99"/>
      <c r="AG9" s="99"/>
      <c r="AH9" s="99"/>
      <c r="AI9" s="18"/>
      <c r="AJ9" s="20"/>
      <c r="AK9" s="18"/>
      <c r="AL9" s="18"/>
      <c r="AM9" s="18"/>
      <c r="AN9" s="18"/>
      <c r="AO9" s="18"/>
      <c r="AP9" s="18"/>
      <c r="AQ9" s="18"/>
      <c r="AR9" s="18"/>
      <c r="AS9" s="18"/>
      <c r="AT9" s="18"/>
      <c r="AU9" s="18"/>
      <c r="AV9" s="18"/>
      <c r="AW9" s="18"/>
      <c r="AX9" s="18"/>
      <c r="AY9" s="18"/>
      <c r="AZ9" s="98" t="s">
        <v>218</v>
      </c>
      <c r="BA9" s="336" t="str">
        <f>IF('Biosolids Data'!AR9=0, " ", 'Biosolids Data'!AR9)</f>
        <v xml:space="preserve"> </v>
      </c>
      <c r="BB9" s="337"/>
      <c r="BC9" s="337"/>
      <c r="BD9" s="337"/>
      <c r="BE9" s="338"/>
    </row>
    <row r="10" spans="1:57" ht="3" customHeight="1" x14ac:dyDescent="0.2">
      <c r="A10" s="20"/>
      <c r="F10" s="18"/>
      <c r="G10" s="18"/>
      <c r="H10" s="18"/>
      <c r="I10" s="18"/>
      <c r="J10" s="18"/>
      <c r="K10" s="18"/>
      <c r="L10" s="18"/>
      <c r="M10" s="18"/>
      <c r="N10" s="18"/>
      <c r="O10" s="18"/>
      <c r="P10" s="18"/>
      <c r="Q10" s="18"/>
      <c r="R10" s="18"/>
      <c r="S10" s="18"/>
      <c r="T10" s="18"/>
      <c r="U10" s="98"/>
      <c r="V10" s="100"/>
      <c r="W10" s="100"/>
      <c r="X10" s="100"/>
      <c r="Y10" s="100"/>
      <c r="Z10" s="100"/>
      <c r="AA10" s="100"/>
      <c r="AB10" s="100"/>
      <c r="AC10" s="99"/>
      <c r="AD10" s="99"/>
      <c r="AE10" s="99"/>
      <c r="AF10" s="99"/>
      <c r="AG10" s="99"/>
      <c r="AH10" s="99"/>
      <c r="AI10" s="18"/>
      <c r="AJ10" s="20"/>
      <c r="AK10" s="18"/>
      <c r="AL10" s="18"/>
      <c r="AM10" s="18"/>
      <c r="AN10" s="18"/>
      <c r="AO10" s="18"/>
      <c r="AP10" s="18"/>
      <c r="AQ10" s="18"/>
      <c r="AR10" s="18"/>
      <c r="AS10" s="18"/>
      <c r="AT10" s="18"/>
      <c r="AU10" s="18"/>
      <c r="AV10" s="18"/>
      <c r="AW10" s="18"/>
      <c r="AX10" s="18"/>
      <c r="AY10" s="18"/>
      <c r="AZ10" s="98"/>
      <c r="BA10" s="42"/>
      <c r="BB10" s="42"/>
      <c r="BC10" s="42"/>
      <c r="BD10" s="42"/>
      <c r="BE10" s="43"/>
    </row>
    <row r="11" spans="1:57" x14ac:dyDescent="0.2">
      <c r="A11" s="20"/>
      <c r="F11" s="18"/>
      <c r="G11" s="18"/>
      <c r="H11" s="18"/>
      <c r="I11" s="18"/>
      <c r="J11" s="18"/>
      <c r="K11" s="18"/>
      <c r="L11" s="18"/>
      <c r="M11" s="18"/>
      <c r="N11" s="18"/>
      <c r="O11" s="18"/>
      <c r="P11" s="18"/>
      <c r="Q11" s="18"/>
      <c r="R11" s="18"/>
      <c r="S11" s="18"/>
      <c r="T11" s="18"/>
      <c r="U11" s="98" t="s">
        <v>219</v>
      </c>
      <c r="V11" s="353" t="str">
        <f>IF('Application Data'!AI29=0, " ", 'Application Data'!AI29)</f>
        <v xml:space="preserve"> </v>
      </c>
      <c r="W11" s="354"/>
      <c r="X11" s="354"/>
      <c r="Y11" s="354"/>
      <c r="Z11" s="354"/>
      <c r="AA11" s="354"/>
      <c r="AB11" s="355"/>
      <c r="AC11" s="99"/>
      <c r="AD11" s="99"/>
      <c r="AE11" s="99"/>
      <c r="AF11" s="99"/>
      <c r="AG11" s="99"/>
      <c r="AH11" s="99"/>
      <c r="AI11" s="18"/>
      <c r="AJ11" s="20"/>
      <c r="AK11" s="18"/>
      <c r="AL11" s="18"/>
      <c r="AM11" s="18"/>
      <c r="AN11" s="18"/>
      <c r="AO11" s="18"/>
      <c r="AP11" s="18"/>
      <c r="AQ11" s="18"/>
      <c r="AR11" s="18"/>
      <c r="AS11" s="18"/>
      <c r="AT11" s="18"/>
      <c r="AU11" s="18"/>
      <c r="AV11" s="18"/>
      <c r="AW11" s="18"/>
      <c r="AX11" s="18"/>
      <c r="AY11" s="18"/>
      <c r="AZ11" s="98" t="s">
        <v>220</v>
      </c>
      <c r="BA11" s="336" t="str">
        <f>IF('Biosolids Data'!AR11=0, " ", 'Biosolids Data'!AR11)</f>
        <v xml:space="preserve"> </v>
      </c>
      <c r="BB11" s="337"/>
      <c r="BC11" s="337"/>
      <c r="BD11" s="337"/>
      <c r="BE11" s="338"/>
    </row>
    <row r="12" spans="1:57" ht="3" customHeight="1" x14ac:dyDescent="0.2">
      <c r="A12" s="20"/>
      <c r="F12" s="18"/>
      <c r="G12" s="18"/>
      <c r="H12" s="18"/>
      <c r="I12" s="18"/>
      <c r="J12" s="18"/>
      <c r="K12" s="18"/>
      <c r="L12" s="18"/>
      <c r="M12" s="18"/>
      <c r="N12" s="18"/>
      <c r="O12" s="18"/>
      <c r="P12" s="18"/>
      <c r="Q12" s="18"/>
      <c r="R12" s="18"/>
      <c r="S12" s="18"/>
      <c r="T12" s="18"/>
      <c r="U12" s="98"/>
      <c r="V12" s="100"/>
      <c r="W12" s="100"/>
      <c r="X12" s="100"/>
      <c r="Y12" s="100"/>
      <c r="Z12" s="100"/>
      <c r="AA12" s="100"/>
      <c r="AB12" s="100"/>
      <c r="AC12" s="99"/>
      <c r="AD12" s="99"/>
      <c r="AE12" s="99"/>
      <c r="AF12" s="99"/>
      <c r="AG12" s="99"/>
      <c r="AH12" s="99"/>
      <c r="AI12" s="18"/>
      <c r="AJ12" s="20"/>
      <c r="AK12" s="18"/>
      <c r="AL12" s="18"/>
      <c r="AM12" s="18"/>
      <c r="AN12" s="18"/>
      <c r="AO12" s="18"/>
      <c r="AP12" s="18"/>
      <c r="AQ12" s="18"/>
      <c r="AR12" s="18"/>
      <c r="AS12" s="18"/>
      <c r="AT12" s="18"/>
      <c r="AU12" s="18"/>
      <c r="AV12" s="18"/>
      <c r="AW12" s="18"/>
      <c r="AX12" s="18"/>
      <c r="AY12" s="18"/>
      <c r="AZ12" s="98"/>
      <c r="BA12" s="42"/>
      <c r="BB12" s="42"/>
      <c r="BC12" s="42"/>
      <c r="BD12" s="42"/>
      <c r="BE12" s="43"/>
    </row>
    <row r="13" spans="1:57" x14ac:dyDescent="0.2">
      <c r="A13" s="20"/>
      <c r="F13" s="18"/>
      <c r="G13" s="18"/>
      <c r="H13" s="18"/>
      <c r="I13" s="18"/>
      <c r="J13" s="18"/>
      <c r="K13" s="18"/>
      <c r="L13" s="18"/>
      <c r="M13" s="18"/>
      <c r="N13" s="18"/>
      <c r="O13" s="18"/>
      <c r="P13" s="18"/>
      <c r="Q13" s="18"/>
      <c r="R13" s="18"/>
      <c r="S13" s="18"/>
      <c r="T13" s="18"/>
      <c r="U13" s="98" t="s">
        <v>221</v>
      </c>
      <c r="V13" s="353" t="str">
        <f>T('Application Data'!AI31)</f>
        <v/>
      </c>
      <c r="W13" s="354"/>
      <c r="X13" s="354"/>
      <c r="Y13" s="354"/>
      <c r="Z13" s="354"/>
      <c r="AA13" s="354"/>
      <c r="AB13" s="354"/>
      <c r="AC13" s="354"/>
      <c r="AD13" s="354"/>
      <c r="AE13" s="354"/>
      <c r="AF13" s="354"/>
      <c r="AG13" s="354"/>
      <c r="AH13" s="355"/>
      <c r="AI13" s="18"/>
      <c r="AJ13" s="20"/>
      <c r="AK13" s="18"/>
      <c r="AL13" s="18"/>
      <c r="AM13" s="18"/>
      <c r="AN13" s="18"/>
      <c r="AO13" s="18"/>
      <c r="AP13" s="18"/>
      <c r="AQ13" s="18"/>
      <c r="AR13" s="18"/>
      <c r="AS13" s="18"/>
      <c r="AT13" s="18"/>
      <c r="AU13" s="18"/>
      <c r="AV13" s="18"/>
      <c r="AW13" s="18"/>
      <c r="AX13" s="18"/>
      <c r="AY13" s="18"/>
      <c r="AZ13" s="98" t="s">
        <v>222</v>
      </c>
      <c r="BA13" s="336" t="str">
        <f>IF('Biosolids Data'!AR13=0, " ", 'Biosolids Data'!AR13)</f>
        <v xml:space="preserve"> </v>
      </c>
      <c r="BB13" s="337"/>
      <c r="BC13" s="337"/>
      <c r="BD13" s="337"/>
      <c r="BE13" s="338"/>
    </row>
    <row r="14" spans="1:57" ht="3" customHeight="1" x14ac:dyDescent="0.2">
      <c r="A14" s="20"/>
      <c r="F14" s="18"/>
      <c r="G14" s="18"/>
      <c r="H14" s="18"/>
      <c r="I14" s="18"/>
      <c r="J14" s="18"/>
      <c r="K14" s="18"/>
      <c r="L14" s="18"/>
      <c r="M14" s="18"/>
      <c r="N14" s="18"/>
      <c r="O14" s="18"/>
      <c r="P14" s="18"/>
      <c r="Q14" s="18"/>
      <c r="R14" s="18"/>
      <c r="S14" s="18"/>
      <c r="T14" s="18"/>
      <c r="U14" s="98"/>
      <c r="V14" s="100"/>
      <c r="W14" s="100"/>
      <c r="X14" s="100"/>
      <c r="Y14" s="100"/>
      <c r="Z14" s="100"/>
      <c r="AA14" s="100"/>
      <c r="AB14" s="100"/>
      <c r="AC14" s="99"/>
      <c r="AD14" s="99"/>
      <c r="AE14" s="99"/>
      <c r="AF14" s="99"/>
      <c r="AG14" s="99"/>
      <c r="AH14" s="99"/>
      <c r="AI14" s="18"/>
      <c r="AJ14" s="20"/>
      <c r="AK14" s="18"/>
      <c r="AL14" s="18"/>
      <c r="AM14" s="18"/>
      <c r="AN14" s="18"/>
      <c r="AO14" s="18"/>
      <c r="AP14" s="18"/>
      <c r="AQ14" s="18"/>
      <c r="AR14" s="18"/>
      <c r="AS14" s="18"/>
      <c r="AT14" s="18"/>
      <c r="AU14" s="18"/>
      <c r="AV14" s="18"/>
      <c r="AW14" s="18"/>
      <c r="AX14" s="18"/>
      <c r="AY14" s="18"/>
      <c r="AZ14" s="98"/>
      <c r="BA14" s="42"/>
      <c r="BB14" s="42"/>
      <c r="BC14" s="42"/>
      <c r="BD14" s="42"/>
      <c r="BE14" s="43"/>
    </row>
    <row r="15" spans="1:57" x14ac:dyDescent="0.2">
      <c r="A15" s="20"/>
      <c r="F15" s="18"/>
      <c r="G15" s="18"/>
      <c r="H15" s="18"/>
      <c r="I15" s="18"/>
      <c r="J15" s="18"/>
      <c r="K15" s="18"/>
      <c r="L15" s="18"/>
      <c r="M15" s="18"/>
      <c r="N15" s="18"/>
      <c r="O15" s="18"/>
      <c r="P15" s="18"/>
      <c r="Q15" s="18"/>
      <c r="R15" s="18"/>
      <c r="S15" s="18"/>
      <c r="T15" s="18"/>
      <c r="U15" s="98" t="s">
        <v>223</v>
      </c>
      <c r="V15" s="353" t="str">
        <f>T('Application Data'!AI35)</f>
        <v/>
      </c>
      <c r="W15" s="354"/>
      <c r="X15" s="354"/>
      <c r="Y15" s="354"/>
      <c r="Z15" s="354"/>
      <c r="AA15" s="354"/>
      <c r="AB15" s="354"/>
      <c r="AC15" s="354"/>
      <c r="AD15" s="354"/>
      <c r="AE15" s="354"/>
      <c r="AF15" s="354"/>
      <c r="AG15" s="354"/>
      <c r="AH15" s="355"/>
      <c r="AI15" s="18"/>
      <c r="AJ15" s="20"/>
      <c r="AK15" s="18"/>
      <c r="AL15" s="18"/>
      <c r="AM15" s="18"/>
      <c r="AN15" s="18"/>
      <c r="AO15" s="18"/>
      <c r="AP15" s="18"/>
      <c r="AQ15" s="18"/>
      <c r="AR15" s="18"/>
      <c r="AS15" s="18"/>
      <c r="AT15" s="18"/>
      <c r="AU15" s="18"/>
      <c r="AV15" s="18"/>
      <c r="AW15" s="18"/>
      <c r="AX15" s="18"/>
      <c r="AY15" s="18"/>
      <c r="AZ15" s="98" t="s">
        <v>224</v>
      </c>
      <c r="BA15" s="336" t="str">
        <f>IF('Biosolids Data'!AR15=0, " ", 'Biosolids Data'!AR15)</f>
        <v xml:space="preserve"> </v>
      </c>
      <c r="BB15" s="337"/>
      <c r="BC15" s="337"/>
      <c r="BD15" s="337"/>
      <c r="BE15" s="338"/>
    </row>
    <row r="16" spans="1:57" ht="3" customHeight="1" x14ac:dyDescent="0.2">
      <c r="A16" s="20"/>
      <c r="F16" s="18"/>
      <c r="G16" s="18"/>
      <c r="H16" s="18"/>
      <c r="I16" s="18"/>
      <c r="J16" s="18"/>
      <c r="K16" s="18"/>
      <c r="L16" s="18"/>
      <c r="M16" s="18"/>
      <c r="N16" s="18"/>
      <c r="O16" s="18"/>
      <c r="P16" s="18"/>
      <c r="Q16" s="18"/>
      <c r="R16" s="18"/>
      <c r="S16" s="18"/>
      <c r="T16" s="18"/>
      <c r="U16" s="98"/>
      <c r="V16" s="100"/>
      <c r="W16" s="100"/>
      <c r="X16" s="100"/>
      <c r="Y16" s="100"/>
      <c r="Z16" s="100"/>
      <c r="AA16" s="100"/>
      <c r="AB16" s="100"/>
      <c r="AC16" s="99"/>
      <c r="AD16" s="99"/>
      <c r="AE16" s="99"/>
      <c r="AF16" s="99"/>
      <c r="AG16" s="99"/>
      <c r="AH16" s="99"/>
      <c r="AI16" s="18"/>
      <c r="AJ16" s="20"/>
      <c r="AK16" s="18"/>
      <c r="AL16" s="18"/>
      <c r="AM16" s="18"/>
      <c r="AN16" s="18"/>
      <c r="AO16" s="18"/>
      <c r="AP16" s="18"/>
      <c r="AQ16" s="18"/>
      <c r="AR16" s="18"/>
      <c r="AS16" s="18"/>
      <c r="AT16" s="18"/>
      <c r="AU16" s="18"/>
      <c r="AV16" s="18"/>
      <c r="AW16" s="18"/>
      <c r="AX16" s="18"/>
      <c r="AY16" s="18"/>
      <c r="AZ16" s="98"/>
      <c r="BA16" s="42"/>
      <c r="BB16" s="42"/>
      <c r="BC16" s="42"/>
      <c r="BD16" s="42"/>
      <c r="BE16" s="43"/>
    </row>
    <row r="17" spans="1:57" x14ac:dyDescent="0.2">
      <c r="A17" s="20"/>
      <c r="F17" s="18"/>
      <c r="G17" s="18"/>
      <c r="H17" s="18"/>
      <c r="I17" s="18"/>
      <c r="J17" s="18"/>
      <c r="K17" s="18"/>
      <c r="L17" s="18"/>
      <c r="M17" s="18"/>
      <c r="N17" s="18"/>
      <c r="O17" s="18"/>
      <c r="P17" s="18"/>
      <c r="Q17" s="18"/>
      <c r="R17" s="18"/>
      <c r="S17" s="18"/>
      <c r="T17" s="18"/>
      <c r="U17" s="98" t="s">
        <v>225</v>
      </c>
      <c r="V17" s="353" t="str">
        <f>T('Application Data'!AI7:AN7)</f>
        <v/>
      </c>
      <c r="W17" s="354"/>
      <c r="X17" s="354"/>
      <c r="Y17" s="354"/>
      <c r="Z17" s="354"/>
      <c r="AA17" s="354"/>
      <c r="AB17" s="354"/>
      <c r="AC17" s="354"/>
      <c r="AD17" s="354"/>
      <c r="AE17" s="354"/>
      <c r="AF17" s="354"/>
      <c r="AG17" s="354"/>
      <c r="AH17" s="355"/>
      <c r="AI17" s="18"/>
      <c r="AJ17" s="20"/>
      <c r="AK17" s="18"/>
      <c r="AL17" s="18"/>
      <c r="AM17" s="18"/>
      <c r="AN17" s="18"/>
      <c r="AO17" s="18"/>
      <c r="AP17" s="18"/>
      <c r="AQ17" s="18"/>
      <c r="AR17" s="18"/>
      <c r="AS17" s="18"/>
      <c r="AT17" s="18"/>
      <c r="AU17" s="18"/>
      <c r="AV17" s="18"/>
      <c r="AW17" s="18"/>
      <c r="AX17" s="18"/>
      <c r="AY17" s="18"/>
      <c r="AZ17" s="98" t="s">
        <v>56</v>
      </c>
      <c r="BA17" s="339" t="str">
        <f>IF('Biosolids Data'!AR17=0, " ", 'Biosolids Data'!AR17)</f>
        <v xml:space="preserve"> </v>
      </c>
      <c r="BB17" s="340"/>
      <c r="BC17" s="340"/>
      <c r="BD17" s="340"/>
      <c r="BE17" s="341"/>
    </row>
    <row r="18" spans="1:57" ht="3" customHeight="1" x14ac:dyDescent="0.2">
      <c r="A18" s="20"/>
      <c r="F18" s="18"/>
      <c r="G18" s="18"/>
      <c r="H18" s="18"/>
      <c r="I18" s="18"/>
      <c r="J18" s="18"/>
      <c r="K18" s="18"/>
      <c r="L18" s="18"/>
      <c r="M18" s="18"/>
      <c r="N18" s="18"/>
      <c r="O18" s="18"/>
      <c r="P18" s="18"/>
      <c r="Q18" s="18"/>
      <c r="R18" s="18"/>
      <c r="S18" s="18"/>
      <c r="T18" s="18"/>
      <c r="U18" s="98"/>
      <c r="V18" s="100"/>
      <c r="W18" s="100"/>
      <c r="X18" s="100"/>
      <c r="Y18" s="100"/>
      <c r="Z18" s="100"/>
      <c r="AA18" s="100"/>
      <c r="AB18" s="100"/>
      <c r="AC18" s="99"/>
      <c r="AD18" s="99"/>
      <c r="AE18" s="99"/>
      <c r="AF18" s="99"/>
      <c r="AG18" s="99"/>
      <c r="AH18" s="99"/>
      <c r="AI18" s="18"/>
      <c r="AJ18" s="20"/>
      <c r="AK18" s="18"/>
      <c r="AL18" s="18"/>
      <c r="AM18" s="18"/>
      <c r="AN18" s="18"/>
      <c r="AO18" s="18"/>
      <c r="AP18" s="18"/>
      <c r="AQ18" s="18"/>
      <c r="AR18" s="18"/>
      <c r="AS18" s="18"/>
      <c r="AT18" s="18"/>
      <c r="AU18" s="18"/>
      <c r="AV18" s="18"/>
      <c r="AW18" s="18"/>
      <c r="AX18" s="18"/>
      <c r="AY18" s="18"/>
      <c r="AZ18" s="98"/>
      <c r="BA18" s="42"/>
      <c r="BB18" s="42"/>
      <c r="BC18" s="42"/>
      <c r="BD18" s="42"/>
      <c r="BE18" s="43"/>
    </row>
    <row r="19" spans="1:57" x14ac:dyDescent="0.2">
      <c r="A19" s="20"/>
      <c r="F19" s="18"/>
      <c r="G19" s="18"/>
      <c r="H19" s="18"/>
      <c r="I19" s="18"/>
      <c r="J19" s="18"/>
      <c r="K19" s="18"/>
      <c r="L19" s="18"/>
      <c r="M19" s="18"/>
      <c r="N19" s="18"/>
      <c r="O19" s="18"/>
      <c r="P19" s="18"/>
      <c r="Q19" s="18"/>
      <c r="R19" s="18"/>
      <c r="S19" s="18"/>
      <c r="T19" s="18"/>
      <c r="U19" s="98" t="s">
        <v>226</v>
      </c>
      <c r="V19" s="353" t="str">
        <f>T('Application Data'!AI9)</f>
        <v/>
      </c>
      <c r="W19" s="354"/>
      <c r="X19" s="354"/>
      <c r="Y19" s="354"/>
      <c r="Z19" s="354"/>
      <c r="AA19" s="354"/>
      <c r="AB19" s="355"/>
      <c r="AC19" s="99"/>
      <c r="AD19" s="99"/>
      <c r="AE19" s="99"/>
      <c r="AF19" s="99"/>
      <c r="AG19" s="99"/>
      <c r="AH19" s="99"/>
      <c r="AI19" s="18"/>
      <c r="AJ19" s="20"/>
      <c r="AK19" s="18"/>
      <c r="AL19" s="18"/>
      <c r="AM19" s="18"/>
      <c r="AN19" s="18"/>
      <c r="AO19" s="18"/>
      <c r="AP19" s="18"/>
      <c r="AQ19" s="18"/>
      <c r="AR19" s="18"/>
      <c r="AS19" s="18"/>
      <c r="AT19" s="18"/>
      <c r="AU19" s="18"/>
      <c r="AV19" s="18"/>
      <c r="AW19" s="18"/>
      <c r="AX19" s="18"/>
      <c r="AY19" s="18"/>
      <c r="AZ19" s="98" t="s">
        <v>227</v>
      </c>
      <c r="BA19" s="336" t="str">
        <f>IF('Biosolids Data'!AR19=0, " ", 'Biosolids Data'!AR19)</f>
        <v xml:space="preserve"> </v>
      </c>
      <c r="BB19" s="337"/>
      <c r="BC19" s="337"/>
      <c r="BD19" s="337"/>
      <c r="BE19" s="338"/>
    </row>
    <row r="20" spans="1:57" ht="3" customHeight="1" x14ac:dyDescent="0.2">
      <c r="A20" s="20"/>
      <c r="F20" s="18"/>
      <c r="G20" s="18"/>
      <c r="H20" s="18"/>
      <c r="I20" s="18"/>
      <c r="J20" s="18"/>
      <c r="K20" s="18"/>
      <c r="L20" s="18"/>
      <c r="M20" s="18"/>
      <c r="N20" s="18"/>
      <c r="O20" s="18"/>
      <c r="P20" s="18"/>
      <c r="Q20" s="18"/>
      <c r="R20" s="18"/>
      <c r="S20" s="18"/>
      <c r="T20" s="18"/>
      <c r="U20" s="98"/>
      <c r="V20" s="100"/>
      <c r="W20" s="100"/>
      <c r="X20" s="100"/>
      <c r="Y20" s="100"/>
      <c r="Z20" s="100"/>
      <c r="AA20" s="100"/>
      <c r="AB20" s="100"/>
      <c r="AC20" s="99"/>
      <c r="AD20" s="99"/>
      <c r="AE20" s="99"/>
      <c r="AF20" s="99"/>
      <c r="AG20" s="99"/>
      <c r="AH20" s="99"/>
      <c r="AI20" s="18"/>
      <c r="AJ20" s="20"/>
      <c r="AK20" s="18"/>
      <c r="AL20" s="18"/>
      <c r="AM20" s="18"/>
      <c r="AN20" s="18"/>
      <c r="AO20" s="18"/>
      <c r="AP20" s="18"/>
      <c r="AQ20" s="18"/>
      <c r="AR20" s="18"/>
      <c r="AS20" s="18"/>
      <c r="AT20" s="18"/>
      <c r="AU20" s="18"/>
      <c r="AV20" s="18"/>
      <c r="AW20" s="18"/>
      <c r="AX20" s="18"/>
      <c r="AY20" s="18"/>
      <c r="AZ20" s="98"/>
      <c r="BA20" s="42"/>
      <c r="BB20" s="42"/>
      <c r="BC20" s="42"/>
      <c r="BD20" s="42"/>
      <c r="BE20" s="43"/>
    </row>
    <row r="21" spans="1:57" x14ac:dyDescent="0.2">
      <c r="A21" s="20"/>
      <c r="F21" s="18"/>
      <c r="G21" s="18"/>
      <c r="H21" s="18"/>
      <c r="I21" s="18"/>
      <c r="J21" s="18"/>
      <c r="K21" s="18"/>
      <c r="L21" s="18"/>
      <c r="M21" s="18"/>
      <c r="N21" s="18"/>
      <c r="O21" s="18"/>
      <c r="P21" s="18"/>
      <c r="Q21" s="18"/>
      <c r="R21" s="18"/>
      <c r="S21" s="18"/>
      <c r="T21" s="18"/>
      <c r="U21" s="98" t="s">
        <v>228</v>
      </c>
      <c r="V21" s="353" t="str">
        <f>IF('Application Data'!AI11=0, " ", 'Application Data'!AI11)</f>
        <v xml:space="preserve"> </v>
      </c>
      <c r="W21" s="354"/>
      <c r="X21" s="354"/>
      <c r="Y21" s="354"/>
      <c r="Z21" s="354"/>
      <c r="AA21" s="354"/>
      <c r="AB21" s="355"/>
      <c r="AC21" s="99"/>
      <c r="AD21" s="99"/>
      <c r="AE21" s="99"/>
      <c r="AF21" s="99"/>
      <c r="AG21" s="99"/>
      <c r="AH21" s="99"/>
      <c r="AI21" s="18"/>
      <c r="AJ21" s="20"/>
      <c r="AK21" s="18"/>
      <c r="AL21" s="18"/>
      <c r="AM21" s="18"/>
      <c r="AN21" s="18"/>
      <c r="AO21" s="18"/>
      <c r="AP21" s="18"/>
      <c r="AQ21" s="18"/>
      <c r="AR21" s="18"/>
      <c r="AS21" s="18"/>
      <c r="AT21" s="18"/>
      <c r="AU21" s="18"/>
      <c r="AV21" s="18"/>
      <c r="AW21" s="18"/>
      <c r="AX21" s="18"/>
      <c r="AY21" s="18"/>
      <c r="AZ21" s="98" t="s">
        <v>229</v>
      </c>
      <c r="BA21" s="336" t="str">
        <f>IF('Biosolids Data'!AR21=0, " ", 'Biosolids Data'!AR21)</f>
        <v xml:space="preserve"> </v>
      </c>
      <c r="BB21" s="337"/>
      <c r="BC21" s="337"/>
      <c r="BD21" s="337"/>
      <c r="BE21" s="338"/>
    </row>
    <row r="22" spans="1:57" ht="3" customHeight="1" x14ac:dyDescent="0.2">
      <c r="A22" s="20"/>
      <c r="F22" s="18"/>
      <c r="G22" s="18"/>
      <c r="H22" s="18"/>
      <c r="I22" s="18"/>
      <c r="J22" s="18"/>
      <c r="K22" s="18"/>
      <c r="L22" s="18"/>
      <c r="M22" s="18"/>
      <c r="N22" s="18"/>
      <c r="O22" s="18"/>
      <c r="P22" s="18"/>
      <c r="Q22" s="18"/>
      <c r="R22" s="18"/>
      <c r="S22" s="18"/>
      <c r="T22" s="18"/>
      <c r="U22" s="98"/>
      <c r="V22" s="100"/>
      <c r="W22" s="100"/>
      <c r="X22" s="100"/>
      <c r="Y22" s="100"/>
      <c r="Z22" s="100"/>
      <c r="AA22" s="100"/>
      <c r="AB22" s="100"/>
      <c r="AC22" s="99"/>
      <c r="AD22" s="99"/>
      <c r="AE22" s="99"/>
      <c r="AF22" s="99"/>
      <c r="AG22" s="99"/>
      <c r="AH22" s="99"/>
      <c r="AI22" s="18"/>
      <c r="AJ22" s="20"/>
      <c r="AK22" s="18"/>
      <c r="AL22" s="18"/>
      <c r="AM22" s="18"/>
      <c r="AN22" s="18"/>
      <c r="AO22" s="18"/>
      <c r="AP22" s="18"/>
      <c r="AQ22" s="18"/>
      <c r="AR22" s="18"/>
      <c r="AS22" s="18"/>
      <c r="AT22" s="18"/>
      <c r="AU22" s="18"/>
      <c r="AV22" s="18"/>
      <c r="AW22" s="18"/>
      <c r="AX22" s="18"/>
      <c r="AY22" s="18"/>
      <c r="AZ22" s="98"/>
      <c r="BA22" s="42"/>
      <c r="BB22" s="42"/>
      <c r="BC22" s="42"/>
      <c r="BD22" s="42"/>
      <c r="BE22" s="43"/>
    </row>
    <row r="23" spans="1:57" x14ac:dyDescent="0.2">
      <c r="A23" s="20"/>
      <c r="F23" s="18"/>
      <c r="G23" s="18"/>
      <c r="H23" s="18"/>
      <c r="I23" s="18"/>
      <c r="J23" s="18"/>
      <c r="K23" s="18"/>
      <c r="L23" s="18"/>
      <c r="M23" s="18"/>
      <c r="N23" s="18"/>
      <c r="O23" s="18"/>
      <c r="P23" s="18"/>
      <c r="Q23" s="18"/>
      <c r="R23" s="18"/>
      <c r="S23" s="18"/>
      <c r="T23" s="18"/>
      <c r="U23" s="98" t="s">
        <v>230</v>
      </c>
      <c r="V23" s="357" t="str">
        <f>IF('Biosolids Data'!Q37=0, " ", 'Biosolids Data'!Q37)</f>
        <v xml:space="preserve"> </v>
      </c>
      <c r="W23" s="354"/>
      <c r="X23" s="354"/>
      <c r="Y23" s="354"/>
      <c r="Z23" s="354"/>
      <c r="AA23" s="354"/>
      <c r="AB23" s="355"/>
      <c r="AC23" s="99"/>
      <c r="AD23" s="99"/>
      <c r="AE23" s="99"/>
      <c r="AF23" s="99"/>
      <c r="AG23" s="99"/>
      <c r="AH23" s="99"/>
      <c r="AI23" s="18"/>
      <c r="AJ23" s="20"/>
      <c r="AK23" s="18"/>
      <c r="AL23" s="18"/>
      <c r="AM23" s="18"/>
      <c r="AN23" s="18"/>
      <c r="AO23" s="18"/>
      <c r="AP23" s="18"/>
      <c r="AQ23" s="18"/>
      <c r="AR23" s="18"/>
      <c r="AS23" s="18"/>
      <c r="AT23" s="18"/>
      <c r="AU23" s="18"/>
      <c r="AV23" s="18"/>
      <c r="AW23" s="18"/>
      <c r="AX23" s="18"/>
      <c r="AY23" s="18"/>
      <c r="AZ23" s="98" t="s">
        <v>231</v>
      </c>
      <c r="BA23" s="336" t="str">
        <f>IF('Biosolids Data'!AR23=0, " ", 'Biosolids Data'!AR23)</f>
        <v xml:space="preserve"> </v>
      </c>
      <c r="BB23" s="337"/>
      <c r="BC23" s="337"/>
      <c r="BD23" s="337"/>
      <c r="BE23" s="338"/>
    </row>
    <row r="24" spans="1:57" ht="3" customHeight="1" x14ac:dyDescent="0.2">
      <c r="A24" s="20"/>
      <c r="F24" s="18"/>
      <c r="G24" s="18"/>
      <c r="H24" s="18"/>
      <c r="I24" s="18"/>
      <c r="J24" s="18"/>
      <c r="K24" s="18"/>
      <c r="L24" s="18"/>
      <c r="M24" s="18"/>
      <c r="N24" s="18"/>
      <c r="O24" s="18"/>
      <c r="P24" s="18"/>
      <c r="Q24" s="18"/>
      <c r="R24" s="18"/>
      <c r="S24" s="18"/>
      <c r="T24" s="18"/>
      <c r="U24" s="98"/>
      <c r="V24" s="100"/>
      <c r="W24" s="100"/>
      <c r="X24" s="100"/>
      <c r="Y24" s="100"/>
      <c r="Z24" s="100"/>
      <c r="AA24" s="100"/>
      <c r="AB24" s="100"/>
      <c r="AC24" s="99"/>
      <c r="AD24" s="99"/>
      <c r="AE24" s="99"/>
      <c r="AF24" s="99"/>
      <c r="AG24" s="99"/>
      <c r="AH24" s="99"/>
      <c r="AI24" s="18"/>
      <c r="AJ24" s="20"/>
      <c r="AK24" s="18"/>
      <c r="AL24" s="18"/>
      <c r="AM24" s="18"/>
      <c r="AN24" s="18"/>
      <c r="AO24" s="18"/>
      <c r="AP24" s="18"/>
      <c r="AQ24" s="18"/>
      <c r="AR24" s="18"/>
      <c r="AS24" s="18"/>
      <c r="AT24" s="18"/>
      <c r="AU24" s="18"/>
      <c r="AV24" s="18"/>
      <c r="AW24" s="18"/>
      <c r="AX24" s="18"/>
      <c r="AY24" s="18"/>
      <c r="AZ24" s="98"/>
      <c r="BA24" s="42"/>
      <c r="BB24" s="42"/>
      <c r="BC24" s="42"/>
      <c r="BD24" s="42"/>
      <c r="BE24" s="43"/>
    </row>
    <row r="25" spans="1:57" x14ac:dyDescent="0.2">
      <c r="A25" s="20"/>
      <c r="F25" s="18"/>
      <c r="G25" s="18"/>
      <c r="H25" s="18"/>
      <c r="I25" s="18"/>
      <c r="J25" s="18"/>
      <c r="K25" s="18"/>
      <c r="L25" s="18"/>
      <c r="M25" s="18"/>
      <c r="N25" s="18"/>
      <c r="O25" s="18"/>
      <c r="P25" s="18"/>
      <c r="Q25" s="18"/>
      <c r="R25" s="18"/>
      <c r="S25" s="18"/>
      <c r="T25" s="18"/>
      <c r="U25" s="98" t="s">
        <v>232</v>
      </c>
      <c r="V25" s="369" t="str">
        <f>IF('Biosolids Data'!Q39=0, " ", 'Biosolids Data'!Q39)</f>
        <v xml:space="preserve"> </v>
      </c>
      <c r="W25" s="370"/>
      <c r="X25" s="370"/>
      <c r="Y25" s="370"/>
      <c r="Z25" s="370"/>
      <c r="AA25" s="370"/>
      <c r="AB25" s="371"/>
      <c r="AC25" s="99"/>
      <c r="AD25" s="99"/>
      <c r="AE25" s="99"/>
      <c r="AF25" s="99"/>
      <c r="AG25" s="99"/>
      <c r="AH25" s="99"/>
      <c r="AI25" s="18"/>
      <c r="AJ25" s="20"/>
      <c r="AK25" s="18"/>
      <c r="AL25" s="18"/>
      <c r="AM25" s="18"/>
      <c r="AN25" s="18"/>
      <c r="AO25" s="18"/>
      <c r="AP25" s="18"/>
      <c r="AQ25" s="18"/>
      <c r="AR25" s="18"/>
      <c r="AS25" s="18"/>
      <c r="AT25" s="18"/>
      <c r="AU25" s="18"/>
      <c r="AV25" s="18"/>
      <c r="AW25" s="18"/>
      <c r="AX25" s="18"/>
      <c r="AY25" s="18"/>
      <c r="AZ25" s="98" t="s">
        <v>233</v>
      </c>
      <c r="BA25" s="336" t="str">
        <f>IF('Biosolids Data'!AR25=0, " ", 'Biosolids Data'!AR25)</f>
        <v xml:space="preserve"> </v>
      </c>
      <c r="BB25" s="337"/>
      <c r="BC25" s="337"/>
      <c r="BD25" s="337"/>
      <c r="BE25" s="338"/>
    </row>
    <row r="26" spans="1:57" ht="3" customHeight="1" x14ac:dyDescent="0.2">
      <c r="A26" s="20"/>
      <c r="F26" s="18"/>
      <c r="G26" s="18"/>
      <c r="H26" s="18"/>
      <c r="I26" s="18"/>
      <c r="J26" s="18"/>
      <c r="K26" s="18"/>
      <c r="L26" s="18"/>
      <c r="M26" s="18"/>
      <c r="N26" s="18"/>
      <c r="O26" s="18"/>
      <c r="P26" s="18"/>
      <c r="Q26" s="18"/>
      <c r="R26" s="18"/>
      <c r="S26" s="18"/>
      <c r="T26" s="18"/>
      <c r="U26" s="98"/>
      <c r="V26" s="100"/>
      <c r="W26" s="100"/>
      <c r="X26" s="100"/>
      <c r="Y26" s="100"/>
      <c r="Z26" s="100"/>
      <c r="AA26" s="100"/>
      <c r="AB26" s="100"/>
      <c r="AC26" s="99"/>
      <c r="AD26" s="99"/>
      <c r="AE26" s="99"/>
      <c r="AF26" s="99"/>
      <c r="AG26" s="99"/>
      <c r="AH26" s="99"/>
      <c r="AI26" s="18"/>
      <c r="AJ26" s="20"/>
      <c r="AK26" s="18"/>
      <c r="AL26" s="18"/>
      <c r="AM26" s="18"/>
      <c r="AN26" s="18"/>
      <c r="AO26" s="18"/>
      <c r="AP26" s="18"/>
      <c r="AQ26" s="18"/>
      <c r="AR26" s="18"/>
      <c r="AS26" s="18"/>
      <c r="AT26" s="18"/>
      <c r="AU26" s="18"/>
      <c r="AV26" s="18"/>
      <c r="AW26" s="18"/>
      <c r="AX26" s="18"/>
      <c r="AY26" s="18"/>
      <c r="AZ26" s="98"/>
      <c r="BA26" s="42"/>
      <c r="BB26" s="42"/>
      <c r="BC26" s="42"/>
      <c r="BD26" s="42"/>
      <c r="BE26" s="43"/>
    </row>
    <row r="27" spans="1:57" x14ac:dyDescent="0.2">
      <c r="A27" s="20"/>
      <c r="F27" s="18"/>
      <c r="G27" s="18"/>
      <c r="H27" s="18"/>
      <c r="I27" s="18"/>
      <c r="J27" s="18"/>
      <c r="K27" s="18"/>
      <c r="L27" s="18"/>
      <c r="M27" s="18"/>
      <c r="N27" s="18"/>
      <c r="O27" s="18"/>
      <c r="P27" s="18"/>
      <c r="Q27" s="18"/>
      <c r="R27" s="18"/>
      <c r="S27" s="18"/>
      <c r="T27" s="18"/>
      <c r="U27" s="98" t="s">
        <v>234</v>
      </c>
      <c r="V27" s="344" t="str">
        <f>IF('Biosolids Data'!Q43=0, " ", 'Biosolids Data'!Q43)</f>
        <v xml:space="preserve"> </v>
      </c>
      <c r="W27" s="345"/>
      <c r="X27" s="345"/>
      <c r="Y27" s="346"/>
      <c r="Z27" s="101"/>
      <c r="AA27" s="101"/>
      <c r="AB27" s="101"/>
      <c r="AC27" s="101"/>
      <c r="AD27" s="102" t="s">
        <v>235</v>
      </c>
      <c r="AE27" s="343" t="str">
        <f>IF('Application Data'!AI5=0, " ", 'Application Data'!AI5)</f>
        <v xml:space="preserve"> </v>
      </c>
      <c r="AF27" s="343"/>
      <c r="AG27" s="343"/>
      <c r="AH27" s="99"/>
      <c r="AI27" s="18"/>
      <c r="AJ27" s="20"/>
      <c r="AK27" s="18"/>
      <c r="AL27" s="18"/>
      <c r="AM27" s="18"/>
      <c r="AN27" s="18"/>
      <c r="AO27" s="18"/>
      <c r="AP27" s="18"/>
      <c r="AQ27" s="18"/>
      <c r="AR27" s="18"/>
      <c r="AS27" s="18"/>
      <c r="AT27" s="18"/>
      <c r="AU27" s="18"/>
      <c r="AV27" s="18"/>
      <c r="AW27" s="18"/>
      <c r="AX27" s="18"/>
      <c r="AY27" s="18"/>
      <c r="AZ27" s="98" t="s">
        <v>236</v>
      </c>
      <c r="BA27" s="336" t="str">
        <f>IF('Biosolids Data'!AR27=0, " ", 'Biosolids Data'!AR27)</f>
        <v xml:space="preserve"> </v>
      </c>
      <c r="BB27" s="337"/>
      <c r="BC27" s="337"/>
      <c r="BD27" s="337"/>
      <c r="BE27" s="338"/>
    </row>
    <row r="28" spans="1:57" ht="3" customHeight="1" x14ac:dyDescent="0.2">
      <c r="A28" s="20"/>
      <c r="F28" s="18"/>
      <c r="G28" s="18"/>
      <c r="H28" s="18"/>
      <c r="I28" s="18"/>
      <c r="J28" s="18"/>
      <c r="K28" s="18"/>
      <c r="L28" s="18"/>
      <c r="M28" s="18"/>
      <c r="N28" s="18"/>
      <c r="O28" s="18"/>
      <c r="P28" s="18"/>
      <c r="Q28" s="18"/>
      <c r="R28" s="18"/>
      <c r="S28" s="18"/>
      <c r="T28" s="18"/>
      <c r="U28" s="98"/>
      <c r="V28" s="103"/>
      <c r="W28" s="103"/>
      <c r="X28" s="103"/>
      <c r="Y28" s="103"/>
      <c r="Z28" s="103"/>
      <c r="AA28" s="103"/>
      <c r="AB28" s="103"/>
      <c r="AC28" s="103"/>
      <c r="AD28" s="99"/>
      <c r="AE28" s="99"/>
      <c r="AF28" s="99"/>
      <c r="AG28" s="99"/>
      <c r="AH28" s="99"/>
      <c r="AI28" s="18"/>
      <c r="AJ28" s="20"/>
      <c r="AK28" s="18"/>
      <c r="AL28" s="18"/>
      <c r="AM28" s="18"/>
      <c r="AN28" s="18"/>
      <c r="AO28" s="18"/>
      <c r="AP28" s="18"/>
      <c r="AQ28" s="18"/>
      <c r="AR28" s="18"/>
      <c r="AS28" s="18"/>
      <c r="AT28" s="18"/>
      <c r="AU28" s="18"/>
      <c r="AV28" s="18"/>
      <c r="AW28" s="18"/>
      <c r="AX28" s="18"/>
      <c r="AY28" s="18"/>
      <c r="AZ28" s="98"/>
      <c r="BA28" s="42"/>
      <c r="BB28" s="42"/>
      <c r="BC28" s="42"/>
      <c r="BD28" s="42"/>
      <c r="BE28" s="43"/>
    </row>
    <row r="29" spans="1:57" x14ac:dyDescent="0.2">
      <c r="A29" s="20"/>
      <c r="F29" s="18"/>
      <c r="G29" s="18"/>
      <c r="H29" s="18"/>
      <c r="I29" s="18"/>
      <c r="J29" s="18"/>
      <c r="K29" s="18"/>
      <c r="L29" s="18"/>
      <c r="M29" s="18"/>
      <c r="N29" s="18"/>
      <c r="O29" s="18"/>
      <c r="P29" s="18"/>
      <c r="Q29" s="18"/>
      <c r="R29" s="18"/>
      <c r="S29" s="18"/>
      <c r="T29" s="18"/>
      <c r="U29" s="98" t="s">
        <v>237</v>
      </c>
      <c r="V29" s="344" t="str">
        <f>IF('Application Data'!AR41=0, " ", 'Application Data'!AR41)</f>
        <v xml:space="preserve"> </v>
      </c>
      <c r="W29" s="345"/>
      <c r="X29" s="345"/>
      <c r="Y29" s="346"/>
      <c r="Z29" s="103"/>
      <c r="AA29" s="103"/>
      <c r="AB29" s="103"/>
      <c r="AC29" s="103"/>
      <c r="AD29" s="102" t="s">
        <v>235</v>
      </c>
      <c r="AE29" s="343" t="str">
        <f>IF('Application Data'!AP41=0, " ", 'Application Data'!AP41)</f>
        <v xml:space="preserve"> </v>
      </c>
      <c r="AF29" s="343"/>
      <c r="AG29" s="343"/>
      <c r="AH29" s="99"/>
      <c r="AI29" s="18"/>
      <c r="AJ29" s="20"/>
      <c r="AK29" s="18"/>
      <c r="AL29" s="18"/>
      <c r="AM29" s="18"/>
      <c r="AN29" s="18"/>
      <c r="AO29" s="18"/>
      <c r="AP29" s="18"/>
      <c r="AQ29" s="18"/>
      <c r="AR29" s="18"/>
      <c r="AS29" s="18"/>
      <c r="AT29" s="18"/>
      <c r="AU29" s="18"/>
      <c r="AV29" s="18"/>
      <c r="AW29" s="18"/>
      <c r="AX29" s="18"/>
      <c r="AY29" s="18"/>
      <c r="AZ29" s="98" t="s">
        <v>238</v>
      </c>
      <c r="BA29" s="336" t="str">
        <f>IF('Biosolids Data'!AR29=0, " ", 'Biosolids Data'!AR29)</f>
        <v xml:space="preserve"> </v>
      </c>
      <c r="BB29" s="337"/>
      <c r="BC29" s="337"/>
      <c r="BD29" s="337"/>
      <c r="BE29" s="338"/>
    </row>
    <row r="30" spans="1:57" ht="3" customHeight="1" x14ac:dyDescent="0.2">
      <c r="A30" s="20"/>
      <c r="F30" s="18"/>
      <c r="G30" s="18"/>
      <c r="H30" s="18"/>
      <c r="I30" s="18"/>
      <c r="J30" s="18"/>
      <c r="K30" s="18"/>
      <c r="L30" s="18"/>
      <c r="M30" s="18"/>
      <c r="N30" s="18"/>
      <c r="O30" s="18"/>
      <c r="P30" s="18"/>
      <c r="Q30" s="18"/>
      <c r="R30" s="18"/>
      <c r="S30" s="18"/>
      <c r="T30" s="18"/>
      <c r="U30" s="98"/>
      <c r="V30" s="103"/>
      <c r="W30" s="103"/>
      <c r="X30" s="103"/>
      <c r="Y30" s="103"/>
      <c r="Z30" s="103"/>
      <c r="AA30" s="103"/>
      <c r="AB30" s="103"/>
      <c r="AC30" s="103"/>
      <c r="AD30" s="99"/>
      <c r="AE30" s="99"/>
      <c r="AF30" s="99"/>
      <c r="AG30" s="99"/>
      <c r="AH30" s="99"/>
      <c r="AI30" s="18"/>
      <c r="AJ30" s="20"/>
      <c r="AK30" s="18"/>
      <c r="AL30" s="18"/>
      <c r="AM30" s="18"/>
      <c r="AN30" s="18"/>
      <c r="AO30" s="18"/>
      <c r="AP30" s="18"/>
      <c r="AQ30" s="18"/>
      <c r="AR30" s="18"/>
      <c r="AS30" s="18"/>
      <c r="AT30" s="18"/>
      <c r="AU30" s="18"/>
      <c r="AV30" s="18"/>
      <c r="AW30" s="18"/>
      <c r="AX30" s="18"/>
      <c r="AY30" s="18"/>
      <c r="AZ30" s="98"/>
      <c r="BA30" s="42"/>
      <c r="BB30" s="42"/>
      <c r="BC30" s="42"/>
      <c r="BD30" s="42"/>
      <c r="BE30" s="43"/>
    </row>
    <row r="31" spans="1:57" x14ac:dyDescent="0.2">
      <c r="A31" s="20"/>
      <c r="F31" s="18"/>
      <c r="G31" s="18"/>
      <c r="H31" s="18"/>
      <c r="I31" s="18"/>
      <c r="J31" s="18"/>
      <c r="K31" s="18"/>
      <c r="L31" s="18"/>
      <c r="M31" s="18"/>
      <c r="N31" s="18"/>
      <c r="O31" s="18"/>
      <c r="P31" s="18"/>
      <c r="Q31" s="18"/>
      <c r="R31" s="18"/>
      <c r="S31" s="18"/>
      <c r="T31" s="18"/>
      <c r="U31" s="98" t="s">
        <v>239</v>
      </c>
      <c r="V31" s="344" t="str">
        <f>IF('Application Data'!AR43=0, " ", 'Application Data'!AR43)</f>
        <v xml:space="preserve"> </v>
      </c>
      <c r="W31" s="345"/>
      <c r="X31" s="345"/>
      <c r="Y31" s="346"/>
      <c r="Z31" s="103"/>
      <c r="AA31" s="103"/>
      <c r="AB31" s="103"/>
      <c r="AC31" s="103"/>
      <c r="AD31" s="102" t="s">
        <v>235</v>
      </c>
      <c r="AE31" s="343" t="str">
        <f>IF('Application Data'!AP43=0, " ", 'Application Data'!AP43)</f>
        <v xml:space="preserve"> </v>
      </c>
      <c r="AF31" s="343"/>
      <c r="AG31" s="343"/>
      <c r="AH31" s="99"/>
      <c r="AI31" s="18"/>
      <c r="AJ31" s="20"/>
      <c r="AK31" s="18"/>
      <c r="AL31" s="18"/>
      <c r="AM31" s="18"/>
      <c r="AN31" s="18"/>
      <c r="AO31" s="18"/>
      <c r="AP31" s="18"/>
      <c r="AQ31" s="18"/>
      <c r="AR31" s="18"/>
      <c r="AS31" s="18"/>
      <c r="AT31" s="18"/>
      <c r="AU31" s="18"/>
      <c r="AV31" s="18"/>
      <c r="AW31" s="18"/>
      <c r="AX31" s="18"/>
      <c r="AY31" s="18"/>
      <c r="AZ31" s="98" t="s">
        <v>240</v>
      </c>
      <c r="BA31" s="336" t="str">
        <f>IF('Biosolids Data'!AR31=0, " ", 'Biosolids Data'!AR31)</f>
        <v xml:space="preserve"> </v>
      </c>
      <c r="BB31" s="337"/>
      <c r="BC31" s="337"/>
      <c r="BD31" s="337"/>
      <c r="BE31" s="338"/>
    </row>
    <row r="32" spans="1:57" ht="3" customHeight="1" x14ac:dyDescent="0.2">
      <c r="A32" s="20"/>
      <c r="F32" s="18"/>
      <c r="G32" s="18"/>
      <c r="H32" s="18"/>
      <c r="I32" s="18"/>
      <c r="J32" s="18"/>
      <c r="K32" s="18"/>
      <c r="L32" s="18"/>
      <c r="M32" s="18"/>
      <c r="N32" s="18"/>
      <c r="O32" s="18"/>
      <c r="P32" s="18"/>
      <c r="Q32" s="18"/>
      <c r="R32" s="18"/>
      <c r="S32" s="18"/>
      <c r="T32" s="18"/>
      <c r="U32" s="98"/>
      <c r="V32" s="103"/>
      <c r="W32" s="103"/>
      <c r="X32" s="103"/>
      <c r="Y32" s="103"/>
      <c r="Z32" s="103"/>
      <c r="AA32" s="103"/>
      <c r="AB32" s="103"/>
      <c r="AC32" s="99"/>
      <c r="AD32" s="99"/>
      <c r="AE32" s="99"/>
      <c r="AF32" s="99"/>
      <c r="AG32" s="99"/>
      <c r="AH32" s="99"/>
      <c r="AI32" s="18"/>
      <c r="AJ32" s="20"/>
      <c r="AK32" s="18"/>
      <c r="AL32" s="18"/>
      <c r="AM32" s="18"/>
      <c r="AN32" s="18"/>
      <c r="AO32" s="18"/>
      <c r="AP32" s="18"/>
      <c r="AQ32" s="18"/>
      <c r="AR32" s="18"/>
      <c r="AS32" s="18"/>
      <c r="AT32" s="18"/>
      <c r="AU32" s="18"/>
      <c r="AV32" s="18"/>
      <c r="AW32" s="18"/>
      <c r="AX32" s="18"/>
      <c r="AY32" s="18"/>
      <c r="AZ32" s="98"/>
      <c r="BA32" s="42"/>
      <c r="BB32" s="42"/>
      <c r="BC32" s="42"/>
      <c r="BD32" s="42"/>
      <c r="BE32" s="43"/>
    </row>
    <row r="33" spans="1:71" x14ac:dyDescent="0.2">
      <c r="A33" s="20"/>
      <c r="F33" s="18"/>
      <c r="G33" s="18"/>
      <c r="H33" s="18"/>
      <c r="I33" s="18"/>
      <c r="J33" s="18"/>
      <c r="K33" s="18"/>
      <c r="L33" s="18"/>
      <c r="M33" s="18"/>
      <c r="N33" s="18"/>
      <c r="O33" s="18"/>
      <c r="P33" s="18"/>
      <c r="Q33" s="18"/>
      <c r="R33" s="18"/>
      <c r="S33" s="18"/>
      <c r="T33" s="18"/>
      <c r="U33" s="98" t="s">
        <v>241</v>
      </c>
      <c r="V33" s="344" t="str">
        <f>IF('Biosolids Data'!Q55=0, " ", 'Biosolids Data'!Q55)</f>
        <v xml:space="preserve"> </v>
      </c>
      <c r="W33" s="345"/>
      <c r="X33" s="345"/>
      <c r="Y33" s="346"/>
      <c r="Z33" s="103"/>
      <c r="AA33" s="103"/>
      <c r="AB33" s="103"/>
      <c r="AC33" s="99"/>
      <c r="AD33" s="99"/>
      <c r="AE33" s="99"/>
      <c r="AF33" s="99"/>
      <c r="AG33" s="99"/>
      <c r="AH33" s="99"/>
      <c r="AI33" s="18"/>
      <c r="AJ33" s="20"/>
      <c r="AK33" s="18"/>
      <c r="AL33" s="18"/>
      <c r="AM33" s="18"/>
      <c r="AN33" s="18"/>
      <c r="AO33" s="18"/>
      <c r="AP33" s="18"/>
      <c r="AQ33" s="18"/>
      <c r="AR33" s="18"/>
      <c r="AS33" s="18"/>
      <c r="AT33" s="18"/>
      <c r="AU33" s="18"/>
      <c r="AV33" s="18"/>
      <c r="AW33" s="18"/>
      <c r="AX33" s="18"/>
      <c r="AY33" s="18"/>
      <c r="AZ33" s="98" t="s">
        <v>242</v>
      </c>
      <c r="BA33" s="336" t="str">
        <f>IF('Biosolids Data'!AR33=0, " ", 'Biosolids Data'!AR33)</f>
        <v xml:space="preserve"> </v>
      </c>
      <c r="BB33" s="337"/>
      <c r="BC33" s="337"/>
      <c r="BD33" s="337"/>
      <c r="BE33" s="338"/>
    </row>
    <row r="34" spans="1:71" ht="3" customHeight="1" x14ac:dyDescent="0.2">
      <c r="A34" s="20"/>
      <c r="F34" s="18"/>
      <c r="G34" s="18"/>
      <c r="H34" s="18"/>
      <c r="I34" s="18"/>
      <c r="J34" s="18"/>
      <c r="K34" s="18"/>
      <c r="L34" s="18"/>
      <c r="M34" s="18"/>
      <c r="N34" s="18"/>
      <c r="O34" s="18"/>
      <c r="P34" s="18"/>
      <c r="Q34" s="18"/>
      <c r="R34" s="18"/>
      <c r="S34" s="18"/>
      <c r="T34" s="18"/>
      <c r="U34" s="98"/>
      <c r="V34" s="100"/>
      <c r="W34" s="100"/>
      <c r="X34" s="100"/>
      <c r="Y34" s="100"/>
      <c r="Z34" s="100"/>
      <c r="AA34" s="100"/>
      <c r="AB34" s="100"/>
      <c r="AC34" s="99"/>
      <c r="AD34" s="99"/>
      <c r="AE34" s="99"/>
      <c r="AF34" s="99"/>
      <c r="AG34" s="99"/>
      <c r="AH34" s="99"/>
      <c r="AI34" s="18"/>
      <c r="AJ34" s="20"/>
      <c r="AK34" s="18"/>
      <c r="AL34" s="18"/>
      <c r="AM34" s="18"/>
      <c r="AN34" s="18"/>
      <c r="AO34" s="18"/>
      <c r="AP34" s="18"/>
      <c r="AQ34" s="18"/>
      <c r="AR34" s="18"/>
      <c r="AS34" s="18"/>
      <c r="AT34" s="18"/>
      <c r="AU34" s="18"/>
      <c r="AV34" s="18"/>
      <c r="AW34" s="18"/>
      <c r="AX34" s="18"/>
      <c r="AY34" s="18"/>
      <c r="AZ34" s="98"/>
      <c r="BA34" s="42"/>
      <c r="BB34" s="42"/>
      <c r="BC34" s="42"/>
      <c r="BD34" s="42"/>
      <c r="BE34" s="43"/>
    </row>
    <row r="35" spans="1:71" x14ac:dyDescent="0.2">
      <c r="A35" s="20"/>
      <c r="F35" s="18"/>
      <c r="G35" s="18"/>
      <c r="H35" s="18"/>
      <c r="I35" s="18"/>
      <c r="J35" s="18"/>
      <c r="K35" s="18"/>
      <c r="L35" s="18"/>
      <c r="M35" s="18"/>
      <c r="N35" s="18"/>
      <c r="O35" s="18"/>
      <c r="P35" s="18"/>
      <c r="Q35" s="18"/>
      <c r="R35" s="18"/>
      <c r="S35" s="18"/>
      <c r="T35" s="18"/>
      <c r="U35" s="98" t="s">
        <v>243</v>
      </c>
      <c r="V35" s="344" t="str">
        <f>IF('Biosolids Data'!Q45=0, " ", 'Biosolids Data'!Q45)</f>
        <v xml:space="preserve"> </v>
      </c>
      <c r="W35" s="345"/>
      <c r="X35" s="346"/>
      <c r="Y35" s="372" t="s">
        <v>244</v>
      </c>
      <c r="Z35" s="372"/>
      <c r="AA35" s="372"/>
      <c r="AB35" s="372"/>
      <c r="AC35" s="343" t="str">
        <f>IF('Application Data'!AI5=0, " ", 'Application Data'!AI5+1)</f>
        <v xml:space="preserve"> </v>
      </c>
      <c r="AD35" s="343"/>
      <c r="AE35" s="343"/>
      <c r="AF35" s="99"/>
      <c r="AG35" s="99"/>
      <c r="AH35" s="99"/>
      <c r="AI35" s="18"/>
      <c r="AJ35" s="20"/>
      <c r="AK35" s="18"/>
      <c r="AL35" s="18"/>
      <c r="AM35" s="18"/>
      <c r="AN35" s="18"/>
      <c r="AO35" s="18"/>
      <c r="AP35" s="18"/>
      <c r="AQ35" s="18"/>
      <c r="AR35" s="18"/>
      <c r="AS35" s="18"/>
      <c r="AT35" s="18"/>
      <c r="AU35" s="18"/>
      <c r="AV35" s="18"/>
      <c r="AW35" s="18"/>
      <c r="AX35" s="18"/>
      <c r="AY35" s="18"/>
      <c r="AZ35" s="98" t="s">
        <v>245</v>
      </c>
      <c r="BA35" s="336" t="str">
        <f>IF('Biosolids Data'!AR61=0, " ", 'Biosolids Data'!AR61)</f>
        <v xml:space="preserve"> </v>
      </c>
      <c r="BB35" s="337"/>
      <c r="BC35" s="337"/>
      <c r="BD35" s="337"/>
      <c r="BE35" s="338"/>
    </row>
    <row r="36" spans="1:71" ht="3" customHeight="1" x14ac:dyDescent="0.2">
      <c r="A36" s="20"/>
      <c r="F36" s="18"/>
      <c r="G36" s="18"/>
      <c r="H36" s="18"/>
      <c r="I36" s="18"/>
      <c r="J36" s="18"/>
      <c r="K36" s="18"/>
      <c r="L36" s="18"/>
      <c r="M36" s="18"/>
      <c r="N36" s="18"/>
      <c r="O36" s="18"/>
      <c r="P36" s="18"/>
      <c r="Q36" s="18"/>
      <c r="R36" s="18"/>
      <c r="S36" s="18"/>
      <c r="T36" s="18"/>
      <c r="U36" s="98"/>
      <c r="V36" s="100"/>
      <c r="W36" s="100"/>
      <c r="X36" s="100"/>
      <c r="Y36" s="99"/>
      <c r="Z36" s="99"/>
      <c r="AA36" s="99"/>
      <c r="AB36" s="99"/>
      <c r="AC36" s="99"/>
      <c r="AD36" s="99"/>
      <c r="AE36" s="99"/>
      <c r="AF36" s="99"/>
      <c r="AG36" s="99"/>
      <c r="AH36" s="99"/>
      <c r="AI36" s="18"/>
      <c r="AJ36" s="20"/>
      <c r="AK36" s="18"/>
      <c r="AL36" s="18"/>
      <c r="AM36" s="18"/>
      <c r="AN36" s="18"/>
      <c r="AO36" s="18"/>
      <c r="AP36" s="18"/>
      <c r="AQ36" s="18"/>
      <c r="AR36" s="18"/>
      <c r="AS36" s="18"/>
      <c r="AT36" s="18"/>
      <c r="AU36" s="18"/>
      <c r="AV36" s="18"/>
      <c r="AW36" s="18"/>
      <c r="AX36" s="18"/>
      <c r="AY36" s="18"/>
      <c r="AZ36" s="21"/>
      <c r="BA36" s="42"/>
      <c r="BB36" s="42"/>
      <c r="BC36" s="42"/>
      <c r="BD36" s="42"/>
      <c r="BE36" s="43"/>
    </row>
    <row r="37" spans="1:71" x14ac:dyDescent="0.2">
      <c r="A37" s="20"/>
      <c r="F37" s="18"/>
      <c r="G37" s="18"/>
      <c r="H37" s="18"/>
      <c r="I37" s="18"/>
      <c r="J37" s="18"/>
      <c r="K37" s="18"/>
      <c r="L37" s="18"/>
      <c r="M37" s="18"/>
      <c r="N37" s="18"/>
      <c r="O37" s="18"/>
      <c r="P37" s="18"/>
      <c r="Q37" s="18"/>
      <c r="R37" s="18"/>
      <c r="S37" s="18"/>
      <c r="T37" s="18"/>
      <c r="U37" s="98" t="s">
        <v>246</v>
      </c>
      <c r="V37" s="344" t="str">
        <f>IF('Biosolids Data'!Q47=FALSE, " ", 'Biosolids Data'!Q47)</f>
        <v xml:space="preserve"> </v>
      </c>
      <c r="W37" s="345"/>
      <c r="X37" s="346"/>
      <c r="Y37" s="372" t="s">
        <v>244</v>
      </c>
      <c r="Z37" s="372"/>
      <c r="AA37" s="372"/>
      <c r="AB37" s="372"/>
      <c r="AC37" s="343" t="str">
        <f>IF('Application Data'!AI5=0, " ", 'Application Data'!AI5+2)</f>
        <v xml:space="preserve"> </v>
      </c>
      <c r="AD37" s="343"/>
      <c r="AE37" s="343"/>
      <c r="AF37" s="101"/>
      <c r="AG37" s="101"/>
      <c r="AH37" s="101"/>
      <c r="AI37" s="22"/>
      <c r="AJ37" s="27"/>
      <c r="AK37" s="22"/>
      <c r="AL37" s="18"/>
      <c r="AM37" s="18"/>
      <c r="AN37" s="18"/>
      <c r="AO37" s="18"/>
      <c r="AP37" s="18"/>
      <c r="AQ37" s="18"/>
      <c r="AR37" s="18"/>
      <c r="AS37" s="18"/>
      <c r="AT37" s="18"/>
      <c r="AU37" s="18"/>
      <c r="AV37" s="18"/>
      <c r="AW37" s="18"/>
      <c r="AX37" s="18"/>
      <c r="AY37" s="18"/>
      <c r="BE37" s="19"/>
      <c r="BH37" s="15"/>
      <c r="BI37" s="14"/>
      <c r="BJ37" s="14"/>
      <c r="BK37" s="14"/>
      <c r="BL37" s="14"/>
      <c r="BM37" s="14"/>
    </row>
    <row r="38" spans="1:71" ht="3" customHeight="1" x14ac:dyDescent="0.2">
      <c r="A38" s="20"/>
      <c r="F38" s="18"/>
      <c r="G38" s="18"/>
      <c r="H38" s="18"/>
      <c r="I38" s="18"/>
      <c r="J38" s="18"/>
      <c r="K38" s="18"/>
      <c r="L38" s="18"/>
      <c r="M38" s="18"/>
      <c r="N38" s="18"/>
      <c r="O38" s="18"/>
      <c r="P38" s="18"/>
      <c r="Q38" s="18"/>
      <c r="R38" s="18"/>
      <c r="S38" s="18"/>
      <c r="T38" s="18"/>
      <c r="U38" s="98"/>
      <c r="V38" s="100"/>
      <c r="W38" s="100"/>
      <c r="X38" s="100"/>
      <c r="Y38" s="100"/>
      <c r="Z38" s="100"/>
      <c r="AA38" s="100"/>
      <c r="AB38" s="100"/>
      <c r="AC38" s="99"/>
      <c r="AD38" s="99"/>
      <c r="AE38" s="99"/>
      <c r="AF38" s="99"/>
      <c r="AG38" s="99"/>
      <c r="AH38" s="99"/>
      <c r="AI38" s="18"/>
      <c r="AJ38" s="20"/>
      <c r="AK38" s="18"/>
      <c r="AL38" s="18"/>
      <c r="AM38" s="18"/>
      <c r="AN38" s="18"/>
      <c r="AO38" s="18"/>
      <c r="AP38" s="18"/>
      <c r="AQ38" s="18"/>
      <c r="AR38" s="18"/>
      <c r="AS38" s="18"/>
      <c r="AT38" s="18"/>
      <c r="AU38" s="18"/>
      <c r="AV38" s="18"/>
      <c r="AW38" s="18"/>
      <c r="AX38" s="18"/>
      <c r="AY38" s="18"/>
      <c r="AZ38" s="18"/>
      <c r="BA38" s="18"/>
      <c r="BB38" s="18"/>
      <c r="BC38" s="18"/>
      <c r="BD38" s="18"/>
      <c r="BE38" s="19"/>
      <c r="BK38" s="15"/>
      <c r="BL38" s="14"/>
      <c r="BM38" s="14"/>
      <c r="BN38" s="14"/>
      <c r="BO38" s="14"/>
      <c r="BP38" s="14"/>
    </row>
    <row r="39" spans="1:71" x14ac:dyDescent="0.2">
      <c r="A39" s="20"/>
      <c r="F39" s="18"/>
      <c r="G39" s="18"/>
      <c r="H39" s="18"/>
      <c r="I39" s="18"/>
      <c r="J39" s="18"/>
      <c r="K39" s="18"/>
      <c r="L39" s="18"/>
      <c r="M39" s="18"/>
      <c r="N39" s="18"/>
      <c r="O39" s="18"/>
      <c r="P39" s="18"/>
      <c r="Q39" s="18"/>
      <c r="R39" s="18"/>
      <c r="S39" s="18"/>
      <c r="T39" s="18"/>
      <c r="U39" s="98" t="s">
        <v>247</v>
      </c>
      <c r="V39" s="373" t="str">
        <f>IF('Biosolids Data'!Q49=0, " ", 'Biosolids Data'!Q49)</f>
        <v xml:space="preserve"> </v>
      </c>
      <c r="W39" s="374"/>
      <c r="X39" s="374"/>
      <c r="Y39" s="374"/>
      <c r="Z39" s="374"/>
      <c r="AA39" s="374"/>
      <c r="AB39" s="375"/>
      <c r="AC39" s="99"/>
      <c r="AD39" s="99"/>
      <c r="AE39" s="99"/>
      <c r="AF39" s="99"/>
      <c r="AG39" s="99"/>
      <c r="AH39" s="99"/>
      <c r="AI39" s="18"/>
      <c r="AJ39" s="20"/>
      <c r="AK39" s="18"/>
      <c r="AL39" s="18"/>
      <c r="AM39" s="18"/>
      <c r="AN39" s="18"/>
      <c r="AO39" s="18"/>
      <c r="AP39" s="18"/>
      <c r="AQ39" s="18"/>
      <c r="AR39" s="18"/>
      <c r="AS39" s="18"/>
      <c r="AT39" s="18"/>
      <c r="AU39" s="18"/>
      <c r="AV39" s="18"/>
      <c r="AW39" s="18"/>
      <c r="AX39" s="18"/>
      <c r="AY39" s="18"/>
      <c r="AZ39" s="18"/>
      <c r="BA39" s="18"/>
      <c r="BB39" s="18"/>
      <c r="BC39" s="18"/>
      <c r="BD39" s="18"/>
      <c r="BE39" s="19"/>
      <c r="BN39" s="15"/>
      <c r="BO39" s="14"/>
      <c r="BP39" s="14"/>
      <c r="BQ39" s="14"/>
      <c r="BR39" s="14"/>
      <c r="BS39" s="14"/>
    </row>
    <row r="40" spans="1:71" ht="3" customHeight="1" x14ac:dyDescent="0.2">
      <c r="A40" s="20"/>
      <c r="F40" s="18"/>
      <c r="G40" s="18"/>
      <c r="H40" s="18"/>
      <c r="I40" s="18"/>
      <c r="J40" s="18"/>
      <c r="K40" s="18"/>
      <c r="L40" s="18"/>
      <c r="M40" s="18"/>
      <c r="N40" s="18"/>
      <c r="O40" s="18"/>
      <c r="P40" s="18"/>
      <c r="Q40" s="18"/>
      <c r="R40" s="18"/>
      <c r="S40" s="18"/>
      <c r="T40" s="18"/>
      <c r="U40" s="98"/>
      <c r="V40" s="100"/>
      <c r="W40" s="100"/>
      <c r="X40" s="100"/>
      <c r="Y40" s="100"/>
      <c r="Z40" s="100"/>
      <c r="AA40" s="100"/>
      <c r="AB40" s="100"/>
      <c r="AC40" s="99"/>
      <c r="AD40" s="99"/>
      <c r="AE40" s="99"/>
      <c r="AF40" s="99"/>
      <c r="AG40" s="99"/>
      <c r="AH40" s="99"/>
      <c r="AI40" s="18"/>
      <c r="AJ40" s="20"/>
      <c r="AK40" s="18"/>
      <c r="AL40" s="18"/>
      <c r="AM40" s="18"/>
      <c r="AN40" s="18"/>
      <c r="AO40" s="18"/>
      <c r="AP40" s="18"/>
      <c r="AQ40" s="18"/>
      <c r="AR40" s="18"/>
      <c r="AS40" s="18"/>
      <c r="AT40" s="18"/>
      <c r="AU40" s="18"/>
      <c r="AV40" s="18"/>
      <c r="AW40" s="18"/>
      <c r="AX40" s="18"/>
      <c r="AY40" s="18"/>
      <c r="AZ40" s="18"/>
      <c r="BA40" s="18"/>
      <c r="BB40" s="18"/>
      <c r="BC40" s="18"/>
      <c r="BD40" s="18"/>
      <c r="BE40" s="19"/>
    </row>
    <row r="41" spans="1:71" x14ac:dyDescent="0.2">
      <c r="A41" s="20"/>
      <c r="F41" s="18"/>
      <c r="G41" s="18"/>
      <c r="H41" s="18"/>
      <c r="I41" s="18"/>
      <c r="J41" s="18"/>
      <c r="K41" s="18"/>
      <c r="L41" s="18"/>
      <c r="M41" s="18"/>
      <c r="N41" s="18"/>
      <c r="O41" s="18"/>
      <c r="P41" s="18"/>
      <c r="Q41" s="18"/>
      <c r="R41" s="18"/>
      <c r="S41" s="18"/>
      <c r="T41" s="18"/>
      <c r="U41" s="98" t="s">
        <v>248</v>
      </c>
      <c r="V41" s="373" t="str">
        <f>IF('Biosolids Data'!Q51=0, " ", 'Biosolids Data'!Q51)</f>
        <v xml:space="preserve"> </v>
      </c>
      <c r="W41" s="374"/>
      <c r="X41" s="374"/>
      <c r="Y41" s="374"/>
      <c r="Z41" s="374"/>
      <c r="AA41" s="374"/>
      <c r="AB41" s="375"/>
      <c r="AC41" s="99"/>
      <c r="AD41" s="99"/>
      <c r="AE41" s="99"/>
      <c r="AF41" s="99"/>
      <c r="AG41" s="99"/>
      <c r="AH41" s="99"/>
      <c r="AI41" s="18"/>
      <c r="AJ41" s="20"/>
      <c r="AK41" s="18"/>
      <c r="AL41" s="18"/>
      <c r="AM41" s="18"/>
      <c r="AN41" s="18"/>
      <c r="AO41" s="18"/>
      <c r="AP41" s="18"/>
      <c r="AQ41" s="18"/>
      <c r="AR41" s="18"/>
      <c r="AS41" s="18"/>
      <c r="AT41" s="18"/>
      <c r="AU41" s="18"/>
      <c r="AV41" s="18"/>
      <c r="AW41" s="18"/>
      <c r="AX41" s="18"/>
      <c r="AY41" s="18"/>
      <c r="AZ41" s="18"/>
      <c r="BA41" s="18"/>
      <c r="BB41" s="18"/>
      <c r="BC41" s="18"/>
      <c r="BD41" s="18"/>
      <c r="BE41" s="19"/>
    </row>
    <row r="42" spans="1:71" ht="3" customHeight="1" x14ac:dyDescent="0.2">
      <c r="A42" s="20"/>
      <c r="F42" s="18"/>
      <c r="G42" s="18"/>
      <c r="H42" s="18"/>
      <c r="I42" s="18"/>
      <c r="J42" s="18"/>
      <c r="K42" s="18"/>
      <c r="L42" s="18"/>
      <c r="M42" s="18"/>
      <c r="N42" s="18"/>
      <c r="O42" s="18"/>
      <c r="P42" s="18"/>
      <c r="Q42" s="18"/>
      <c r="R42" s="18"/>
      <c r="S42" s="18"/>
      <c r="T42" s="18"/>
      <c r="U42" s="99"/>
      <c r="V42" s="18"/>
      <c r="W42" s="18"/>
      <c r="X42" s="18"/>
      <c r="Y42" s="18"/>
      <c r="Z42" s="18"/>
      <c r="AA42" s="18"/>
      <c r="AB42" s="18"/>
      <c r="AC42" s="18"/>
      <c r="AD42" s="18"/>
      <c r="AE42" s="18"/>
      <c r="AF42" s="18"/>
      <c r="AG42" s="18"/>
      <c r="AH42" s="18"/>
      <c r="AI42" s="18"/>
      <c r="AJ42" s="20"/>
      <c r="AK42" s="18"/>
      <c r="AL42" s="18"/>
      <c r="AM42" s="18"/>
      <c r="AN42" s="18"/>
      <c r="AO42" s="18"/>
      <c r="AP42" s="18"/>
      <c r="AQ42" s="18"/>
      <c r="AR42" s="18"/>
      <c r="AS42" s="18"/>
      <c r="AT42" s="18"/>
      <c r="AU42" s="18"/>
      <c r="AV42" s="18"/>
      <c r="AW42" s="18"/>
      <c r="AX42" s="18"/>
      <c r="AY42" s="18"/>
      <c r="AZ42" s="18"/>
      <c r="BA42" s="18"/>
      <c r="BB42" s="18"/>
      <c r="BC42" s="18"/>
      <c r="BD42" s="18"/>
      <c r="BE42" s="19"/>
    </row>
    <row r="43" spans="1:71" x14ac:dyDescent="0.2">
      <c r="A43" s="23"/>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3"/>
      <c r="AK43" s="24"/>
      <c r="AL43" s="24"/>
      <c r="AM43" s="24"/>
      <c r="AN43" s="24"/>
      <c r="AO43" s="24"/>
      <c r="AP43" s="24"/>
      <c r="AQ43" s="24"/>
      <c r="AR43" s="24"/>
      <c r="AS43" s="24"/>
      <c r="AT43" s="24"/>
      <c r="AU43" s="24"/>
      <c r="AV43" s="24"/>
      <c r="AW43" s="24"/>
      <c r="AX43" s="24"/>
      <c r="AY43" s="24"/>
      <c r="AZ43" s="24"/>
      <c r="BA43" s="24"/>
      <c r="BB43" s="24"/>
      <c r="BC43" s="24"/>
      <c r="BD43" s="24"/>
      <c r="BE43" s="25"/>
    </row>
    <row r="44" spans="1:71" ht="3" customHeight="1" x14ac:dyDescent="0.2">
      <c r="A44" s="20"/>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9"/>
    </row>
    <row r="45" spans="1:71" ht="18" customHeight="1" x14ac:dyDescent="0.2">
      <c r="A45" s="20"/>
      <c r="F45" s="18"/>
      <c r="G45" s="18"/>
      <c r="H45" s="18"/>
      <c r="I45" s="18"/>
      <c r="J45" s="18"/>
      <c r="K45" s="18"/>
      <c r="L45" s="18"/>
      <c r="M45" s="18"/>
      <c r="N45" s="18"/>
      <c r="O45" s="18"/>
      <c r="P45" s="18"/>
      <c r="Q45" s="18"/>
      <c r="R45" s="18"/>
      <c r="S45" s="18"/>
      <c r="T45" s="18"/>
      <c r="U45" s="18"/>
      <c r="V45" s="18"/>
      <c r="W45" s="18"/>
      <c r="X45" s="18"/>
      <c r="Y45" s="342" t="s">
        <v>249</v>
      </c>
      <c r="Z45" s="342"/>
      <c r="AA45" s="342"/>
      <c r="AB45" s="342"/>
      <c r="AC45" s="342"/>
      <c r="AD45" s="342"/>
      <c r="AE45" s="342"/>
      <c r="AF45" s="342"/>
      <c r="AG45" s="342"/>
      <c r="AH45" s="342"/>
      <c r="AI45" s="342"/>
      <c r="AJ45" s="342"/>
      <c r="AK45" s="342"/>
      <c r="AL45" s="342"/>
      <c r="AM45" s="342"/>
      <c r="AN45" s="342"/>
      <c r="AO45" s="342"/>
      <c r="AP45" s="342"/>
      <c r="AQ45" s="342"/>
      <c r="AR45" s="18"/>
      <c r="AS45" s="18"/>
      <c r="AT45" s="18"/>
      <c r="AU45" s="18"/>
      <c r="AV45" s="18"/>
      <c r="AW45" s="18"/>
      <c r="AX45" s="18"/>
      <c r="AY45" s="18"/>
      <c r="AZ45" s="18"/>
      <c r="BA45" s="18"/>
      <c r="BB45" s="18"/>
      <c r="BC45" s="18"/>
      <c r="BD45" s="18"/>
      <c r="BE45" s="19"/>
    </row>
    <row r="46" spans="1:71" ht="3" customHeight="1" x14ac:dyDescent="0.2">
      <c r="A46" s="20"/>
      <c r="F46" s="18"/>
      <c r="G46" s="18"/>
      <c r="H46" s="18"/>
      <c r="I46" s="18"/>
      <c r="J46" s="18"/>
      <c r="K46" s="18"/>
      <c r="L46" s="18"/>
      <c r="M46" s="18"/>
      <c r="N46" s="18"/>
      <c r="O46" s="18"/>
      <c r="P46" s="18"/>
      <c r="Q46" s="18"/>
      <c r="R46" s="18"/>
      <c r="S46" s="18"/>
      <c r="T46" s="18"/>
      <c r="U46" s="18"/>
      <c r="V46" s="18"/>
      <c r="W46" s="18"/>
      <c r="X46" s="18"/>
      <c r="Y46" s="44"/>
      <c r="Z46" s="44"/>
      <c r="AA46" s="44"/>
      <c r="AB46" s="44"/>
      <c r="AC46" s="44"/>
      <c r="AD46" s="44"/>
      <c r="AE46" s="44"/>
      <c r="AF46" s="44"/>
      <c r="AG46" s="44"/>
      <c r="AH46" s="44"/>
      <c r="AI46" s="44"/>
      <c r="AJ46" s="44"/>
      <c r="AK46" s="44"/>
      <c r="AL46" s="44"/>
      <c r="AM46" s="44"/>
      <c r="AN46" s="44"/>
      <c r="AO46" s="44"/>
      <c r="AP46" s="44"/>
      <c r="AQ46" s="44"/>
      <c r="AR46" s="18"/>
      <c r="AS46" s="18"/>
      <c r="AT46" s="18"/>
      <c r="AU46" s="18"/>
      <c r="AV46" s="18"/>
      <c r="AW46" s="18"/>
      <c r="AX46" s="18"/>
      <c r="AY46" s="18"/>
      <c r="AZ46" s="18"/>
      <c r="BA46" s="18"/>
      <c r="BB46" s="18"/>
      <c r="BC46" s="18"/>
      <c r="BD46" s="18"/>
      <c r="BE46" s="19"/>
    </row>
    <row r="47" spans="1:71" x14ac:dyDescent="0.2">
      <c r="A47" s="20"/>
      <c r="F47" s="18"/>
      <c r="G47" s="18"/>
      <c r="H47" s="18"/>
      <c r="I47" s="18"/>
      <c r="J47" s="18"/>
      <c r="K47" s="18"/>
      <c r="L47" s="18"/>
      <c r="M47" s="18"/>
      <c r="N47" s="18"/>
      <c r="O47" s="18"/>
      <c r="P47" s="18"/>
      <c r="Q47" s="18"/>
      <c r="R47" s="18"/>
      <c r="S47" s="18"/>
      <c r="T47" s="18"/>
      <c r="U47" s="18"/>
      <c r="V47" s="18"/>
      <c r="W47" s="18"/>
      <c r="X47" s="18"/>
      <c r="Y47" s="377" t="s">
        <v>250</v>
      </c>
      <c r="Z47" s="377"/>
      <c r="AA47" s="377"/>
      <c r="AB47" s="377"/>
      <c r="AC47" s="377"/>
      <c r="AD47" s="377"/>
      <c r="AE47" s="104"/>
      <c r="AF47" s="377" t="s">
        <v>251</v>
      </c>
      <c r="AG47" s="377"/>
      <c r="AH47" s="377"/>
      <c r="AI47" s="377"/>
      <c r="AJ47" s="377"/>
      <c r="AK47" s="105"/>
      <c r="AL47" s="377" t="s">
        <v>252</v>
      </c>
      <c r="AM47" s="377"/>
      <c r="AN47" s="377"/>
      <c r="AO47" s="377"/>
      <c r="AP47" s="377"/>
      <c r="AQ47" s="377"/>
      <c r="AR47" s="18"/>
      <c r="AS47" s="18"/>
      <c r="AT47" s="18"/>
      <c r="AU47" s="18"/>
      <c r="AV47" s="18"/>
      <c r="AW47" s="18"/>
      <c r="AX47" s="18"/>
      <c r="AY47" s="18"/>
      <c r="AZ47" s="18"/>
      <c r="BA47" s="18"/>
      <c r="BB47" s="18"/>
      <c r="BC47" s="18"/>
      <c r="BD47" s="18"/>
      <c r="BE47" s="19"/>
    </row>
    <row r="48" spans="1:71" x14ac:dyDescent="0.2">
      <c r="A48" s="20"/>
      <c r="F48" s="18"/>
      <c r="G48" s="18"/>
      <c r="H48" s="18"/>
      <c r="I48" s="18"/>
      <c r="J48" s="18"/>
      <c r="K48" s="18"/>
      <c r="L48" s="18"/>
      <c r="M48" s="18"/>
      <c r="N48" s="18"/>
      <c r="O48" s="18"/>
      <c r="P48" s="18"/>
      <c r="Q48" s="18"/>
      <c r="R48" s="18"/>
      <c r="S48" s="18"/>
      <c r="T48" s="18"/>
      <c r="U48" s="18"/>
      <c r="V48" s="18"/>
      <c r="W48" s="18"/>
      <c r="X48" s="18"/>
      <c r="Y48" s="376" t="s">
        <v>203</v>
      </c>
      <c r="Z48" s="376"/>
      <c r="AA48" s="376"/>
      <c r="AB48" s="376"/>
      <c r="AC48" s="376"/>
      <c r="AD48" s="376"/>
      <c r="AE48" s="106"/>
      <c r="AF48" s="376" t="s">
        <v>253</v>
      </c>
      <c r="AG48" s="376"/>
      <c r="AH48" s="376"/>
      <c r="AI48" s="376"/>
      <c r="AJ48" s="376"/>
      <c r="AK48" s="105"/>
      <c r="AL48" s="376" t="s">
        <v>203</v>
      </c>
      <c r="AM48" s="376"/>
      <c r="AN48" s="376"/>
      <c r="AO48" s="376"/>
      <c r="AP48" s="376"/>
      <c r="AQ48" s="376"/>
      <c r="AR48" s="18"/>
      <c r="AS48" s="18"/>
      <c r="AT48" s="18"/>
      <c r="AU48" s="18"/>
      <c r="AV48" s="18"/>
      <c r="AW48" s="18"/>
      <c r="AX48" s="18"/>
      <c r="AY48" s="18"/>
      <c r="AZ48" s="18"/>
      <c r="BA48" s="18"/>
      <c r="BB48" s="18"/>
      <c r="BC48" s="18"/>
      <c r="BD48" s="18"/>
      <c r="BE48" s="19"/>
    </row>
    <row r="49" spans="1:58" ht="3" customHeight="1" x14ac:dyDescent="0.2">
      <c r="A49" s="20"/>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9"/>
    </row>
    <row r="50" spans="1:58" x14ac:dyDescent="0.2">
      <c r="A50" s="20"/>
      <c r="F50" s="18"/>
      <c r="G50" s="18"/>
      <c r="H50" s="99"/>
      <c r="I50" s="99"/>
      <c r="J50" s="99"/>
      <c r="K50" s="99"/>
      <c r="L50" s="99"/>
      <c r="M50" s="99"/>
      <c r="N50" s="99"/>
      <c r="O50" s="99"/>
      <c r="P50" s="99"/>
      <c r="Q50" s="99"/>
      <c r="R50" s="99"/>
      <c r="S50" s="99"/>
      <c r="T50" s="99"/>
      <c r="U50" s="99"/>
      <c r="V50" s="99"/>
      <c r="W50" s="99"/>
      <c r="X50" s="107" t="s">
        <v>254</v>
      </c>
      <c r="Y50" s="333" t="str">
        <f>IF('Biosolids Data'!BB19=0, " ", 'Biosolids Data'!BB19)</f>
        <v xml:space="preserve"> </v>
      </c>
      <c r="Z50" s="334"/>
      <c r="AA50" s="334"/>
      <c r="AB50" s="334"/>
      <c r="AC50" s="334"/>
      <c r="AD50" s="335"/>
      <c r="AE50" s="109"/>
      <c r="AF50" s="333" t="str">
        <f>IF('Biosolids Data'!BB37=0, " ", 'Biosolids Data'!BB37)</f>
        <v xml:space="preserve"> </v>
      </c>
      <c r="AG50" s="334"/>
      <c r="AH50" s="334"/>
      <c r="AI50" s="334"/>
      <c r="AJ50" s="335"/>
      <c r="AK50" s="99"/>
      <c r="AL50" s="333" t="str">
        <f>IF('Biosolids Data'!AR19=0, " ", 'Biosolids Data'!BB19+'Biosolids Data'!BB37)</f>
        <v xml:space="preserve"> </v>
      </c>
      <c r="AM50" s="334"/>
      <c r="AN50" s="334"/>
      <c r="AO50" s="334"/>
      <c r="AP50" s="334"/>
      <c r="AQ50" s="335"/>
      <c r="AR50" s="99"/>
      <c r="AS50" s="99"/>
      <c r="AT50" s="99"/>
      <c r="AU50" s="99"/>
      <c r="AV50" s="99"/>
      <c r="AW50" s="99"/>
      <c r="AX50" s="99"/>
      <c r="AY50" s="99"/>
      <c r="AZ50" s="99"/>
      <c r="BA50" s="99"/>
      <c r="BB50" s="99"/>
      <c r="BC50" s="99"/>
      <c r="BD50" s="99"/>
      <c r="BE50" s="110"/>
      <c r="BF50" s="111"/>
    </row>
    <row r="51" spans="1:58" ht="3" customHeight="1" x14ac:dyDescent="0.2">
      <c r="A51" s="20"/>
      <c r="F51" s="18"/>
      <c r="G51" s="18"/>
      <c r="H51" s="99"/>
      <c r="I51" s="99"/>
      <c r="J51" s="99"/>
      <c r="K51" s="99"/>
      <c r="L51" s="99"/>
      <c r="M51" s="99"/>
      <c r="N51" s="99"/>
      <c r="O51" s="99"/>
      <c r="P51" s="99"/>
      <c r="Q51" s="99"/>
      <c r="R51" s="99"/>
      <c r="S51" s="99"/>
      <c r="T51" s="99"/>
      <c r="U51" s="99"/>
      <c r="V51" s="99"/>
      <c r="W51" s="99"/>
      <c r="X51" s="62"/>
      <c r="Y51" s="112"/>
      <c r="Z51" s="112"/>
      <c r="AA51" s="112"/>
      <c r="AB51" s="112"/>
      <c r="AC51" s="112"/>
      <c r="AD51" s="112"/>
      <c r="AE51" s="99"/>
      <c r="AF51" s="112"/>
      <c r="AG51" s="112"/>
      <c r="AH51" s="112"/>
      <c r="AI51" s="112"/>
      <c r="AJ51" s="112"/>
      <c r="AK51" s="99"/>
      <c r="AL51" s="112"/>
      <c r="AM51" s="112"/>
      <c r="AN51" s="112"/>
      <c r="AO51" s="112"/>
      <c r="AP51" s="112"/>
      <c r="AQ51" s="112"/>
      <c r="AR51" s="99"/>
      <c r="AS51" s="99"/>
      <c r="AT51" s="99"/>
      <c r="AU51" s="99"/>
      <c r="AV51" s="99"/>
      <c r="AW51" s="99"/>
      <c r="AX51" s="99"/>
      <c r="AY51" s="99"/>
      <c r="AZ51" s="99"/>
      <c r="BA51" s="99"/>
      <c r="BB51" s="99"/>
      <c r="BC51" s="99"/>
      <c r="BD51" s="99"/>
      <c r="BE51" s="110"/>
      <c r="BF51" s="111"/>
    </row>
    <row r="52" spans="1:58" x14ac:dyDescent="0.2">
      <c r="A52" s="20"/>
      <c r="F52" s="18"/>
      <c r="G52" s="18"/>
      <c r="H52" s="99"/>
      <c r="I52" s="99"/>
      <c r="J52" s="99"/>
      <c r="K52" s="99"/>
      <c r="L52" s="99"/>
      <c r="M52" s="99"/>
      <c r="N52" s="99"/>
      <c r="O52" s="99"/>
      <c r="P52" s="99"/>
      <c r="Q52" s="99"/>
      <c r="R52" s="99"/>
      <c r="S52" s="99"/>
      <c r="T52" s="99"/>
      <c r="U52" s="99"/>
      <c r="V52" s="99"/>
      <c r="W52" s="99"/>
      <c r="X52" s="107" t="s">
        <v>255</v>
      </c>
      <c r="Y52" s="333" t="str">
        <f>IF('Biosolids Data'!BB21=0, " ", 'Biosolids Data'!BB21)</f>
        <v xml:space="preserve"> </v>
      </c>
      <c r="Z52" s="334"/>
      <c r="AA52" s="334"/>
      <c r="AB52" s="334"/>
      <c r="AC52" s="334"/>
      <c r="AD52" s="335"/>
      <c r="AE52" s="109"/>
      <c r="AF52" s="333" t="str">
        <f>IF('Biosolids Data'!BB39=0, " ", 'Biosolids Data'!BB39)</f>
        <v xml:space="preserve"> </v>
      </c>
      <c r="AG52" s="334"/>
      <c r="AH52" s="334"/>
      <c r="AI52" s="334"/>
      <c r="AJ52" s="335"/>
      <c r="AK52" s="99"/>
      <c r="AL52" s="333" t="str">
        <f>IF('Biosolids Data'!AR21=0, " ", 'Biosolids Data'!BB21+'Biosolids Data'!BB39)</f>
        <v xml:space="preserve"> </v>
      </c>
      <c r="AM52" s="334"/>
      <c r="AN52" s="334"/>
      <c r="AO52" s="334"/>
      <c r="AP52" s="334"/>
      <c r="AQ52" s="335"/>
      <c r="AR52" s="99"/>
      <c r="AS52" s="99"/>
      <c r="AT52" s="99"/>
      <c r="AU52" s="99"/>
      <c r="AV52" s="99"/>
      <c r="AW52" s="99"/>
      <c r="AX52" s="99"/>
      <c r="AY52" s="99"/>
      <c r="AZ52" s="99"/>
      <c r="BA52" s="99"/>
      <c r="BB52" s="99"/>
      <c r="BC52" s="99"/>
      <c r="BD52" s="99"/>
      <c r="BE52" s="110"/>
      <c r="BF52" s="111"/>
    </row>
    <row r="53" spans="1:58" ht="3" customHeight="1" x14ac:dyDescent="0.2">
      <c r="A53" s="20"/>
      <c r="F53" s="18"/>
      <c r="G53" s="18"/>
      <c r="H53" s="99"/>
      <c r="I53" s="99"/>
      <c r="J53" s="99"/>
      <c r="K53" s="99"/>
      <c r="L53" s="99"/>
      <c r="M53" s="99"/>
      <c r="N53" s="99"/>
      <c r="O53" s="99"/>
      <c r="P53" s="99"/>
      <c r="Q53" s="99"/>
      <c r="R53" s="99"/>
      <c r="S53" s="99"/>
      <c r="T53" s="99"/>
      <c r="U53" s="99"/>
      <c r="V53" s="99"/>
      <c r="W53" s="99"/>
      <c r="X53" s="62"/>
      <c r="Y53" s="112"/>
      <c r="Z53" s="112"/>
      <c r="AA53" s="112"/>
      <c r="AB53" s="112"/>
      <c r="AC53" s="112"/>
      <c r="AD53" s="112"/>
      <c r="AE53" s="99"/>
      <c r="AF53" s="112"/>
      <c r="AG53" s="112"/>
      <c r="AH53" s="112"/>
      <c r="AI53" s="112"/>
      <c r="AJ53" s="112"/>
      <c r="AK53" s="99"/>
      <c r="AL53" s="112"/>
      <c r="AM53" s="112"/>
      <c r="AN53" s="112"/>
      <c r="AO53" s="112"/>
      <c r="AP53" s="112"/>
      <c r="AQ53" s="112"/>
      <c r="AR53" s="99"/>
      <c r="AS53" s="99"/>
      <c r="AT53" s="99"/>
      <c r="AU53" s="99"/>
      <c r="AV53" s="99"/>
      <c r="AW53" s="99"/>
      <c r="AX53" s="99"/>
      <c r="AY53" s="99"/>
      <c r="AZ53" s="99"/>
      <c r="BA53" s="99"/>
      <c r="BB53" s="99"/>
      <c r="BC53" s="99"/>
      <c r="BD53" s="99"/>
      <c r="BE53" s="110"/>
      <c r="BF53" s="111"/>
    </row>
    <row r="54" spans="1:58" x14ac:dyDescent="0.2">
      <c r="A54" s="20"/>
      <c r="F54" s="18"/>
      <c r="G54" s="18"/>
      <c r="H54" s="99"/>
      <c r="I54" s="99"/>
      <c r="J54" s="99"/>
      <c r="K54" s="99"/>
      <c r="L54" s="99"/>
      <c r="M54" s="99"/>
      <c r="N54" s="99"/>
      <c r="O54" s="99"/>
      <c r="P54" s="99"/>
      <c r="Q54" s="99"/>
      <c r="R54" s="99"/>
      <c r="S54" s="99"/>
      <c r="T54" s="99"/>
      <c r="U54" s="99"/>
      <c r="V54" s="99"/>
      <c r="W54" s="99"/>
      <c r="X54" s="107" t="s">
        <v>256</v>
      </c>
      <c r="Y54" s="333" t="str">
        <f>IF('Biosolids Data'!BB23=0, " ", 'Biosolids Data'!BB23)</f>
        <v xml:space="preserve"> </v>
      </c>
      <c r="Z54" s="334"/>
      <c r="AA54" s="334"/>
      <c r="AB54" s="334"/>
      <c r="AC54" s="334"/>
      <c r="AD54" s="335"/>
      <c r="AE54" s="109"/>
      <c r="AF54" s="333" t="str">
        <f>IF('Biosolids Data'!BB41=0, " ", 'Biosolids Data'!BB41)</f>
        <v xml:space="preserve"> </v>
      </c>
      <c r="AG54" s="334"/>
      <c r="AH54" s="334"/>
      <c r="AI54" s="334"/>
      <c r="AJ54" s="335"/>
      <c r="AK54" s="99"/>
      <c r="AL54" s="333" t="str">
        <f>IF('Biosolids Data'!AR23=0, " ", 'Biosolids Data'!BB23+'Biosolids Data'!BB41)</f>
        <v xml:space="preserve"> </v>
      </c>
      <c r="AM54" s="334"/>
      <c r="AN54" s="334"/>
      <c r="AO54" s="334"/>
      <c r="AP54" s="334"/>
      <c r="AQ54" s="335"/>
      <c r="AR54" s="99"/>
      <c r="AS54" s="99"/>
      <c r="AT54" s="99"/>
      <c r="AU54" s="99"/>
      <c r="AV54" s="99"/>
      <c r="AW54" s="99"/>
      <c r="AX54" s="99"/>
      <c r="AY54" s="99"/>
      <c r="AZ54" s="99"/>
      <c r="BA54" s="99"/>
      <c r="BB54" s="99"/>
      <c r="BC54" s="99"/>
      <c r="BD54" s="99"/>
      <c r="BE54" s="110"/>
      <c r="BF54" s="111"/>
    </row>
    <row r="55" spans="1:58" ht="3" customHeight="1" x14ac:dyDescent="0.2">
      <c r="A55" s="20"/>
      <c r="F55" s="18"/>
      <c r="G55" s="18"/>
      <c r="H55" s="99"/>
      <c r="I55" s="99"/>
      <c r="J55" s="99"/>
      <c r="K55" s="99"/>
      <c r="L55" s="99"/>
      <c r="M55" s="99"/>
      <c r="N55" s="99"/>
      <c r="O55" s="99"/>
      <c r="P55" s="99"/>
      <c r="Q55" s="99"/>
      <c r="R55" s="99"/>
      <c r="S55" s="99"/>
      <c r="T55" s="99"/>
      <c r="U55" s="99"/>
      <c r="V55" s="99"/>
      <c r="W55" s="99"/>
      <c r="X55" s="62"/>
      <c r="Y55" s="112"/>
      <c r="Z55" s="112"/>
      <c r="AA55" s="112"/>
      <c r="AB55" s="112"/>
      <c r="AC55" s="112"/>
      <c r="AD55" s="112"/>
      <c r="AE55" s="99"/>
      <c r="AF55" s="112"/>
      <c r="AG55" s="112"/>
      <c r="AH55" s="112"/>
      <c r="AI55" s="112"/>
      <c r="AJ55" s="112"/>
      <c r="AK55" s="99"/>
      <c r="AL55" s="112"/>
      <c r="AM55" s="112"/>
      <c r="AN55" s="112"/>
      <c r="AO55" s="112"/>
      <c r="AP55" s="112"/>
      <c r="AQ55" s="112"/>
      <c r="AR55" s="99"/>
      <c r="AS55" s="99"/>
      <c r="AT55" s="99"/>
      <c r="AU55" s="99"/>
      <c r="AV55" s="99"/>
      <c r="AW55" s="99"/>
      <c r="AX55" s="99"/>
      <c r="AY55" s="99"/>
      <c r="AZ55" s="99"/>
      <c r="BA55" s="99"/>
      <c r="BB55" s="99"/>
      <c r="BC55" s="99"/>
      <c r="BD55" s="99"/>
      <c r="BE55" s="110"/>
      <c r="BF55" s="111"/>
    </row>
    <row r="56" spans="1:58" x14ac:dyDescent="0.2">
      <c r="A56" s="20"/>
      <c r="F56" s="18"/>
      <c r="G56" s="18"/>
      <c r="H56" s="99"/>
      <c r="I56" s="99"/>
      <c r="J56" s="99"/>
      <c r="K56" s="99"/>
      <c r="L56" s="99"/>
      <c r="M56" s="99"/>
      <c r="N56" s="99"/>
      <c r="O56" s="99"/>
      <c r="P56" s="99"/>
      <c r="Q56" s="99"/>
      <c r="R56" s="99"/>
      <c r="S56" s="99"/>
      <c r="T56" s="99"/>
      <c r="U56" s="99"/>
      <c r="V56" s="99"/>
      <c r="W56" s="99"/>
      <c r="X56" s="107" t="s">
        <v>257</v>
      </c>
      <c r="Y56" s="333" t="str">
        <f>IF('Biosolids Data'!BB25=0, " ", 'Biosolids Data'!BB25)</f>
        <v xml:space="preserve"> </v>
      </c>
      <c r="Z56" s="334"/>
      <c r="AA56" s="334"/>
      <c r="AB56" s="334"/>
      <c r="AC56" s="334"/>
      <c r="AD56" s="335"/>
      <c r="AE56" s="109"/>
      <c r="AF56" s="333" t="str">
        <f>IF('Biosolids Data'!BB43=0, " ", 'Biosolids Data'!BB43)</f>
        <v xml:space="preserve"> </v>
      </c>
      <c r="AG56" s="334"/>
      <c r="AH56" s="334"/>
      <c r="AI56" s="334"/>
      <c r="AJ56" s="335"/>
      <c r="AK56" s="99"/>
      <c r="AL56" s="333" t="str">
        <f>IF('Biosolids Data'!AR25=0, " ", 'Biosolids Data'!BB25+'Biosolids Data'!BB43)</f>
        <v xml:space="preserve"> </v>
      </c>
      <c r="AM56" s="334"/>
      <c r="AN56" s="334"/>
      <c r="AO56" s="334"/>
      <c r="AP56" s="334"/>
      <c r="AQ56" s="335"/>
      <c r="AR56" s="99"/>
      <c r="AS56" s="99"/>
      <c r="AT56" s="99"/>
      <c r="AU56" s="99"/>
      <c r="AV56" s="99"/>
      <c r="AW56" s="99"/>
      <c r="AX56" s="99"/>
      <c r="AY56" s="99"/>
      <c r="AZ56" s="99"/>
      <c r="BA56" s="99"/>
      <c r="BB56" s="99"/>
      <c r="BC56" s="99"/>
      <c r="BD56" s="99"/>
      <c r="BE56" s="110"/>
      <c r="BF56" s="111"/>
    </row>
    <row r="57" spans="1:58" ht="3" customHeight="1" x14ac:dyDescent="0.2">
      <c r="A57" s="20"/>
      <c r="F57" s="18"/>
      <c r="G57" s="18"/>
      <c r="H57" s="99"/>
      <c r="I57" s="99"/>
      <c r="J57" s="99"/>
      <c r="K57" s="99"/>
      <c r="L57" s="99"/>
      <c r="M57" s="99"/>
      <c r="N57" s="99"/>
      <c r="O57" s="99"/>
      <c r="P57" s="99"/>
      <c r="Q57" s="99"/>
      <c r="R57" s="99"/>
      <c r="S57" s="99"/>
      <c r="T57" s="99"/>
      <c r="U57" s="99"/>
      <c r="V57" s="99"/>
      <c r="W57" s="99"/>
      <c r="X57" s="62"/>
      <c r="Y57" s="112"/>
      <c r="Z57" s="112"/>
      <c r="AA57" s="112"/>
      <c r="AB57" s="112"/>
      <c r="AC57" s="112"/>
      <c r="AD57" s="112"/>
      <c r="AE57" s="99"/>
      <c r="AF57" s="112"/>
      <c r="AG57" s="112"/>
      <c r="AH57" s="112"/>
      <c r="AI57" s="112"/>
      <c r="AJ57" s="112"/>
      <c r="AK57" s="99"/>
      <c r="AL57" s="112"/>
      <c r="AM57" s="112"/>
      <c r="AN57" s="112"/>
      <c r="AO57" s="112"/>
      <c r="AP57" s="112"/>
      <c r="AQ57" s="112"/>
      <c r="AR57" s="99"/>
      <c r="AS57" s="99"/>
      <c r="AT57" s="99"/>
      <c r="AU57" s="99"/>
      <c r="AV57" s="99"/>
      <c r="AW57" s="99"/>
      <c r="AX57" s="99"/>
      <c r="AY57" s="99"/>
      <c r="AZ57" s="99"/>
      <c r="BA57" s="99"/>
      <c r="BB57" s="99"/>
      <c r="BC57" s="99"/>
      <c r="BD57" s="99"/>
      <c r="BE57" s="110"/>
      <c r="BF57" s="111"/>
    </row>
    <row r="58" spans="1:58" x14ac:dyDescent="0.2">
      <c r="A58" s="20"/>
      <c r="F58" s="18"/>
      <c r="G58" s="18"/>
      <c r="H58" s="99"/>
      <c r="I58" s="99"/>
      <c r="J58" s="99"/>
      <c r="K58" s="99"/>
      <c r="L58" s="99"/>
      <c r="M58" s="99"/>
      <c r="N58" s="99"/>
      <c r="O58" s="99"/>
      <c r="P58" s="99"/>
      <c r="Q58" s="99"/>
      <c r="R58" s="99"/>
      <c r="S58" s="99"/>
      <c r="T58" s="99"/>
      <c r="U58" s="99"/>
      <c r="V58" s="99"/>
      <c r="W58" s="99"/>
      <c r="X58" s="107" t="s">
        <v>258</v>
      </c>
      <c r="Y58" s="333" t="str">
        <f>IF('Biosolids Data'!BB27=0, " ", 'Biosolids Data'!BB27)</f>
        <v xml:space="preserve"> </v>
      </c>
      <c r="Z58" s="334"/>
      <c r="AA58" s="334"/>
      <c r="AB58" s="334"/>
      <c r="AC58" s="334"/>
      <c r="AD58" s="335"/>
      <c r="AE58" s="109"/>
      <c r="AF58" s="333" t="str">
        <f>IF('Biosolids Data'!BB45=0, " ", 'Biosolids Data'!BB45)</f>
        <v xml:space="preserve"> </v>
      </c>
      <c r="AG58" s="334"/>
      <c r="AH58" s="334"/>
      <c r="AI58" s="334"/>
      <c r="AJ58" s="335"/>
      <c r="AK58" s="99"/>
      <c r="AL58" s="333" t="str">
        <f>IF('Biosolids Data'!AR27=0, " ", 'Biosolids Data'!BB27+'Biosolids Data'!BB45)</f>
        <v xml:space="preserve"> </v>
      </c>
      <c r="AM58" s="334"/>
      <c r="AN58" s="334"/>
      <c r="AO58" s="334"/>
      <c r="AP58" s="334"/>
      <c r="AQ58" s="335"/>
      <c r="AR58" s="99"/>
      <c r="AS58" s="99"/>
      <c r="AT58" s="99"/>
      <c r="AU58" s="99"/>
      <c r="AV58" s="99"/>
      <c r="AW58" s="99"/>
      <c r="AX58" s="99"/>
      <c r="AY58" s="99"/>
      <c r="AZ58" s="99"/>
      <c r="BA58" s="99"/>
      <c r="BB58" s="99"/>
      <c r="BC58" s="99"/>
      <c r="BD58" s="99"/>
      <c r="BE58" s="110"/>
      <c r="BF58" s="111"/>
    </row>
    <row r="59" spans="1:58" ht="3" customHeight="1" x14ac:dyDescent="0.2">
      <c r="A59" s="20"/>
      <c r="F59" s="18"/>
      <c r="G59" s="18"/>
      <c r="H59" s="99"/>
      <c r="I59" s="99"/>
      <c r="J59" s="99"/>
      <c r="K59" s="99"/>
      <c r="L59" s="99"/>
      <c r="M59" s="99"/>
      <c r="N59" s="99"/>
      <c r="O59" s="99"/>
      <c r="P59" s="99"/>
      <c r="Q59" s="99"/>
      <c r="R59" s="99"/>
      <c r="S59" s="99"/>
      <c r="T59" s="99"/>
      <c r="U59" s="99"/>
      <c r="V59" s="99"/>
      <c r="W59" s="99"/>
      <c r="X59" s="62"/>
      <c r="Y59" s="112"/>
      <c r="Z59" s="112"/>
      <c r="AA59" s="112"/>
      <c r="AB59" s="112"/>
      <c r="AC59" s="112"/>
      <c r="AD59" s="112"/>
      <c r="AE59" s="99"/>
      <c r="AF59" s="112"/>
      <c r="AG59" s="112"/>
      <c r="AH59" s="112"/>
      <c r="AI59" s="112"/>
      <c r="AJ59" s="112"/>
      <c r="AK59" s="99"/>
      <c r="AL59" s="112"/>
      <c r="AM59" s="112"/>
      <c r="AN59" s="112"/>
      <c r="AO59" s="112"/>
      <c r="AP59" s="112"/>
      <c r="AQ59" s="112"/>
      <c r="AR59" s="99"/>
      <c r="AS59" s="99"/>
      <c r="AT59" s="99"/>
      <c r="AU59" s="99"/>
      <c r="AV59" s="99"/>
      <c r="AW59" s="99"/>
      <c r="AX59" s="99"/>
      <c r="AY59" s="99"/>
      <c r="AZ59" s="99"/>
      <c r="BA59" s="99"/>
      <c r="BB59" s="99"/>
      <c r="BC59" s="99"/>
      <c r="BD59" s="99"/>
      <c r="BE59" s="110"/>
      <c r="BF59" s="111"/>
    </row>
    <row r="60" spans="1:58" x14ac:dyDescent="0.2">
      <c r="A60" s="20"/>
      <c r="F60" s="18"/>
      <c r="G60" s="18"/>
      <c r="H60" s="99"/>
      <c r="I60" s="99"/>
      <c r="J60" s="99"/>
      <c r="K60" s="99"/>
      <c r="L60" s="99"/>
      <c r="M60" s="99"/>
      <c r="N60" s="99"/>
      <c r="O60" s="99"/>
      <c r="P60" s="99"/>
      <c r="Q60" s="99"/>
      <c r="R60" s="99"/>
      <c r="S60" s="99"/>
      <c r="T60" s="99"/>
      <c r="U60" s="99"/>
      <c r="V60" s="99"/>
      <c r="W60" s="99"/>
      <c r="X60" s="107" t="s">
        <v>259</v>
      </c>
      <c r="Y60" s="333" t="str">
        <f>IF('Biosolids Data'!BB29=0, " ", 'Biosolids Data'!BB29)</f>
        <v xml:space="preserve"> </v>
      </c>
      <c r="Z60" s="334"/>
      <c r="AA60" s="334"/>
      <c r="AB60" s="334"/>
      <c r="AC60" s="334"/>
      <c r="AD60" s="335"/>
      <c r="AE60" s="109"/>
      <c r="AF60" s="333" t="str">
        <f>IF('Biosolids Data'!BB47=0, " ", 'Biosolids Data'!BB47)</f>
        <v xml:space="preserve"> </v>
      </c>
      <c r="AG60" s="334"/>
      <c r="AH60" s="334"/>
      <c r="AI60" s="334"/>
      <c r="AJ60" s="335"/>
      <c r="AK60" s="99"/>
      <c r="AL60" s="333" t="str">
        <f>IF('Biosolids Data'!AR29=0, " ", 'Biosolids Data'!BB29+'Biosolids Data'!BB47)</f>
        <v xml:space="preserve"> </v>
      </c>
      <c r="AM60" s="334"/>
      <c r="AN60" s="334"/>
      <c r="AO60" s="334"/>
      <c r="AP60" s="334"/>
      <c r="AQ60" s="335"/>
      <c r="AR60" s="99"/>
      <c r="AS60" s="99"/>
      <c r="AT60" s="99"/>
      <c r="AU60" s="99"/>
      <c r="AV60" s="99"/>
      <c r="AW60" s="99"/>
      <c r="AX60" s="99"/>
      <c r="AY60" s="99"/>
      <c r="AZ60" s="99"/>
      <c r="BA60" s="99"/>
      <c r="BB60" s="99"/>
      <c r="BC60" s="99"/>
      <c r="BD60" s="99"/>
      <c r="BE60" s="110"/>
      <c r="BF60" s="111"/>
    </row>
    <row r="61" spans="1:58" ht="3" customHeight="1" x14ac:dyDescent="0.2">
      <c r="A61" s="20"/>
      <c r="F61" s="18"/>
      <c r="G61" s="18"/>
      <c r="H61" s="99"/>
      <c r="I61" s="99"/>
      <c r="J61" s="99"/>
      <c r="K61" s="99"/>
      <c r="L61" s="99"/>
      <c r="M61" s="99"/>
      <c r="N61" s="99"/>
      <c r="O61" s="99"/>
      <c r="P61" s="99"/>
      <c r="Q61" s="99"/>
      <c r="R61" s="99"/>
      <c r="S61" s="99"/>
      <c r="T61" s="99"/>
      <c r="U61" s="99"/>
      <c r="V61" s="99"/>
      <c r="W61" s="99"/>
      <c r="X61" s="62"/>
      <c r="Y61" s="112"/>
      <c r="Z61" s="112"/>
      <c r="AA61" s="112"/>
      <c r="AB61" s="112"/>
      <c r="AC61" s="112"/>
      <c r="AD61" s="112"/>
      <c r="AE61" s="99"/>
      <c r="AF61" s="112"/>
      <c r="AG61" s="112"/>
      <c r="AH61" s="112"/>
      <c r="AI61" s="112"/>
      <c r="AJ61" s="112"/>
      <c r="AK61" s="99"/>
      <c r="AL61" s="112"/>
      <c r="AM61" s="112"/>
      <c r="AN61" s="112"/>
      <c r="AO61" s="112"/>
      <c r="AP61" s="112"/>
      <c r="AQ61" s="112"/>
      <c r="AR61" s="99"/>
      <c r="AS61" s="99"/>
      <c r="AT61" s="99"/>
      <c r="AU61" s="99"/>
      <c r="AV61" s="99"/>
      <c r="AW61" s="99"/>
      <c r="AX61" s="99"/>
      <c r="AY61" s="99"/>
      <c r="AZ61" s="99"/>
      <c r="BA61" s="99"/>
      <c r="BB61" s="99"/>
      <c r="BC61" s="99"/>
      <c r="BD61" s="99"/>
      <c r="BE61" s="110"/>
      <c r="BF61" s="111"/>
    </row>
    <row r="62" spans="1:58" x14ac:dyDescent="0.2">
      <c r="A62" s="20"/>
      <c r="F62" s="18"/>
      <c r="G62" s="18"/>
      <c r="H62" s="99"/>
      <c r="I62" s="99"/>
      <c r="J62" s="99"/>
      <c r="K62" s="99"/>
      <c r="L62" s="99"/>
      <c r="M62" s="99"/>
      <c r="N62" s="99"/>
      <c r="O62" s="99"/>
      <c r="P62" s="99"/>
      <c r="Q62" s="99"/>
      <c r="R62" s="99"/>
      <c r="S62" s="99"/>
      <c r="T62" s="99"/>
      <c r="U62" s="99"/>
      <c r="V62" s="99"/>
      <c r="W62" s="99"/>
      <c r="X62" s="107" t="s">
        <v>260</v>
      </c>
      <c r="Y62" s="333" t="str">
        <f>IF('Biosolids Data'!BB31=0, " ", 'Biosolids Data'!BB31)</f>
        <v xml:space="preserve"> </v>
      </c>
      <c r="Z62" s="334"/>
      <c r="AA62" s="334"/>
      <c r="AB62" s="334"/>
      <c r="AC62" s="334"/>
      <c r="AD62" s="335"/>
      <c r="AE62" s="109"/>
      <c r="AF62" s="333" t="str">
        <f>IF('Biosolids Data'!BB49=0, " ", 'Biosolids Data'!BB49)</f>
        <v xml:space="preserve"> </v>
      </c>
      <c r="AG62" s="334"/>
      <c r="AH62" s="334"/>
      <c r="AI62" s="334"/>
      <c r="AJ62" s="335"/>
      <c r="AK62" s="99"/>
      <c r="AL62" s="333" t="str">
        <f>IF('Biosolids Data'!AR31=0, " ", 'Biosolids Data'!BB31+'Biosolids Data'!BB49)</f>
        <v xml:space="preserve"> </v>
      </c>
      <c r="AM62" s="334"/>
      <c r="AN62" s="334"/>
      <c r="AO62" s="334"/>
      <c r="AP62" s="334"/>
      <c r="AQ62" s="335"/>
      <c r="AR62" s="99"/>
      <c r="AS62" s="99"/>
      <c r="AT62" s="99"/>
      <c r="AU62" s="99"/>
      <c r="AV62" s="99"/>
      <c r="AW62" s="99"/>
      <c r="AX62" s="99"/>
      <c r="AY62" s="99"/>
      <c r="AZ62" s="99"/>
      <c r="BA62" s="99"/>
      <c r="BB62" s="99"/>
      <c r="BC62" s="99"/>
      <c r="BD62" s="99"/>
      <c r="BE62" s="110"/>
      <c r="BF62" s="111"/>
    </row>
    <row r="63" spans="1:58" ht="3" customHeight="1" x14ac:dyDescent="0.2">
      <c r="A63" s="20"/>
      <c r="F63" s="18"/>
      <c r="G63" s="18"/>
      <c r="H63" s="99"/>
      <c r="I63" s="99"/>
      <c r="J63" s="99"/>
      <c r="K63" s="99"/>
      <c r="L63" s="99"/>
      <c r="M63" s="99"/>
      <c r="N63" s="99"/>
      <c r="O63" s="99"/>
      <c r="P63" s="99"/>
      <c r="Q63" s="99"/>
      <c r="R63" s="99"/>
      <c r="S63" s="99"/>
      <c r="T63" s="99"/>
      <c r="U63" s="99"/>
      <c r="V63" s="99"/>
      <c r="W63" s="99"/>
      <c r="X63" s="62"/>
      <c r="Y63" s="112"/>
      <c r="Z63" s="112"/>
      <c r="AA63" s="112"/>
      <c r="AB63" s="112"/>
      <c r="AC63" s="112"/>
      <c r="AD63" s="112"/>
      <c r="AE63" s="99"/>
      <c r="AF63" s="112"/>
      <c r="AG63" s="112"/>
      <c r="AH63" s="112"/>
      <c r="AI63" s="112"/>
      <c r="AJ63" s="112"/>
      <c r="AK63" s="99"/>
      <c r="AL63" s="112"/>
      <c r="AM63" s="112"/>
      <c r="AN63" s="112"/>
      <c r="AO63" s="112"/>
      <c r="AP63" s="112"/>
      <c r="AQ63" s="112"/>
      <c r="AR63" s="99"/>
      <c r="AS63" s="99"/>
      <c r="AT63" s="99"/>
      <c r="AU63" s="99"/>
      <c r="AV63" s="99"/>
      <c r="AW63" s="99"/>
      <c r="AX63" s="99"/>
      <c r="AY63" s="99"/>
      <c r="AZ63" s="111"/>
      <c r="BA63" s="111"/>
      <c r="BB63" s="111"/>
      <c r="BC63" s="111"/>
      <c r="BD63" s="111"/>
      <c r="BE63" s="110"/>
      <c r="BF63" s="111"/>
    </row>
    <row r="64" spans="1:58" x14ac:dyDescent="0.2">
      <c r="A64" s="20"/>
      <c r="F64" s="18"/>
      <c r="G64" s="18"/>
      <c r="H64" s="99"/>
      <c r="I64" s="99"/>
      <c r="J64" s="99"/>
      <c r="K64" s="99"/>
      <c r="L64" s="99"/>
      <c r="M64" s="99"/>
      <c r="N64" s="99"/>
      <c r="O64" s="99"/>
      <c r="P64" s="99"/>
      <c r="Q64" s="99"/>
      <c r="R64" s="99"/>
      <c r="S64" s="99"/>
      <c r="T64" s="99"/>
      <c r="U64" s="99"/>
      <c r="V64" s="99"/>
      <c r="W64" s="99"/>
      <c r="X64" s="107" t="s">
        <v>261</v>
      </c>
      <c r="Y64" s="333" t="str">
        <f>IF('Biosolids Data'!BB33=0, " ", 'Biosolids Data'!BB33)</f>
        <v xml:space="preserve"> </v>
      </c>
      <c r="Z64" s="334"/>
      <c r="AA64" s="334"/>
      <c r="AB64" s="334"/>
      <c r="AC64" s="334"/>
      <c r="AD64" s="335"/>
      <c r="AE64" s="109"/>
      <c r="AF64" s="333" t="str">
        <f>IF('Biosolids Data'!BB51=0, " ", 'Biosolids Data'!BB51)</f>
        <v xml:space="preserve"> </v>
      </c>
      <c r="AG64" s="334"/>
      <c r="AH64" s="334"/>
      <c r="AI64" s="334"/>
      <c r="AJ64" s="335"/>
      <c r="AK64" s="99"/>
      <c r="AL64" s="333" t="str">
        <f>IF('Biosolids Data'!AR33=0, " ", 'Biosolids Data'!BB33+'Biosolids Data'!BB51)</f>
        <v xml:space="preserve"> </v>
      </c>
      <c r="AM64" s="334"/>
      <c r="AN64" s="334"/>
      <c r="AO64" s="334"/>
      <c r="AP64" s="334"/>
      <c r="AQ64" s="335"/>
      <c r="AR64" s="99"/>
      <c r="AS64" s="99"/>
      <c r="AT64" s="99"/>
      <c r="AU64" s="99"/>
      <c r="AV64" s="99"/>
      <c r="AW64" s="99"/>
      <c r="AX64" s="99"/>
      <c r="AY64" s="99"/>
      <c r="AZ64" s="111"/>
      <c r="BA64" s="111"/>
      <c r="BB64" s="111"/>
      <c r="BC64" s="111"/>
      <c r="BD64" s="111"/>
      <c r="BE64" s="110"/>
      <c r="BF64" s="111"/>
    </row>
    <row r="65" spans="1:58" ht="3" customHeight="1" x14ac:dyDescent="0.2">
      <c r="A65" s="20"/>
      <c r="F65" s="18"/>
      <c r="G65" s="18"/>
      <c r="H65" s="99"/>
      <c r="I65" s="99"/>
      <c r="J65" s="99"/>
      <c r="K65" s="99"/>
      <c r="L65" s="99"/>
      <c r="M65" s="99"/>
      <c r="N65" s="99"/>
      <c r="O65" s="99"/>
      <c r="P65" s="99"/>
      <c r="Q65" s="99"/>
      <c r="R65" s="99"/>
      <c r="S65" s="99"/>
      <c r="T65" s="99"/>
      <c r="U65" s="99"/>
      <c r="V65" s="99"/>
      <c r="W65" s="99"/>
      <c r="X65" s="62"/>
      <c r="Y65" s="112"/>
      <c r="Z65" s="112"/>
      <c r="AA65" s="112"/>
      <c r="AB65" s="112"/>
      <c r="AC65" s="112"/>
      <c r="AD65" s="112"/>
      <c r="AE65" s="99"/>
      <c r="AF65" s="112"/>
      <c r="AG65" s="112"/>
      <c r="AH65" s="112"/>
      <c r="AI65" s="112"/>
      <c r="AJ65" s="112"/>
      <c r="AK65" s="99"/>
      <c r="AL65" s="112"/>
      <c r="AM65" s="112"/>
      <c r="AN65" s="112"/>
      <c r="AO65" s="112"/>
      <c r="AP65" s="112"/>
      <c r="AQ65" s="112"/>
      <c r="AR65" s="99"/>
      <c r="AS65" s="99"/>
      <c r="AT65" s="99"/>
      <c r="AU65" s="99"/>
      <c r="AV65" s="99"/>
      <c r="AW65" s="99"/>
      <c r="AX65" s="99"/>
      <c r="AY65" s="99"/>
      <c r="AZ65" s="111"/>
      <c r="BA65" s="111"/>
      <c r="BB65" s="111"/>
      <c r="BC65" s="111"/>
      <c r="BD65" s="111"/>
      <c r="BE65" s="110"/>
      <c r="BF65" s="111"/>
    </row>
    <row r="66" spans="1:58" x14ac:dyDescent="0.2">
      <c r="A66" s="20"/>
      <c r="F66" s="18"/>
      <c r="G66" s="18"/>
      <c r="H66" s="99"/>
      <c r="I66" s="99"/>
      <c r="J66" s="99"/>
      <c r="K66" s="99"/>
      <c r="L66" s="99"/>
      <c r="M66" s="99"/>
      <c r="N66" s="99"/>
      <c r="O66" s="99"/>
      <c r="P66" s="99"/>
      <c r="Q66" s="99"/>
      <c r="R66" s="99"/>
      <c r="S66" s="99"/>
      <c r="T66" s="99"/>
      <c r="U66" s="99"/>
      <c r="V66" s="99"/>
      <c r="W66" s="99"/>
      <c r="X66" s="107" t="s">
        <v>262</v>
      </c>
      <c r="Y66" s="333" t="str">
        <f>IF('Biosolids Data'!BB61=0, " ", 'Biosolids Data'!BB61)</f>
        <v xml:space="preserve"> </v>
      </c>
      <c r="Z66" s="334"/>
      <c r="AA66" s="334"/>
      <c r="AB66" s="334"/>
      <c r="AC66" s="334"/>
      <c r="AD66" s="335"/>
      <c r="AE66" s="109"/>
      <c r="AF66" s="333" t="str">
        <f>IF('Biosolids Data'!BB53=0, " ", 'Biosolids Data'!BB53)</f>
        <v xml:space="preserve"> </v>
      </c>
      <c r="AG66" s="334"/>
      <c r="AH66" s="334"/>
      <c r="AI66" s="334"/>
      <c r="AJ66" s="335"/>
      <c r="AK66" s="99"/>
      <c r="AL66" s="333" t="str">
        <f>IF('Biosolids Data'!AR61=0, " ", 'Biosolids Data'!BB61+'Biosolids Data'!BB53)</f>
        <v xml:space="preserve"> </v>
      </c>
      <c r="AM66" s="334"/>
      <c r="AN66" s="334"/>
      <c r="AO66" s="334"/>
      <c r="AP66" s="334"/>
      <c r="AQ66" s="335"/>
      <c r="AR66" s="99"/>
      <c r="AS66" s="99"/>
      <c r="AT66" s="99"/>
      <c r="AU66" s="99"/>
      <c r="AV66" s="99"/>
      <c r="AW66" s="99"/>
      <c r="AX66" s="99"/>
      <c r="AY66" s="99"/>
      <c r="AZ66" s="111"/>
      <c r="BA66" s="111"/>
      <c r="BB66" s="111"/>
      <c r="BC66" s="111"/>
      <c r="BD66" s="111"/>
      <c r="BE66" s="110"/>
      <c r="BF66" s="111"/>
    </row>
    <row r="67" spans="1:58" x14ac:dyDescent="0.2">
      <c r="A67" s="20"/>
      <c r="F67" s="18"/>
      <c r="G67" s="18"/>
      <c r="H67" s="99"/>
      <c r="I67" s="99"/>
      <c r="J67" s="99"/>
      <c r="K67" s="99"/>
      <c r="L67" s="99"/>
      <c r="M67" s="99"/>
      <c r="N67" s="99"/>
      <c r="O67" s="99"/>
      <c r="P67" s="99"/>
      <c r="Q67" s="99"/>
      <c r="R67" s="99"/>
      <c r="S67" s="99"/>
      <c r="T67" s="99"/>
      <c r="U67" s="99"/>
      <c r="V67" s="99"/>
      <c r="W67" s="99"/>
      <c r="X67" s="99"/>
      <c r="Y67" s="112"/>
      <c r="Z67" s="112"/>
      <c r="AA67" s="112"/>
      <c r="AB67" s="112"/>
      <c r="AC67" s="112"/>
      <c r="AD67" s="112"/>
      <c r="AE67" s="99"/>
      <c r="AF67" s="112"/>
      <c r="AG67" s="112"/>
      <c r="AH67" s="112"/>
      <c r="AI67" s="112"/>
      <c r="AJ67" s="112"/>
      <c r="AK67" s="99"/>
      <c r="AL67" s="112"/>
      <c r="AM67" s="112"/>
      <c r="AN67" s="112"/>
      <c r="AO67" s="112"/>
      <c r="AP67" s="112"/>
      <c r="AQ67" s="112"/>
      <c r="AR67" s="99"/>
      <c r="AS67" s="99"/>
      <c r="AT67" s="99"/>
      <c r="AU67" s="99"/>
      <c r="AV67" s="99"/>
      <c r="AW67" s="99"/>
      <c r="AX67" s="99"/>
      <c r="AY67" s="99"/>
      <c r="AZ67" s="111"/>
      <c r="BA67" s="111"/>
      <c r="BB67" s="111"/>
      <c r="BC67" s="111"/>
      <c r="BD67" s="111"/>
      <c r="BE67" s="110"/>
      <c r="BF67" s="111"/>
    </row>
    <row r="68" spans="1:58" x14ac:dyDescent="0.2">
      <c r="A68" s="20"/>
      <c r="F68" s="18"/>
      <c r="G68" s="18"/>
      <c r="H68" s="99"/>
      <c r="I68" s="99"/>
      <c r="J68" s="99"/>
      <c r="K68" s="99"/>
      <c r="L68" s="99"/>
      <c r="M68" s="99"/>
      <c r="N68" s="99"/>
      <c r="O68" s="99"/>
      <c r="P68" s="99"/>
      <c r="Q68" s="99"/>
      <c r="R68" s="99"/>
      <c r="S68" s="99"/>
      <c r="T68" s="99"/>
      <c r="U68" s="99"/>
      <c r="V68" s="99"/>
      <c r="W68" s="99"/>
      <c r="X68" s="98" t="s">
        <v>263</v>
      </c>
      <c r="Y68" s="333" t="str">
        <f>IF('Application Data'!AP49=0, " ", 'Application Data'!AP49)</f>
        <v xml:space="preserve"> </v>
      </c>
      <c r="Z68" s="334"/>
      <c r="AA68" s="334"/>
      <c r="AB68" s="334"/>
      <c r="AC68" s="334"/>
      <c r="AD68" s="335"/>
      <c r="AE68" s="99"/>
      <c r="AF68" s="333" t="str">
        <f>IF('Biosolids Data'!Q39=0, " ", 'Biosolids Data'!Q39)</f>
        <v xml:space="preserve"> </v>
      </c>
      <c r="AG68" s="334"/>
      <c r="AH68" s="334"/>
      <c r="AI68" s="334"/>
      <c r="AJ68" s="335"/>
      <c r="AK68" s="99"/>
      <c r="AL68" s="333" t="str">
        <f>IF('Application Data'!AI27=0, " ", 'Application Data'!AP49+'Biosolids Data'!Q39)</f>
        <v xml:space="preserve"> </v>
      </c>
      <c r="AM68" s="334"/>
      <c r="AN68" s="334"/>
      <c r="AO68" s="334"/>
      <c r="AP68" s="334"/>
      <c r="AQ68" s="335"/>
      <c r="AR68" s="99"/>
      <c r="AS68" s="99"/>
      <c r="AT68" s="99"/>
      <c r="AU68" s="99"/>
      <c r="AV68" s="99"/>
      <c r="AW68" s="99"/>
      <c r="AX68" s="99"/>
      <c r="AY68" s="99"/>
      <c r="AZ68" s="111"/>
      <c r="BA68" s="111"/>
      <c r="BB68" s="111"/>
      <c r="BC68" s="111"/>
      <c r="BD68" s="111"/>
      <c r="BE68" s="110"/>
      <c r="BF68" s="111"/>
    </row>
    <row r="69" spans="1:58" x14ac:dyDescent="0.2">
      <c r="A69" s="23"/>
      <c r="B69" s="24"/>
      <c r="C69" s="24"/>
      <c r="D69" s="24"/>
      <c r="E69" s="24"/>
      <c r="F69" s="24"/>
      <c r="G69" s="24"/>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13"/>
      <c r="BF69" s="111"/>
    </row>
  </sheetData>
  <sheetProtection algorithmName="SHA-512" hashValue="dl3y1KYKYySOYvZcoMRgJiGnRVLrZ/TAvziq/qL/wr1QfPvAoSeH6W19wI2L4DPA6bCj6LE2u8SpmhFtE/kcDA==" saltValue="YIqomjo7RLGWodCRICVATw==" spinCount="100000" sheet="1" selectLockedCells="1"/>
  <mergeCells count="83">
    <mergeCell ref="Y66:AD66"/>
    <mergeCell ref="AL50:AQ50"/>
    <mergeCell ref="AL52:AQ52"/>
    <mergeCell ref="AL54:AQ54"/>
    <mergeCell ref="AL56:AQ56"/>
    <mergeCell ref="AL58:AQ58"/>
    <mergeCell ref="AL60:AQ60"/>
    <mergeCell ref="AL62:AQ62"/>
    <mergeCell ref="AL64:AQ64"/>
    <mergeCell ref="AL66:AQ66"/>
    <mergeCell ref="AF64:AJ64"/>
    <mergeCell ref="AF66:AJ66"/>
    <mergeCell ref="Y54:AD54"/>
    <mergeCell ref="Y56:AD56"/>
    <mergeCell ref="Y58:AD58"/>
    <mergeCell ref="Y60:AD60"/>
    <mergeCell ref="AL48:AQ48"/>
    <mergeCell ref="AL47:AQ47"/>
    <mergeCell ref="Y50:AD50"/>
    <mergeCell ref="Y52:AD52"/>
    <mergeCell ref="AF48:AJ48"/>
    <mergeCell ref="AF50:AJ50"/>
    <mergeCell ref="AF52:AJ52"/>
    <mergeCell ref="AF47:AJ47"/>
    <mergeCell ref="Y48:AD48"/>
    <mergeCell ref="Y47:AD47"/>
    <mergeCell ref="Y62:AD62"/>
    <mergeCell ref="Y64:AD64"/>
    <mergeCell ref="AF56:AJ56"/>
    <mergeCell ref="AF58:AJ58"/>
    <mergeCell ref="AF60:AJ60"/>
    <mergeCell ref="AF62:AJ62"/>
    <mergeCell ref="AF54:AJ54"/>
    <mergeCell ref="Y35:AB35"/>
    <mergeCell ref="Y37:AB37"/>
    <mergeCell ref="AC35:AE35"/>
    <mergeCell ref="AC37:AE37"/>
    <mergeCell ref="V39:AB39"/>
    <mergeCell ref="V41:AB41"/>
    <mergeCell ref="V37:X37"/>
    <mergeCell ref="V11:AB11"/>
    <mergeCell ref="V15:AH15"/>
    <mergeCell ref="V13:AH13"/>
    <mergeCell ref="V17:AH17"/>
    <mergeCell ref="V31:Y31"/>
    <mergeCell ref="V33:Y33"/>
    <mergeCell ref="BA35:BE35"/>
    <mergeCell ref="BA29:BE29"/>
    <mergeCell ref="V19:AB19"/>
    <mergeCell ref="V21:AB21"/>
    <mergeCell ref="V23:AB23"/>
    <mergeCell ref="V25:AB25"/>
    <mergeCell ref="BA25:BE25"/>
    <mergeCell ref="BA27:BE27"/>
    <mergeCell ref="BA31:BE31"/>
    <mergeCell ref="BA33:BE33"/>
    <mergeCell ref="V35:X35"/>
    <mergeCell ref="BA7:BE7"/>
    <mergeCell ref="BA9:BE9"/>
    <mergeCell ref="A1:F2"/>
    <mergeCell ref="G1:P2"/>
    <mergeCell ref="V3:AB3"/>
    <mergeCell ref="V5:AB5"/>
    <mergeCell ref="V7:AB7"/>
    <mergeCell ref="V9:AB9"/>
    <mergeCell ref="AM1:BC2"/>
    <mergeCell ref="AM3:BC5"/>
    <mergeCell ref="Y68:AD68"/>
    <mergeCell ref="AF68:AJ68"/>
    <mergeCell ref="AL68:AQ68"/>
    <mergeCell ref="BA11:BE11"/>
    <mergeCell ref="BA13:BE13"/>
    <mergeCell ref="BA15:BE15"/>
    <mergeCell ref="BA17:BE17"/>
    <mergeCell ref="BA19:BE19"/>
    <mergeCell ref="BA21:BE21"/>
    <mergeCell ref="BA23:BE23"/>
    <mergeCell ref="Y45:AQ45"/>
    <mergeCell ref="AE27:AG27"/>
    <mergeCell ref="AE29:AG29"/>
    <mergeCell ref="AE31:AG31"/>
    <mergeCell ref="V27:Y27"/>
    <mergeCell ref="V29:Y29"/>
  </mergeCells>
  <phoneticPr fontId="2" type="noConversion"/>
  <pageMargins left="0.45" right="0.45" top="1" bottom="1" header="0.5" footer="0.5"/>
  <pageSetup orientation="portrait" r:id="rId1"/>
  <headerFooter alignWithMargins="0">
    <oddHeader xml:space="preserve">&amp;C&amp;"Arial,Bold"&amp;14Record-Keeping Document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11FA8E4FA0FE84C977F7835025BFA45" ma:contentTypeVersion="4" ma:contentTypeDescription="Create a new document." ma:contentTypeScope="" ma:versionID="05eec2a8029fd0d96710dc2a991846e0">
  <xsd:schema xmlns:xsd="http://www.w3.org/2001/XMLSchema" xmlns:xs="http://www.w3.org/2001/XMLSchema" xmlns:p="http://schemas.microsoft.com/office/2006/metadata/properties" xmlns:ns2="e0a43169-dc40-4f39-a81a-1004e219b8f7" targetNamespace="http://schemas.microsoft.com/office/2006/metadata/properties" ma:root="true" ma:fieldsID="ade6f32395e6e5f92d9452413c557fcc" ns2:_="">
    <xsd:import namespace="e0a43169-dc40-4f39-a81a-1004e219b8f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a43169-dc40-4f39-a81a-1004e219b8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004E68-BBC0-4B69-AEBF-A7C083741C1D}">
  <ds:schemaRefs>
    <ds:schemaRef ds:uri="e0a43169-dc40-4f39-a81a-1004e219b8f7"/>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B69160C0-F289-4B43-83B3-39AEBBACEA39}">
  <ds:schemaRefs>
    <ds:schemaRef ds:uri="http://schemas.microsoft.com/sharepoint/v3/contenttype/forms"/>
  </ds:schemaRefs>
</ds:datastoreItem>
</file>

<file path=customXml/itemProps3.xml><?xml version="1.0" encoding="utf-8"?>
<ds:datastoreItem xmlns:ds="http://schemas.openxmlformats.org/officeDocument/2006/customXml" ds:itemID="{CD7668B0-8C7A-441A-AAB0-D9046C5978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a43169-dc40-4f39-a81a-1004e219b8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Application Data</vt:lpstr>
      <vt:lpstr>Biosolids Data</vt:lpstr>
      <vt:lpstr>Farmer Info Sheet</vt:lpstr>
      <vt:lpstr>Annual Report, Page 3</vt:lpstr>
      <vt:lpstr>Long-Term Record</vt:lpstr>
    </vt:vector>
  </TitlesOfParts>
  <Manager>Sandra Simbeck</Manager>
  <Company>PCA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Liquid Biosolids Calculator - form</dc:title>
  <dc:subject>Liquid Biosolids Calculator - form</dc:subject>
  <dc:creator>Minnesota Pollution Control Agency - Lauren Bammert, Cory Schultz (Sandra Simbeck)</dc:creator>
  <cp:keywords>wq-bios7-03,minnesota pollution control agency,water quality,liquid biosolids,calculator,waste</cp:keywords>
  <dc:description/>
  <cp:lastModifiedBy>Simbeck, Sandra (MPCA)</cp:lastModifiedBy>
  <cp:revision/>
  <cp:lastPrinted>2025-12-17T21:17:52Z</cp:lastPrinted>
  <dcterms:created xsi:type="dcterms:W3CDTF">2008-08-05T13:30:47Z</dcterms:created>
  <dcterms:modified xsi:type="dcterms:W3CDTF">2026-01-12T20:24:12Z</dcterms:modified>
  <cp:category>water quality,biosolids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0x010100811FA8E4FA0FE84C977F7835025BFA45</vt:lpwstr>
  </property>
</Properties>
</file>