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ublications\Working drive - Simbeck\FORMS - ALL\Waste\w-sw - Solid Waste\w-sw7\"/>
    </mc:Choice>
  </mc:AlternateContent>
  <xr:revisionPtr revIDLastSave="0" documentId="13_ncr:1_{C2A76C70-6503-48AF-8154-69E01577B157}" xr6:coauthVersionLast="47" xr6:coauthVersionMax="47" xr10:uidLastSave="{00000000-0000-0000-0000-000000000000}"/>
  <bookViews>
    <workbookView xWindow="-120" yWindow="-120" windowWidth="29040" windowHeight="15720" xr2:uid="{BFC37DEB-6DF1-4084-AF5A-1DA26DA4E5DE}"/>
  </bookViews>
  <sheets>
    <sheet name="30 Year MSW For Review Only" sheetId="1" r:id="rId1"/>
  </sheets>
  <definedNames>
    <definedName name="_xlnm.Print_Area" localSheetId="0">'30 Year MSW For Review Only'!$A$1:$K$76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5" i="1" l="1" a="1"/>
  <c r="J65" i="1" s="1"/>
  <c r="E65" i="1" l="1" a="1"/>
  <c r="E65" i="1" s="1"/>
  <c r="I33" i="1"/>
  <c r="I32" i="1"/>
  <c r="J45" i="1" a="1"/>
  <c r="E45" i="1" a="1"/>
  <c r="D46" i="1" l="1"/>
  <c r="D47" i="1" s="1"/>
  <c r="D48" i="1" s="1"/>
  <c r="B45" i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I41" i="1"/>
  <c r="E41" i="1"/>
  <c r="J34" i="1"/>
  <c r="J33" i="1"/>
  <c r="J32" i="1"/>
  <c r="G28" i="1"/>
  <c r="I28" i="1" s="1"/>
  <c r="B28" i="1"/>
  <c r="B27" i="1"/>
  <c r="G26" i="1"/>
  <c r="I26" i="1" s="1"/>
  <c r="B26" i="1"/>
  <c r="H19" i="1"/>
  <c r="H16" i="1"/>
  <c r="D14" i="1"/>
  <c r="D13" i="1"/>
  <c r="D12" i="1"/>
  <c r="E47" i="1" l="1"/>
  <c r="J56" i="1"/>
  <c r="J51" i="1"/>
  <c r="E45" i="1"/>
  <c r="E53" i="1"/>
  <c r="J49" i="1"/>
  <c r="J50" i="1"/>
  <c r="E60" i="1"/>
  <c r="J55" i="1"/>
  <c r="E49" i="1"/>
  <c r="E62" i="1"/>
  <c r="J60" i="1"/>
  <c r="E55" i="1"/>
  <c r="J52" i="1"/>
  <c r="E63" i="1"/>
  <c r="J47" i="1"/>
  <c r="E52" i="1"/>
  <c r="E57" i="1"/>
  <c r="J54" i="1"/>
  <c r="E64" i="1"/>
  <c r="E46" i="1"/>
  <c r="E48" i="1"/>
  <c r="E61" i="1"/>
  <c r="J62" i="1"/>
  <c r="J58" i="1"/>
  <c r="J64" i="1"/>
  <c r="E59" i="1"/>
  <c r="E51" i="1"/>
  <c r="J46" i="1"/>
  <c r="J57" i="1"/>
  <c r="E58" i="1"/>
  <c r="E50" i="1"/>
  <c r="J61" i="1"/>
  <c r="J63" i="1"/>
  <c r="J45" i="1"/>
  <c r="E56" i="1"/>
  <c r="J53" i="1"/>
  <c r="J59" i="1"/>
  <c r="E54" i="1"/>
  <c r="J48" i="1"/>
  <c r="D49" i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E75" i="1" l="1"/>
  <c r="J75" i="1"/>
  <c r="G27" i="1" l="1"/>
  <c r="G29" i="1" s="1"/>
  <c r="I36" i="1" s="1"/>
  <c r="I27" i="1"/>
  <c r="I29" i="1" s="1"/>
  <c r="I3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<sst xmlns="http://schemas.openxmlformats.org/spreadsheetml/2006/main" count="53" uniqueCount="53">
  <si>
    <t xml:space="preserve">      Submit with </t>
  </si>
  <si>
    <t xml:space="preserve">   Annual Report</t>
  </si>
  <si>
    <t>https://www.pca.state.mn.us/business-with-us/solid-waste-reporting</t>
  </si>
  <si>
    <t xml:space="preserve">Type of mechanism used (select one): </t>
  </si>
  <si>
    <t>Trust fund</t>
  </si>
  <si>
    <t>approved closure cost estimate</t>
  </si>
  <si>
    <t>approved contingency action cost estimate</t>
  </si>
  <si>
    <t>Trust Fund and Dedicated Trust Fund</t>
  </si>
  <si>
    <t>Account balance on December 31,</t>
  </si>
  <si>
    <t xml:space="preserve">Operating life in months (maximum 120)     </t>
  </si>
  <si>
    <t>Letter of Credit, Surety Bond, Self Insurance, or other mechanism</t>
  </si>
  <si>
    <t>Value of guarantee on December 31,</t>
  </si>
  <si>
    <t xml:space="preserve"> (Letter of Credit or Surety Bond)</t>
  </si>
  <si>
    <t xml:space="preserve">Inflation factor = </t>
  </si>
  <si>
    <t xml:space="preserve">Discount rate = </t>
  </si>
  <si>
    <t xml:space="preserve">   Basis for this years payments</t>
  </si>
  <si>
    <t>Current value</t>
  </si>
  <si>
    <t>Present value*</t>
  </si>
  <si>
    <t>Closure cost estimate</t>
  </si>
  <si>
    <t>Contingency action cost estimate</t>
  </si>
  <si>
    <t>Total</t>
  </si>
  <si>
    <t>* Present value is only for Trust Funds and Dedicated Trust Funds</t>
  </si>
  <si>
    <t>Account  balance on December 31,</t>
  </si>
  <si>
    <t xml:space="preserve">Value of guarantee on December 31, </t>
  </si>
  <si>
    <t>Operating life in months (never greater than 120 months)</t>
  </si>
  <si>
    <t>Your trust fund or dedicated trust fund monthly payment if not discounting =</t>
  </si>
  <si>
    <t>Your trust fund or dedicated trust fund monthly payment if discounted =</t>
  </si>
  <si>
    <t>Year</t>
  </si>
  <si>
    <t>n</t>
  </si>
  <si>
    <t>Inflated annual</t>
  </si>
  <si>
    <t>Inflated and discounted</t>
  </si>
  <si>
    <t>cost</t>
  </si>
  <si>
    <t>annual cost</t>
  </si>
  <si>
    <t>Dedicated long-term care trust fund</t>
  </si>
  <si>
    <t>Financial test with corporate guarantee</t>
  </si>
  <si>
    <t>Letter of credit</t>
  </si>
  <si>
    <t>Self-test with other collateral</t>
  </si>
  <si>
    <t>Self-test with reduced letter of credit</t>
  </si>
  <si>
    <t>Surety bond guaranteeing payment</t>
  </si>
  <si>
    <t>Surety bond guaranteeing performance</t>
  </si>
  <si>
    <t>none required by MPCA permit</t>
  </si>
  <si>
    <t>Totals</t>
  </si>
  <si>
    <t>(Current value - not discounted)</t>
  </si>
  <si>
    <t>(Current value - discounted)</t>
  </si>
  <si>
    <t>Landfill Type:</t>
  </si>
  <si>
    <t>MSW</t>
  </si>
  <si>
    <t>C&amp;D, Industrial, MSW Ash</t>
  </si>
  <si>
    <t>approved annual postclosure care cost estimate</t>
  </si>
  <si>
    <t>Postclosure care cost estimate</t>
  </si>
  <si>
    <t>Go to:</t>
  </si>
  <si>
    <t>Facility name:</t>
  </si>
  <si>
    <t>SW#:</t>
  </si>
  <si>
    <t xml:space="preserve"> Annual postclosure care cost estimate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</si>
</sst>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.000%"/>
    <numFmt numFmtId="166" formatCode="&quot;$&quot;#,##0.0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sz val="22"/>
      <name val="Trebuchet MS"/>
      <family val="2"/>
    </font>
    <font>
      <b/>
      <sz val="10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8"/>
      <name val="Aptos Narrow"/>
      <family val="2"/>
      <scheme val="minor"/>
    </font>
    <font>
      <i/>
      <sz val="8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rgb="FFC00000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9"/>
      <color rgb="FF0070C0"/>
      <name val="Arial"/>
      <family val="2"/>
    </font>
    <font>
      <b/>
      <sz val="9"/>
      <color rgb="FF0070C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u/>
      <sz val="9"/>
      <color rgb="FF0000FF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5" fontId="3" fillId="0" borderId="0" xfId="0" applyNumberFormat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5" fontId="5" fillId="0" borderId="0" xfId="0" applyNumberFormat="1" applyFont="1"/>
    <xf numFmtId="0" fontId="11" fillId="0" borderId="1" xfId="0" applyFont="1" applyBorder="1"/>
    <xf numFmtId="0" fontId="10" fillId="0" borderId="0" xfId="0" applyFont="1"/>
    <xf numFmtId="1" fontId="3" fillId="0" borderId="0" xfId="0" applyNumberFormat="1" applyFont="1"/>
    <xf numFmtId="5" fontId="12" fillId="0" borderId="0" xfId="0" applyNumberFormat="1" applyFont="1" applyAlignment="1">
      <alignment horizontal="center"/>
    </xf>
    <xf numFmtId="5" fontId="12" fillId="0" borderId="0" xfId="0" applyNumberFormat="1" applyFont="1"/>
    <xf numFmtId="0" fontId="11" fillId="0" borderId="0" xfId="0" applyFont="1"/>
    <xf numFmtId="0" fontId="13" fillId="0" borderId="0" xfId="0" applyFont="1"/>
    <xf numFmtId="0" fontId="7" fillId="0" borderId="0" xfId="0" applyFont="1" applyAlignment="1">
      <alignment horizontal="left" vertical="center" indent="1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 vertical="center"/>
    </xf>
    <xf numFmtId="5" fontId="15" fillId="0" borderId="0" xfId="0" applyNumberFormat="1" applyFont="1"/>
    <xf numFmtId="0" fontId="9" fillId="0" borderId="21" xfId="0" applyFont="1" applyBorder="1"/>
    <xf numFmtId="0" fontId="8" fillId="0" borderId="23" xfId="0" applyFont="1" applyBorder="1" applyAlignment="1">
      <alignment horizontal="center"/>
    </xf>
    <xf numFmtId="5" fontId="8" fillId="0" borderId="24" xfId="0" applyNumberFormat="1" applyFont="1" applyBorder="1" applyAlignment="1">
      <alignment horizontal="center"/>
    </xf>
    <xf numFmtId="5" fontId="8" fillId="0" borderId="23" xfId="0" applyNumberFormat="1" applyFont="1" applyBorder="1"/>
    <xf numFmtId="0" fontId="9" fillId="0" borderId="25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5" fontId="8" fillId="0" borderId="26" xfId="0" applyNumberFormat="1" applyFont="1" applyBorder="1" applyAlignment="1">
      <alignment horizontal="center"/>
    </xf>
    <xf numFmtId="5" fontId="8" fillId="0" borderId="1" xfId="0" applyNumberFormat="1" applyFont="1" applyBorder="1"/>
    <xf numFmtId="42" fontId="9" fillId="0" borderId="10" xfId="0" applyNumberFormat="1" applyFont="1" applyBorder="1" applyAlignment="1">
      <alignment horizontal="center"/>
    </xf>
    <xf numFmtId="42" fontId="9" fillId="0" borderId="14" xfId="0" applyNumberFormat="1" applyFont="1" applyBorder="1" applyAlignment="1">
      <alignment horizontal="center"/>
    </xf>
    <xf numFmtId="0" fontId="8" fillId="0" borderId="1" xfId="0" applyFont="1" applyBorder="1"/>
    <xf numFmtId="5" fontId="8" fillId="0" borderId="1" xfId="0" applyNumberFormat="1" applyFont="1" applyBorder="1" applyAlignment="1">
      <alignment horizontal="center"/>
    </xf>
    <xf numFmtId="42" fontId="8" fillId="0" borderId="18" xfId="0" applyNumberFormat="1" applyFont="1" applyBorder="1" applyAlignment="1">
      <alignment horizontal="center"/>
    </xf>
    <xf numFmtId="5" fontId="9" fillId="0" borderId="0" xfId="0" applyNumberFormat="1" applyFont="1" applyAlignment="1">
      <alignment horizontal="center"/>
    </xf>
    <xf numFmtId="5" fontId="9" fillId="0" borderId="0" xfId="0" applyNumberFormat="1" applyFont="1" applyAlignment="1">
      <alignment horizontal="right"/>
    </xf>
    <xf numFmtId="5" fontId="9" fillId="0" borderId="0" xfId="0" applyNumberFormat="1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44" fontId="8" fillId="0" borderId="23" xfId="1" applyFont="1" applyFill="1" applyBorder="1" applyAlignment="1" applyProtection="1">
      <alignment horizontal="center" wrapText="1"/>
    </xf>
    <xf numFmtId="0" fontId="18" fillId="0" borderId="1" xfId="0" applyFont="1" applyBorder="1"/>
    <xf numFmtId="0" fontId="19" fillId="0" borderId="1" xfId="0" applyFont="1" applyBorder="1"/>
    <xf numFmtId="5" fontId="19" fillId="0" borderId="1" xfId="0" applyNumberFormat="1" applyFont="1" applyBorder="1"/>
    <xf numFmtId="0" fontId="9" fillId="0" borderId="0" xfId="0" applyFont="1" applyAlignment="1">
      <alignment horizontal="left"/>
    </xf>
    <xf numFmtId="44" fontId="9" fillId="0" borderId="14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1" fontId="9" fillId="0" borderId="14" xfId="0" applyNumberFormat="1" applyFont="1" applyBorder="1" applyAlignment="1">
      <alignment horizontal="center"/>
    </xf>
    <xf numFmtId="6" fontId="9" fillId="0" borderId="0" xfId="0" applyNumberFormat="1" applyFont="1"/>
    <xf numFmtId="0" fontId="20" fillId="0" borderId="0" xfId="0" applyFont="1"/>
    <xf numFmtId="0" fontId="21" fillId="0" borderId="0" xfId="0" applyFont="1"/>
    <xf numFmtId="6" fontId="21" fillId="0" borderId="0" xfId="0" applyNumberFormat="1" applyFont="1"/>
    <xf numFmtId="0" fontId="21" fillId="0" borderId="0" xfId="0" applyFont="1" applyAlignment="1">
      <alignment horizontal="right"/>
    </xf>
    <xf numFmtId="6" fontId="20" fillId="0" borderId="14" xfId="0" applyNumberFormat="1" applyFont="1" applyBorder="1"/>
    <xf numFmtId="5" fontId="21" fillId="0" borderId="14" xfId="0" applyNumberFormat="1" applyFont="1" applyBorder="1"/>
    <xf numFmtId="0" fontId="22" fillId="0" borderId="1" xfId="0" applyFont="1" applyBorder="1"/>
    <xf numFmtId="0" fontId="23" fillId="0" borderId="1" xfId="0" applyFont="1" applyBorder="1"/>
    <xf numFmtId="5" fontId="23" fillId="0" borderId="1" xfId="0" applyNumberFormat="1" applyFont="1" applyBorder="1"/>
    <xf numFmtId="0" fontId="22" fillId="0" borderId="0" xfId="0" applyFont="1"/>
    <xf numFmtId="0" fontId="23" fillId="0" borderId="0" xfId="0" applyFont="1"/>
    <xf numFmtId="5" fontId="23" fillId="0" borderId="0" xfId="0" applyNumberFormat="1" applyFont="1"/>
    <xf numFmtId="0" fontId="16" fillId="0" borderId="1" xfId="0" applyFont="1" applyBorder="1"/>
    <xf numFmtId="0" fontId="16" fillId="0" borderId="0" xfId="0" applyFont="1"/>
    <xf numFmtId="0" fontId="16" fillId="0" borderId="0" xfId="0" applyFont="1" applyAlignment="1">
      <alignment horizontal="right"/>
    </xf>
    <xf numFmtId="5" fontId="24" fillId="0" borderId="0" xfId="0" applyNumberFormat="1" applyFont="1"/>
    <xf numFmtId="5" fontId="16" fillId="0" borderId="0" xfId="0" applyNumberFormat="1" applyFont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right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49" fontId="8" fillId="2" borderId="5" xfId="0" applyNumberFormat="1" applyFont="1" applyFill="1" applyBorder="1" applyAlignment="1" applyProtection="1">
      <alignment horizontal="left"/>
      <protection locked="0"/>
    </xf>
    <xf numFmtId="5" fontId="2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5" fontId="27" fillId="0" borderId="0" xfId="0" applyNumberFormat="1" applyFont="1"/>
    <xf numFmtId="5" fontId="8" fillId="0" borderId="0" xfId="0" applyNumberFormat="1" applyFont="1"/>
    <xf numFmtId="164" fontId="9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left"/>
    </xf>
    <xf numFmtId="10" fontId="8" fillId="0" borderId="0" xfId="0" applyNumberFormat="1" applyFont="1" applyAlignment="1">
      <alignment horizontal="left"/>
    </xf>
    <xf numFmtId="10" fontId="9" fillId="0" borderId="0" xfId="0" applyNumberFormat="1" applyFont="1" applyAlignment="1">
      <alignment horizontal="left"/>
    </xf>
    <xf numFmtId="6" fontId="8" fillId="0" borderId="0" xfId="0" applyNumberFormat="1" applyFont="1"/>
    <xf numFmtId="5" fontId="9" fillId="0" borderId="0" xfId="0" quotePrefix="1" applyNumberFormat="1" applyFont="1"/>
    <xf numFmtId="0" fontId="6" fillId="3" borderId="23" xfId="0" applyFont="1" applyFill="1" applyBorder="1" applyAlignment="1">
      <alignment horizontal="center"/>
    </xf>
    <xf numFmtId="0" fontId="7" fillId="0" borderId="29" xfId="0" applyFont="1" applyBorder="1"/>
    <xf numFmtId="0" fontId="7" fillId="0" borderId="32" xfId="0" applyFont="1" applyBorder="1"/>
    <xf numFmtId="0" fontId="15" fillId="0" borderId="0" xfId="0" applyFont="1" applyAlignment="1">
      <alignment horizontal="right" vertical="center"/>
    </xf>
    <xf numFmtId="164" fontId="9" fillId="2" borderId="3" xfId="0" applyNumberFormat="1" applyFont="1" applyFill="1" applyBorder="1" applyAlignment="1" applyProtection="1">
      <alignment horizontal="center"/>
      <protection locked="0"/>
    </xf>
    <xf numFmtId="164" fontId="9" fillId="2" borderId="4" xfId="0" applyNumberFormat="1" applyFont="1" applyFill="1" applyBorder="1" applyAlignment="1" applyProtection="1">
      <alignment horizontal="center"/>
      <protection locked="0"/>
    </xf>
    <xf numFmtId="5" fontId="4" fillId="0" borderId="0" xfId="0" applyNumberFormat="1" applyFont="1" applyAlignment="1">
      <alignment horizontal="right" vertical="top" wrapText="1"/>
    </xf>
    <xf numFmtId="0" fontId="8" fillId="2" borderId="3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164" fontId="9" fillId="2" borderId="3" xfId="1" applyNumberFormat="1" applyFont="1" applyFill="1" applyBorder="1" applyAlignment="1" applyProtection="1">
      <alignment horizontal="center"/>
      <protection locked="0"/>
    </xf>
    <xf numFmtId="164" fontId="9" fillId="2" borderId="2" xfId="1" applyNumberFormat="1" applyFont="1" applyFill="1" applyBorder="1" applyAlignment="1" applyProtection="1">
      <alignment horizontal="center"/>
      <protection locked="0"/>
    </xf>
    <xf numFmtId="164" fontId="9" fillId="2" borderId="4" xfId="1" applyNumberFormat="1" applyFont="1" applyFill="1" applyBorder="1" applyAlignment="1" applyProtection="1">
      <alignment horizontal="center"/>
      <protection locked="0"/>
    </xf>
    <xf numFmtId="0" fontId="26" fillId="0" borderId="2" xfId="2" applyFont="1" applyFill="1" applyBorder="1" applyAlignment="1">
      <alignment vertical="center"/>
    </xf>
    <xf numFmtId="0" fontId="9" fillId="2" borderId="3" xfId="1" applyNumberFormat="1" applyFont="1" applyFill="1" applyBorder="1" applyAlignment="1" applyProtection="1">
      <alignment horizontal="right"/>
      <protection locked="0"/>
    </xf>
    <xf numFmtId="0" fontId="9" fillId="2" borderId="4" xfId="1" applyNumberFormat="1" applyFont="1" applyFill="1" applyBorder="1" applyAlignment="1" applyProtection="1">
      <alignment horizontal="right"/>
      <protection locked="0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5" fontId="8" fillId="0" borderId="8" xfId="0" applyNumberFormat="1" applyFont="1" applyBorder="1" applyAlignment="1">
      <alignment horizontal="center"/>
    </xf>
    <xf numFmtId="5" fontId="8" fillId="0" borderId="4" xfId="0" applyNumberFormat="1" applyFont="1" applyBorder="1" applyAlignment="1">
      <alignment horizontal="center"/>
    </xf>
    <xf numFmtId="44" fontId="16" fillId="0" borderId="21" xfId="1" applyFont="1" applyFill="1" applyBorder="1" applyAlignment="1" applyProtection="1">
      <alignment horizontal="center" wrapText="1"/>
    </xf>
    <xf numFmtId="44" fontId="16" fillId="0" borderId="22" xfId="1" applyFont="1" applyFill="1" applyBorder="1" applyAlignment="1" applyProtection="1">
      <alignment horizontal="center" wrapText="1"/>
    </xf>
    <xf numFmtId="166" fontId="9" fillId="0" borderId="9" xfId="1" applyNumberFormat="1" applyFont="1" applyFill="1" applyBorder="1" applyAlignment="1" applyProtection="1">
      <alignment horizontal="center"/>
    </xf>
    <xf numFmtId="166" fontId="9" fillId="0" borderId="10" xfId="1" applyNumberFormat="1" applyFont="1" applyFill="1" applyBorder="1" applyAlignment="1" applyProtection="1">
      <alignment horizontal="center"/>
    </xf>
    <xf numFmtId="166" fontId="9" fillId="0" borderId="11" xfId="0" applyNumberFormat="1" applyFont="1" applyBorder="1" applyAlignment="1">
      <alignment horizontal="center"/>
    </xf>
    <xf numFmtId="166" fontId="9" fillId="0" borderId="12" xfId="0" applyNumberFormat="1" applyFont="1" applyBorder="1" applyAlignment="1">
      <alignment horizontal="center"/>
    </xf>
    <xf numFmtId="166" fontId="9" fillId="0" borderId="13" xfId="0" applyNumberFormat="1" applyFont="1" applyBorder="1" applyAlignment="1">
      <alignment horizontal="center"/>
    </xf>
    <xf numFmtId="166" fontId="9" fillId="0" borderId="14" xfId="0" applyNumberFormat="1" applyFont="1" applyBorder="1" applyAlignment="1">
      <alignment horizontal="center"/>
    </xf>
    <xf numFmtId="166" fontId="9" fillId="0" borderId="15" xfId="0" applyNumberFormat="1" applyFont="1" applyBorder="1" applyAlignment="1">
      <alignment horizontal="center"/>
    </xf>
    <xf numFmtId="166" fontId="9" fillId="0" borderId="16" xfId="0" applyNumberFormat="1" applyFont="1" applyBorder="1" applyAlignment="1">
      <alignment horizontal="center"/>
    </xf>
    <xf numFmtId="166" fontId="8" fillId="0" borderId="17" xfId="0" applyNumberFormat="1" applyFont="1" applyBorder="1" applyAlignment="1">
      <alignment horizontal="center"/>
    </xf>
    <xf numFmtId="166" fontId="8" fillId="0" borderId="18" xfId="0" applyNumberFormat="1" applyFont="1" applyBorder="1" applyAlignment="1">
      <alignment horizontal="center"/>
    </xf>
    <xf numFmtId="166" fontId="8" fillId="0" borderId="19" xfId="0" applyNumberFormat="1" applyFont="1" applyBorder="1" applyAlignment="1">
      <alignment horizontal="center"/>
    </xf>
    <xf numFmtId="166" fontId="8" fillId="0" borderId="20" xfId="0" applyNumberFormat="1" applyFont="1" applyBorder="1" applyAlignment="1">
      <alignment horizontal="center"/>
    </xf>
    <xf numFmtId="166" fontId="25" fillId="0" borderId="0" xfId="0" applyNumberFormat="1" applyFont="1" applyAlignment="1">
      <alignment horizontal="left" vertical="top" wrapText="1"/>
    </xf>
    <xf numFmtId="5" fontId="21" fillId="0" borderId="14" xfId="0" applyNumberFormat="1" applyFont="1" applyBorder="1" applyAlignment="1">
      <alignment horizontal="center"/>
    </xf>
    <xf numFmtId="0" fontId="17" fillId="0" borderId="27" xfId="0" applyFont="1" applyBorder="1" applyAlignment="1">
      <alignment horizontal="right"/>
    </xf>
    <xf numFmtId="0" fontId="17" fillId="0" borderId="28" xfId="0" applyFont="1" applyBorder="1" applyAlignment="1">
      <alignment horizontal="right"/>
    </xf>
    <xf numFmtId="5" fontId="9" fillId="0" borderId="11" xfId="0" applyNumberFormat="1" applyFont="1" applyBorder="1" applyAlignment="1">
      <alignment horizontal="center"/>
    </xf>
    <xf numFmtId="5" fontId="9" fillId="0" borderId="30" xfId="0" applyNumberFormat="1" applyFont="1" applyBorder="1" applyAlignment="1">
      <alignment horizontal="center"/>
    </xf>
    <xf numFmtId="5" fontId="9" fillId="0" borderId="29" xfId="0" applyNumberFormat="1" applyFont="1" applyBorder="1" applyAlignment="1">
      <alignment horizontal="center"/>
    </xf>
    <xf numFmtId="0" fontId="17" fillId="0" borderId="15" xfId="0" applyFont="1" applyBorder="1" applyAlignment="1">
      <alignment horizontal="right"/>
    </xf>
    <xf numFmtId="0" fontId="17" fillId="0" borderId="31" xfId="0" applyFont="1" applyBorder="1" applyAlignment="1">
      <alignment horizontal="right"/>
    </xf>
    <xf numFmtId="5" fontId="9" fillId="0" borderId="15" xfId="0" applyNumberFormat="1" applyFont="1" applyBorder="1" applyAlignment="1">
      <alignment horizontal="center"/>
    </xf>
    <xf numFmtId="5" fontId="9" fillId="0" borderId="31" xfId="0" applyNumberFormat="1" applyFont="1" applyBorder="1" applyAlignment="1">
      <alignment horizontal="center"/>
    </xf>
    <xf numFmtId="5" fontId="9" fillId="0" borderId="3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146DDF46-D509-4EDE-BBE8-31A4AA4BB961}"/>
  </tableStyles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$J$8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786205</xdr:colOff>
      <xdr:row>0</xdr:row>
      <xdr:rowOff>0</xdr:rowOff>
    </xdr:from>
    <xdr:to>
      <xdr:col>10</xdr:col>
      <xdr:colOff>329593</xdr:colOff>
      <xdr:row>0</xdr:row>
      <xdr:rowOff>744728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E542E3-FD7C-4032-8BED-F7176BDC20FC}"/>
            </a:ext>
          </a:extLst>
        </xdr:cNvPr>
        <xdr:cNvSpPr txBox="1"/>
      </xdr:nvSpPr>
      <xdr:spPr>
        <a:xfrm>
          <a:off x="2333065" y="0"/>
          <a:ext cx="4717368" cy="7447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>
            <a:lnSpc>
              <a:spcPts val="2100"/>
            </a:lnSpc>
          </a:pPr>
          <a:r>
            <a:rPr lang="en-US" sz="2000" b="0">
              <a:latin typeface="+mn-lt"/>
              <a:cs typeface="Arial" pitchFamily="34" charset="0"/>
            </a:rPr>
            <a:t>Payment rate estimate table</a:t>
          </a:r>
        </a:p>
        <a:p>
          <a:pPr algn="r">
            <a:lnSpc>
              <a:spcPts val="1300"/>
            </a:lnSpc>
          </a:pPr>
          <a:r>
            <a:rPr lang="en-US" sz="1100" b="0" baseline="0">
              <a:latin typeface="Arial Black" pitchFamily="34" charset="0"/>
              <a:cs typeface="Arial" pitchFamily="34" charset="0"/>
            </a:rPr>
            <a:t>Solid Waste Permit Program</a:t>
          </a:r>
          <a:endParaRPr lang="en-US" sz="1100" b="0">
            <a:latin typeface="Arial Black" pitchFamily="34" charset="0"/>
            <a:cs typeface="Arial" pitchFamily="34" charset="0"/>
          </a:endParaRPr>
        </a:p>
        <a:p>
          <a:pPr algn="r">
            <a:lnSpc>
              <a:spcPts val="700"/>
            </a:lnSpc>
          </a:pPr>
          <a:endParaRPr lang="en-US" sz="800" b="0" i="1">
            <a:latin typeface="Arial" pitchFamily="34" charset="0"/>
            <a:cs typeface="Arial" pitchFamily="34" charset="0"/>
          </a:endParaRPr>
        </a:p>
        <a:p>
          <a:pPr algn="r">
            <a:lnSpc>
              <a:spcPts val="700"/>
            </a:lnSpc>
          </a:pPr>
          <a:r>
            <a:rPr lang="en-US" sz="800" b="0" i="1">
              <a:latin typeface="Arial" pitchFamily="34" charset="0"/>
              <a:cs typeface="Arial" pitchFamily="34" charset="0"/>
            </a:rPr>
            <a:t>Doc Type: Permitting Annual Report</a:t>
          </a:r>
        </a:p>
        <a:p>
          <a:pPr algn="r"/>
          <a:r>
            <a:rPr lang="en-US" sz="800" b="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w-sw7-26 (Revised 10/27/21)</a:t>
          </a:r>
          <a:endParaRPr lang="en-US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631900</xdr:colOff>
      <xdr:row>0</xdr:row>
      <xdr:rowOff>0</xdr:rowOff>
    </xdr:from>
    <xdr:to>
      <xdr:col>10</xdr:col>
      <xdr:colOff>331537</xdr:colOff>
      <xdr:row>1</xdr:row>
      <xdr:rowOff>47624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9EA4402-74CA-432F-8A2A-15ACE3F8A6F2}"/>
            </a:ext>
          </a:extLst>
        </xdr:cNvPr>
        <xdr:cNvSpPr txBox="1"/>
      </xdr:nvSpPr>
      <xdr:spPr>
        <a:xfrm>
          <a:off x="2178760" y="0"/>
          <a:ext cx="4873617" cy="794384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>
            <a:lnSpc>
              <a:spcPts val="2100"/>
            </a:lnSpc>
          </a:pPr>
          <a:r>
            <a:rPr lang="en-US" sz="2000" b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Payment rate estimate table</a:t>
          </a:r>
        </a:p>
        <a:p>
          <a:pPr algn="r">
            <a:lnSpc>
              <a:spcPts val="1300"/>
            </a:lnSpc>
          </a:pPr>
          <a:r>
            <a:rPr lang="en-US" sz="1100" b="0" baseline="0">
              <a:latin typeface="Arial Black" pitchFamily="34" charset="0"/>
              <a:cs typeface="Arial" pitchFamily="34" charset="0"/>
            </a:rPr>
            <a:t>Solid Waste Permit Program</a:t>
          </a:r>
          <a:endParaRPr lang="en-US" sz="1100" b="0">
            <a:latin typeface="Arial Black" pitchFamily="34" charset="0"/>
            <a:cs typeface="Arial" pitchFamily="34" charset="0"/>
          </a:endParaRPr>
        </a:p>
        <a:p>
          <a:pPr algn="r">
            <a:lnSpc>
              <a:spcPts val="700"/>
            </a:lnSpc>
          </a:pPr>
          <a:endParaRPr lang="en-US" sz="800" b="0" i="1">
            <a:latin typeface="Arial" pitchFamily="34" charset="0"/>
            <a:cs typeface="Arial" pitchFamily="34" charset="0"/>
          </a:endParaRPr>
        </a:p>
        <a:p>
          <a:pPr algn="r">
            <a:lnSpc>
              <a:spcPts val="700"/>
            </a:lnSpc>
          </a:pPr>
          <a:r>
            <a:rPr lang="en-US" sz="800" b="0" i="1">
              <a:latin typeface="Arial" pitchFamily="34" charset="0"/>
              <a:cs typeface="Arial" pitchFamily="34" charset="0"/>
            </a:rPr>
            <a:t>Doc Type: Permitting Annual Report</a:t>
          </a:r>
        </a:p>
        <a:p>
          <a:pPr algn="r"/>
          <a:r>
            <a:rPr lang="en-US" sz="800" b="0" i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w-sw7-26 (Revised 10/28/26)</a:t>
          </a:r>
          <a:endParaRPr lang="en-US" sz="8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45721</xdr:colOff>
      <xdr:row>0</xdr:row>
      <xdr:rowOff>91440</xdr:rowOff>
    </xdr:from>
    <xdr:to>
      <xdr:col>5</xdr:col>
      <xdr:colOff>198120</xdr:colOff>
      <xdr:row>0</xdr:row>
      <xdr:rowOff>830580</xdr:rowOff>
    </xdr:to>
    <xdr:pic>
      <xdr:nvPicPr>
        <xdr:cNvPr id="6" name="Picture 5" descr="Minnesota Pollution Control Agency (MPCA), 520 Lafayette Road North, St. Paul, MN 55155-4194" title="Image of MPCA logo with St. Paul office address">
          <a:extLst>
            <a:ext uri="{FF2B5EF4-FFF2-40B4-BE49-F238E27FC236}">
              <a16:creationId xmlns:a16="http://schemas.microsoft.com/office/drawing/2014/main" id="{5F850F06-EE47-463A-B22F-62CDF3655FD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1" y="91440"/>
          <a:ext cx="2537459" cy="73914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7</xdr:row>
          <xdr:rowOff>0</xdr:rowOff>
        </xdr:from>
        <xdr:to>
          <xdr:col>5</xdr:col>
          <xdr:colOff>371475</xdr:colOff>
          <xdr:row>8</xdr:row>
          <xdr:rowOff>9525</xdr:rowOff>
        </xdr:to>
        <xdr:sp macro="" textlink="">
          <xdr:nvSpPr>
            <xdr:cNvPr id="2050" name="Option 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542925</xdr:colOff>
          <xdr:row>6</xdr:row>
          <xdr:rowOff>9525</xdr:rowOff>
        </xdr:from>
        <xdr:to>
          <xdr:col>7</xdr:col>
          <xdr:colOff>76200</xdr:colOff>
          <xdr:row>9</xdr:row>
          <xdr:rowOff>0</xdr:rowOff>
        </xdr:to>
        <xdr:sp macro="" textlink="">
          <xdr:nvSpPr>
            <xdr:cNvPr id="2051" name="Option 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ca.state.mn.us/business-with-us/solid-waste-reporting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01A3-BBA6-4D42-B145-6EC3A4F3489E}">
  <sheetPr codeName="Sheet2">
    <pageSetUpPr fitToPage="1"/>
  </sheetPr>
  <dimension ref="A1:P87"/>
  <sheetViews>
    <sheetView showGridLines="0" tabSelected="1" zoomScaleNormal="100" workbookViewId="0">
      <selection activeCell="I16" sqref="I16:J16"/>
    </sheetView>
  </sheetViews>
  <sheetFormatPr defaultColWidth="9.140625" defaultRowHeight="13.5" x14ac:dyDescent="0.25"/>
  <cols>
    <col min="1" max="1" width="6" style="1" customWidth="1"/>
    <col min="2" max="2" width="5.28515625" style="1" customWidth="1"/>
    <col min="3" max="3" width="4.42578125" style="1" customWidth="1"/>
    <col min="4" max="4" width="6.28515625" style="1" customWidth="1"/>
    <col min="5" max="5" width="12.7109375" style="2" customWidth="1"/>
    <col min="6" max="6" width="5.85546875" style="2" customWidth="1"/>
    <col min="7" max="7" width="11.140625" style="2" customWidth="1"/>
    <col min="8" max="8" width="16.42578125" style="2" customWidth="1"/>
    <col min="9" max="9" width="5.28515625" style="2" customWidth="1"/>
    <col min="10" max="10" width="19.5703125" style="2" customWidth="1"/>
    <col min="11" max="11" width="5" style="1" customWidth="1"/>
    <col min="12" max="12" width="9.28515625" style="1" customWidth="1"/>
    <col min="13" max="13" width="9.140625" style="1"/>
    <col min="14" max="14" width="12.5703125" style="1" customWidth="1"/>
    <col min="15" max="15" width="5.5703125" style="1" customWidth="1"/>
    <col min="16" max="16" width="14" style="1" bestFit="1" customWidth="1"/>
    <col min="17" max="16384" width="9.140625" style="1"/>
  </cols>
  <sheetData>
    <row r="1" spans="1:16" ht="73.150000000000006" customHeight="1" x14ac:dyDescent="0.25">
      <c r="D1" s="2"/>
      <c r="E1" s="92"/>
      <c r="F1" s="92"/>
      <c r="G1" s="92"/>
      <c r="H1" s="92"/>
      <c r="I1" s="92"/>
      <c r="J1" s="92"/>
      <c r="K1" s="92"/>
    </row>
    <row r="2" spans="1:16" s="3" customFormat="1" ht="21.75" customHeight="1" thickBot="1" x14ac:dyDescent="0.3">
      <c r="A2" s="60"/>
      <c r="B2" s="60"/>
      <c r="C2" s="60"/>
      <c r="D2" s="60"/>
      <c r="E2" s="66" t="s">
        <v>0</v>
      </c>
      <c r="F2" s="65">
        <v>2026</v>
      </c>
      <c r="G2" s="65" t="s">
        <v>1</v>
      </c>
      <c r="H2" s="65"/>
      <c r="I2" s="60"/>
      <c r="J2" s="60"/>
      <c r="K2" s="60"/>
    </row>
    <row r="3" spans="1:16" s="67" customFormat="1" ht="19.149999999999999" customHeight="1" thickBot="1" x14ac:dyDescent="0.3">
      <c r="B3" s="18"/>
      <c r="C3" s="68"/>
      <c r="D3" s="72" t="s">
        <v>49</v>
      </c>
      <c r="E3" s="99" t="s">
        <v>2</v>
      </c>
      <c r="F3" s="99"/>
      <c r="G3" s="99"/>
      <c r="H3" s="99"/>
      <c r="I3" s="99"/>
      <c r="J3" s="99"/>
      <c r="K3" s="69"/>
      <c r="L3" s="70"/>
      <c r="P3" s="71"/>
    </row>
    <row r="4" spans="1:16" s="3" customFormat="1" ht="14.25" thickBot="1" x14ac:dyDescent="0.3">
      <c r="A4" s="61"/>
      <c r="B4" s="61"/>
      <c r="C4" s="61"/>
      <c r="D4" s="73" t="s">
        <v>50</v>
      </c>
      <c r="E4" s="93"/>
      <c r="F4" s="94"/>
      <c r="G4" s="94"/>
      <c r="H4" s="94"/>
      <c r="I4" s="94"/>
      <c r="J4" s="95"/>
      <c r="K4" s="61"/>
    </row>
    <row r="5" spans="1:16" s="3" customFormat="1" ht="1.5" customHeight="1" thickBot="1" x14ac:dyDescent="0.3">
      <c r="A5" s="61"/>
      <c r="B5" s="61"/>
      <c r="C5" s="61"/>
      <c r="D5" s="73"/>
      <c r="E5" s="6"/>
      <c r="F5" s="6"/>
      <c r="G5" s="6"/>
      <c r="H5" s="6"/>
      <c r="I5" s="6"/>
      <c r="J5" s="6"/>
      <c r="K5" s="61"/>
    </row>
    <row r="6" spans="1:16" s="3" customFormat="1" ht="14.25" thickBot="1" x14ac:dyDescent="0.3">
      <c r="A6" s="61"/>
      <c r="B6" s="61"/>
      <c r="C6" s="61"/>
      <c r="D6" s="73" t="s">
        <v>51</v>
      </c>
      <c r="E6" s="74"/>
      <c r="F6" s="5"/>
      <c r="G6" s="5"/>
      <c r="H6" s="5"/>
      <c r="I6" s="5"/>
      <c r="J6" s="5"/>
      <c r="K6" s="61"/>
    </row>
    <row r="7" spans="1:16" s="3" customFormat="1" ht="5.25" customHeight="1" x14ac:dyDescent="0.25">
      <c r="A7" s="61"/>
      <c r="B7" s="61"/>
      <c r="C7" s="61"/>
      <c r="D7" s="62"/>
      <c r="E7" s="63"/>
      <c r="F7" s="61"/>
      <c r="G7" s="61"/>
      <c r="H7" s="61"/>
      <c r="I7" s="61"/>
      <c r="J7" s="61"/>
      <c r="K7" s="61"/>
    </row>
    <row r="8" spans="1:16" s="3" customFormat="1" x14ac:dyDescent="0.25">
      <c r="A8" s="61"/>
      <c r="B8" s="5"/>
      <c r="C8" s="72"/>
      <c r="D8" s="72" t="s">
        <v>44</v>
      </c>
      <c r="E8" s="75"/>
      <c r="F8" s="76" t="s">
        <v>45</v>
      </c>
      <c r="G8" s="76"/>
      <c r="H8" s="76" t="s">
        <v>46</v>
      </c>
      <c r="I8" s="5"/>
      <c r="J8" s="4">
        <v>1</v>
      </c>
      <c r="K8" s="61"/>
    </row>
    <row r="9" spans="1:16" s="3" customFormat="1" ht="6" customHeight="1" thickBot="1" x14ac:dyDescent="0.3">
      <c r="A9" s="61"/>
      <c r="B9" s="5"/>
      <c r="C9" s="5"/>
      <c r="D9" s="5"/>
      <c r="E9" s="77"/>
      <c r="F9" s="78"/>
      <c r="G9" s="78"/>
      <c r="H9" s="78"/>
      <c r="I9" s="78"/>
      <c r="J9" s="78"/>
      <c r="K9" s="61"/>
    </row>
    <row r="10" spans="1:16" s="3" customFormat="1" ht="14.25" thickBot="1" x14ac:dyDescent="0.3">
      <c r="A10" s="61"/>
      <c r="B10" s="5"/>
      <c r="C10" s="5"/>
      <c r="D10" s="5"/>
      <c r="E10" s="5"/>
      <c r="F10" s="73" t="s">
        <v>3</v>
      </c>
      <c r="G10" s="96"/>
      <c r="H10" s="97"/>
      <c r="I10" s="97"/>
      <c r="J10" s="98"/>
      <c r="K10" s="61"/>
    </row>
    <row r="11" spans="1:16" s="3" customFormat="1" ht="1.5" customHeight="1" thickBot="1" x14ac:dyDescent="0.3">
      <c r="A11" s="61"/>
      <c r="B11" s="5"/>
      <c r="C11" s="5"/>
      <c r="D11" s="73"/>
      <c r="E11" s="6"/>
      <c r="F11" s="6"/>
      <c r="G11" s="6"/>
      <c r="H11" s="6"/>
      <c r="I11" s="6"/>
      <c r="J11" s="6"/>
      <c r="K11" s="61"/>
    </row>
    <row r="12" spans="1:16" s="3" customFormat="1" ht="16.899999999999999" customHeight="1" thickBot="1" x14ac:dyDescent="0.3">
      <c r="A12" s="61"/>
      <c r="B12" s="5"/>
      <c r="C12" s="6"/>
      <c r="D12" s="6">
        <f>+$F$2</f>
        <v>2026</v>
      </c>
      <c r="E12" s="43" t="s">
        <v>5</v>
      </c>
      <c r="F12" s="6"/>
      <c r="G12" s="6"/>
      <c r="H12" s="6"/>
      <c r="I12" s="96"/>
      <c r="J12" s="98"/>
      <c r="K12" s="17"/>
    </row>
    <row r="13" spans="1:16" s="3" customFormat="1" ht="16.899999999999999" customHeight="1" thickBot="1" x14ac:dyDescent="0.3">
      <c r="A13" s="61"/>
      <c r="B13" s="5"/>
      <c r="C13" s="6"/>
      <c r="D13" s="6">
        <f>+$F$2</f>
        <v>2026</v>
      </c>
      <c r="E13" s="43" t="s">
        <v>47</v>
      </c>
      <c r="F13" s="6"/>
      <c r="G13" s="6"/>
      <c r="H13" s="6"/>
      <c r="I13" s="90"/>
      <c r="J13" s="91"/>
      <c r="K13" s="17"/>
    </row>
    <row r="14" spans="1:16" s="3" customFormat="1" ht="16.899999999999999" customHeight="1" thickBot="1" x14ac:dyDescent="0.3">
      <c r="A14" s="61"/>
      <c r="B14" s="5"/>
      <c r="C14" s="6"/>
      <c r="D14" s="6">
        <f>+$F$2</f>
        <v>2026</v>
      </c>
      <c r="E14" s="43" t="s">
        <v>6</v>
      </c>
      <c r="F14" s="6"/>
      <c r="G14" s="6"/>
      <c r="H14" s="6"/>
      <c r="I14" s="90"/>
      <c r="J14" s="91"/>
      <c r="K14" s="17"/>
    </row>
    <row r="15" spans="1:16" s="3" customFormat="1" ht="16.149999999999999" customHeight="1" thickBot="1" x14ac:dyDescent="0.3">
      <c r="A15" s="61"/>
      <c r="B15" s="5" t="s">
        <v>7</v>
      </c>
      <c r="C15" s="6"/>
      <c r="D15" s="6"/>
      <c r="E15" s="43"/>
      <c r="F15" s="6"/>
      <c r="G15" s="6"/>
      <c r="H15" s="6"/>
      <c r="I15" s="6"/>
      <c r="J15" s="6"/>
      <c r="K15" s="17"/>
    </row>
    <row r="16" spans="1:16" s="3" customFormat="1" ht="14.25" thickBot="1" x14ac:dyDescent="0.3">
      <c r="A16" s="61"/>
      <c r="B16" s="5"/>
      <c r="C16" s="6"/>
      <c r="D16" s="6"/>
      <c r="E16" s="6"/>
      <c r="F16" s="6"/>
      <c r="G16" s="45" t="s">
        <v>8</v>
      </c>
      <c r="H16" s="43">
        <f>+$F$2</f>
        <v>2026</v>
      </c>
      <c r="I16" s="90"/>
      <c r="J16" s="91"/>
      <c r="K16" s="17"/>
    </row>
    <row r="17" spans="1:11" s="3" customFormat="1" ht="14.25" thickBot="1" x14ac:dyDescent="0.3">
      <c r="A17" s="61"/>
      <c r="B17" s="5"/>
      <c r="C17" s="6"/>
      <c r="D17" s="6"/>
      <c r="E17" s="6"/>
      <c r="F17" s="6"/>
      <c r="G17" s="6"/>
      <c r="H17" s="45" t="s">
        <v>9</v>
      </c>
      <c r="I17" s="100"/>
      <c r="J17" s="101"/>
      <c r="K17" s="17"/>
    </row>
    <row r="18" spans="1:11" s="3" customFormat="1" ht="15.6" customHeight="1" thickBot="1" x14ac:dyDescent="0.3">
      <c r="A18" s="61"/>
      <c r="B18" s="5" t="s">
        <v>10</v>
      </c>
      <c r="C18" s="6"/>
      <c r="D18" s="6"/>
      <c r="E18" s="6"/>
      <c r="F18" s="6"/>
      <c r="G18" s="45"/>
      <c r="H18" s="43"/>
      <c r="I18" s="6"/>
      <c r="J18" s="6"/>
      <c r="K18" s="17"/>
    </row>
    <row r="19" spans="1:11" s="3" customFormat="1" ht="14.25" thickBot="1" x14ac:dyDescent="0.3">
      <c r="A19" s="61"/>
      <c r="B19" s="5"/>
      <c r="C19" s="6"/>
      <c r="D19" s="6"/>
      <c r="E19" s="6"/>
      <c r="F19" s="6"/>
      <c r="G19" s="45" t="s">
        <v>11</v>
      </c>
      <c r="H19" s="43">
        <f>+$F$2</f>
        <v>2026</v>
      </c>
      <c r="I19" s="90">
        <v>0</v>
      </c>
      <c r="J19" s="91"/>
      <c r="K19" s="17"/>
    </row>
    <row r="20" spans="1:11" s="3" customFormat="1" x14ac:dyDescent="0.25">
      <c r="A20" s="61"/>
      <c r="B20" s="5"/>
      <c r="C20" s="6"/>
      <c r="D20" s="6"/>
      <c r="E20" s="6" t="s">
        <v>12</v>
      </c>
      <c r="F20" s="6"/>
      <c r="G20" s="45"/>
      <c r="H20" s="43"/>
      <c r="I20" s="79"/>
      <c r="J20" s="79"/>
      <c r="K20" s="17"/>
    </row>
    <row r="21" spans="1:11" s="9" customFormat="1" ht="2.25" customHeight="1" thickBot="1" x14ac:dyDescent="0.25">
      <c r="A21" s="40"/>
      <c r="B21" s="40"/>
      <c r="C21" s="41"/>
      <c r="D21" s="41"/>
      <c r="E21" s="42"/>
      <c r="F21" s="42"/>
      <c r="G21" s="42"/>
      <c r="H21" s="42"/>
      <c r="I21" s="42"/>
      <c r="J21" s="42"/>
      <c r="K21" s="41"/>
    </row>
    <row r="22" spans="1:11" ht="16.149999999999999" customHeight="1" x14ac:dyDescent="0.25">
      <c r="A22" s="17"/>
      <c r="B22" s="17"/>
      <c r="C22" s="6"/>
      <c r="D22" s="45" t="s">
        <v>13</v>
      </c>
      <c r="E22" s="80">
        <v>4.0300000000000002E-2</v>
      </c>
      <c r="F22" s="81"/>
      <c r="G22" s="81"/>
      <c r="H22" s="36"/>
      <c r="I22" s="36"/>
      <c r="J22" s="36"/>
      <c r="K22" s="17"/>
    </row>
    <row r="23" spans="1:11" ht="12" customHeight="1" x14ac:dyDescent="0.25">
      <c r="A23" s="17"/>
      <c r="B23" s="17"/>
      <c r="C23" s="6"/>
      <c r="D23" s="45" t="s">
        <v>14</v>
      </c>
      <c r="E23" s="82">
        <v>0.04</v>
      </c>
      <c r="F23" s="83"/>
      <c r="G23" s="83"/>
      <c r="H23" s="36"/>
      <c r="I23" s="36"/>
      <c r="J23" s="36"/>
      <c r="K23" s="17"/>
    </row>
    <row r="24" spans="1:11" ht="2.25" customHeight="1" thickBot="1" x14ac:dyDescent="0.3">
      <c r="A24" s="17"/>
      <c r="B24" s="17"/>
      <c r="C24" s="6"/>
      <c r="D24" s="45"/>
      <c r="E24" s="45"/>
      <c r="F24" s="83"/>
      <c r="G24" s="83"/>
      <c r="H24" s="36"/>
      <c r="I24" s="36"/>
      <c r="J24" s="36"/>
      <c r="K24" s="17"/>
    </row>
    <row r="25" spans="1:11" s="3" customFormat="1" ht="12.75" customHeight="1" thickBot="1" x14ac:dyDescent="0.3">
      <c r="A25" s="61"/>
      <c r="B25" s="61" t="s">
        <v>15</v>
      </c>
      <c r="C25" s="5"/>
      <c r="D25" s="5"/>
      <c r="E25" s="84"/>
      <c r="F25" s="84"/>
      <c r="G25" s="102" t="s">
        <v>16</v>
      </c>
      <c r="H25" s="103"/>
      <c r="I25" s="104" t="s">
        <v>17</v>
      </c>
      <c r="J25" s="105"/>
      <c r="K25" s="61"/>
    </row>
    <row r="26" spans="1:11" s="2" customFormat="1" x14ac:dyDescent="0.25">
      <c r="A26" s="19"/>
      <c r="B26" s="17">
        <f>+$F$2+1</f>
        <v>2027</v>
      </c>
      <c r="C26" s="85" t="s">
        <v>18</v>
      </c>
      <c r="D26" s="36"/>
      <c r="E26" s="36"/>
      <c r="F26" s="36"/>
      <c r="G26" s="108">
        <f>+I12*(1+$E$22)</f>
        <v>0</v>
      </c>
      <c r="H26" s="109"/>
      <c r="I26" s="110">
        <f>$G$26/(1+$E$23)^(J$34/12)</f>
        <v>0</v>
      </c>
      <c r="J26" s="111"/>
      <c r="K26" s="19"/>
    </row>
    <row r="27" spans="1:11" s="2" customFormat="1" x14ac:dyDescent="0.25">
      <c r="A27" s="19"/>
      <c r="B27" s="17">
        <f>+$F$2+1</f>
        <v>2027</v>
      </c>
      <c r="C27" s="85" t="s">
        <v>48</v>
      </c>
      <c r="D27" s="36"/>
      <c r="E27" s="36"/>
      <c r="F27" s="36"/>
      <c r="G27" s="112">
        <f>E75</f>
        <v>0</v>
      </c>
      <c r="H27" s="113"/>
      <c r="I27" s="114">
        <f>J75</f>
        <v>0</v>
      </c>
      <c r="J27" s="115"/>
      <c r="K27" s="19"/>
    </row>
    <row r="28" spans="1:11" s="2" customFormat="1" x14ac:dyDescent="0.25">
      <c r="A28" s="19"/>
      <c r="B28" s="17">
        <f>+$F$2+1</f>
        <v>2027</v>
      </c>
      <c r="C28" s="36" t="s">
        <v>19</v>
      </c>
      <c r="D28" s="36"/>
      <c r="E28" s="36"/>
      <c r="F28" s="36"/>
      <c r="G28" s="112">
        <f>+I14*(1+$E$22)</f>
        <v>0</v>
      </c>
      <c r="H28" s="113"/>
      <c r="I28" s="114">
        <f>G28</f>
        <v>0</v>
      </c>
      <c r="J28" s="115"/>
      <c r="K28" s="19"/>
    </row>
    <row r="29" spans="1:11" s="7" customFormat="1" ht="14.25" thickBot="1" x14ac:dyDescent="0.3">
      <c r="A29" s="64"/>
      <c r="B29" s="64"/>
      <c r="C29" s="78"/>
      <c r="D29" s="78"/>
      <c r="E29" s="78"/>
      <c r="F29" s="78" t="s">
        <v>20</v>
      </c>
      <c r="G29" s="116">
        <f>SUM(G26:G28)</f>
        <v>0</v>
      </c>
      <c r="H29" s="117"/>
      <c r="I29" s="118">
        <f>SUM(I26+I27+I28)</f>
        <v>0</v>
      </c>
      <c r="J29" s="119"/>
      <c r="K29" s="64"/>
    </row>
    <row r="30" spans="1:11" s="7" customFormat="1" x14ac:dyDescent="0.25">
      <c r="A30" s="64"/>
      <c r="B30" s="64"/>
      <c r="C30" s="64"/>
      <c r="D30" s="64"/>
      <c r="E30" s="64"/>
      <c r="F30" s="64"/>
      <c r="G30" s="120" t="s">
        <v>21</v>
      </c>
      <c r="H30" s="120"/>
      <c r="I30" s="120"/>
      <c r="J30" s="120"/>
      <c r="K30" s="64"/>
    </row>
    <row r="31" spans="1:11" s="7" customFormat="1" ht="2.25" customHeight="1" x14ac:dyDescent="0.25">
      <c r="A31" s="64"/>
      <c r="B31" s="64"/>
      <c r="C31" s="64"/>
      <c r="D31" s="64"/>
      <c r="E31" s="64"/>
      <c r="F31" s="64"/>
      <c r="G31" s="120"/>
      <c r="H31" s="120"/>
      <c r="I31" s="120"/>
      <c r="J31" s="120"/>
      <c r="K31" s="64"/>
    </row>
    <row r="32" spans="1:11" s="2" customFormat="1" x14ac:dyDescent="0.25">
      <c r="A32" s="36"/>
      <c r="B32" s="36"/>
      <c r="C32" s="36"/>
      <c r="D32" s="36"/>
      <c r="E32" s="35"/>
      <c r="F32" s="35"/>
      <c r="G32" s="36"/>
      <c r="H32" s="35" t="s">
        <v>22</v>
      </c>
      <c r="I32" s="43">
        <f>+$F$2</f>
        <v>2026</v>
      </c>
      <c r="J32" s="44">
        <f>+I16</f>
        <v>0</v>
      </c>
    </row>
    <row r="33" spans="1:13" x14ac:dyDescent="0.25">
      <c r="A33" s="6"/>
      <c r="B33" s="6"/>
      <c r="C33" s="6"/>
      <c r="D33" s="6"/>
      <c r="E33" s="45"/>
      <c r="F33" s="45"/>
      <c r="G33" s="6"/>
      <c r="H33" s="45" t="s">
        <v>23</v>
      </c>
      <c r="I33" s="43">
        <f>+$F$2</f>
        <v>2026</v>
      </c>
      <c r="J33" s="44">
        <f>+I19</f>
        <v>0</v>
      </c>
      <c r="L33" s="2"/>
    </row>
    <row r="34" spans="1:13" x14ac:dyDescent="0.25">
      <c r="A34" s="6"/>
      <c r="B34" s="6"/>
      <c r="C34" s="6"/>
      <c r="D34" s="6"/>
      <c r="E34" s="6"/>
      <c r="F34" s="6"/>
      <c r="G34" s="6"/>
      <c r="H34" s="6"/>
      <c r="I34" s="45" t="s">
        <v>24</v>
      </c>
      <c r="J34" s="46">
        <f>+I17</f>
        <v>0</v>
      </c>
      <c r="L34" s="2"/>
    </row>
    <row r="35" spans="1:13" ht="2.25" customHeight="1" x14ac:dyDescent="0.25">
      <c r="A35" s="6"/>
      <c r="B35" s="6"/>
      <c r="C35" s="6"/>
      <c r="D35" s="6"/>
      <c r="E35" s="6"/>
      <c r="F35" s="6"/>
      <c r="G35" s="47"/>
      <c r="H35" s="47"/>
      <c r="I35" s="47"/>
      <c r="J35" s="6"/>
      <c r="L35" s="2"/>
      <c r="M35" s="10"/>
    </row>
    <row r="36" spans="1:13" ht="12.75" customHeight="1" x14ac:dyDescent="0.25">
      <c r="A36" s="6"/>
      <c r="B36" s="48"/>
      <c r="C36" s="49"/>
      <c r="D36" s="49"/>
      <c r="E36" s="49"/>
      <c r="F36" s="49"/>
      <c r="G36" s="50"/>
      <c r="H36" s="51" t="s">
        <v>25</v>
      </c>
      <c r="I36" s="121" t="e">
        <f>($G$29-$J$32)/$J$34</f>
        <v>#DIV/0!</v>
      </c>
      <c r="J36" s="121"/>
      <c r="K36" s="11"/>
      <c r="L36" s="2"/>
    </row>
    <row r="37" spans="1:13" ht="15" hidden="1" x14ac:dyDescent="0.25">
      <c r="A37" s="6"/>
      <c r="B37" s="48"/>
      <c r="C37" s="49"/>
      <c r="D37" s="49"/>
      <c r="E37" s="49"/>
      <c r="F37" s="49"/>
      <c r="G37" s="50"/>
      <c r="H37" s="51"/>
      <c r="I37" s="52"/>
      <c r="J37" s="53"/>
      <c r="K37" s="12"/>
      <c r="L37" s="2"/>
    </row>
    <row r="38" spans="1:13" ht="15" x14ac:dyDescent="0.25">
      <c r="A38" s="6"/>
      <c r="B38" s="48"/>
      <c r="C38" s="49"/>
      <c r="D38" s="49"/>
      <c r="E38" s="49"/>
      <c r="F38" s="49"/>
      <c r="G38" s="50"/>
      <c r="H38" s="51" t="s">
        <v>26</v>
      </c>
      <c r="I38" s="121" t="e">
        <f>($I$29-$J$32)/$J$34</f>
        <v>#DIV/0!</v>
      </c>
      <c r="J38" s="121"/>
      <c r="K38" s="12"/>
      <c r="L38" s="2"/>
    </row>
    <row r="39" spans="1:13" s="9" customFormat="1" ht="2.25" customHeight="1" thickBot="1" x14ac:dyDescent="0.25">
      <c r="A39" s="54"/>
      <c r="B39" s="54"/>
      <c r="C39" s="55"/>
      <c r="D39" s="55"/>
      <c r="E39" s="56"/>
      <c r="F39" s="56"/>
      <c r="G39" s="56"/>
      <c r="H39" s="56"/>
      <c r="I39" s="56"/>
      <c r="J39" s="56"/>
      <c r="K39" s="8"/>
    </row>
    <row r="40" spans="1:13" s="9" customFormat="1" ht="2.25" customHeight="1" thickBot="1" x14ac:dyDescent="0.25">
      <c r="A40" s="57"/>
      <c r="B40" s="57"/>
      <c r="C40" s="58"/>
      <c r="D40" s="58"/>
      <c r="E40" s="59"/>
      <c r="F40" s="59"/>
      <c r="G40" s="59"/>
      <c r="H40" s="59"/>
      <c r="I40" s="59"/>
      <c r="J40" s="59"/>
      <c r="K40" s="13"/>
    </row>
    <row r="41" spans="1:13" ht="15" customHeight="1" thickBot="1" x14ac:dyDescent="0.3">
      <c r="E41" s="89">
        <f>+F2+1</f>
        <v>2027</v>
      </c>
      <c r="F41" s="19"/>
      <c r="G41" s="19"/>
      <c r="H41" s="89" t="s">
        <v>52</v>
      </c>
      <c r="I41" s="106">
        <f>+I13*(1+E22)</f>
        <v>0</v>
      </c>
      <c r="J41" s="107"/>
    </row>
    <row r="42" spans="1:13" ht="3.75" customHeight="1" thickBot="1" x14ac:dyDescent="0.3">
      <c r="A42" s="6"/>
      <c r="B42" s="6"/>
      <c r="C42" s="6"/>
      <c r="D42" s="37"/>
      <c r="E42" s="38"/>
      <c r="F42" s="36"/>
      <c r="G42" s="36"/>
      <c r="H42" s="36"/>
      <c r="I42" s="39"/>
      <c r="J42" s="39"/>
    </row>
    <row r="43" spans="1:13" s="14" customFormat="1" ht="12" x14ac:dyDescent="0.2">
      <c r="A43" s="6"/>
      <c r="B43" s="20"/>
      <c r="C43" s="21" t="s">
        <v>27</v>
      </c>
      <c r="D43" s="86" t="s">
        <v>28</v>
      </c>
      <c r="E43" s="22" t="s">
        <v>29</v>
      </c>
      <c r="F43" s="23"/>
      <c r="G43" s="23"/>
      <c r="H43" s="23"/>
      <c r="I43" s="23"/>
      <c r="J43" s="22" t="s">
        <v>30</v>
      </c>
    </row>
    <row r="44" spans="1:13" s="14" customFormat="1" ht="12.75" thickBot="1" x14ac:dyDescent="0.25">
      <c r="A44" s="6"/>
      <c r="B44" s="24"/>
      <c r="C44" s="25"/>
      <c r="D44" s="26"/>
      <c r="E44" s="27" t="s">
        <v>31</v>
      </c>
      <c r="F44" s="28"/>
      <c r="G44" s="28"/>
      <c r="H44" s="28"/>
      <c r="I44" s="28"/>
      <c r="J44" s="27" t="s">
        <v>32</v>
      </c>
    </row>
    <row r="45" spans="1:13" s="14" customFormat="1" ht="12" x14ac:dyDescent="0.2">
      <c r="A45" s="15" t="s">
        <v>33</v>
      </c>
      <c r="B45" s="122">
        <f>1+$F$2</f>
        <v>2027</v>
      </c>
      <c r="C45" s="123"/>
      <c r="D45" s="87">
        <v>0</v>
      </c>
      <c r="E45" s="29">
        <f t="array" ref="E45:E64">I41*(1+E22)^D45:D64</f>
        <v>0</v>
      </c>
      <c r="F45" s="124"/>
      <c r="G45" s="125"/>
      <c r="H45" s="125"/>
      <c r="I45" s="126"/>
      <c r="J45" s="29">
        <f t="array" ref="J45:J64">I41*(1+E22)^D45:D64/(1+E23)^D45:D64</f>
        <v>0</v>
      </c>
    </row>
    <row r="46" spans="1:13" s="14" customFormat="1" ht="12" x14ac:dyDescent="0.2">
      <c r="A46" s="15" t="s">
        <v>34</v>
      </c>
      <c r="B46" s="127">
        <f t="shared" ref="B46:B74" si="0">SUM($B45+1)</f>
        <v>2028</v>
      </c>
      <c r="C46" s="128"/>
      <c r="D46" s="88">
        <f>+D45+1</f>
        <v>1</v>
      </c>
      <c r="E46" s="30">
        <v>0</v>
      </c>
      <c r="F46" s="129"/>
      <c r="G46" s="130"/>
      <c r="H46" s="130"/>
      <c r="I46" s="131"/>
      <c r="J46" s="30">
        <v>0</v>
      </c>
    </row>
    <row r="47" spans="1:13" s="14" customFormat="1" ht="12" x14ac:dyDescent="0.2">
      <c r="A47" s="15" t="s">
        <v>35</v>
      </c>
      <c r="B47" s="127">
        <f t="shared" si="0"/>
        <v>2029</v>
      </c>
      <c r="C47" s="128"/>
      <c r="D47" s="88">
        <f t="shared" ref="D47:D74" si="1">+D46+1</f>
        <v>2</v>
      </c>
      <c r="E47" s="30">
        <v>0</v>
      </c>
      <c r="F47" s="129"/>
      <c r="G47" s="130"/>
      <c r="H47" s="130"/>
      <c r="I47" s="131"/>
      <c r="J47" s="30">
        <v>0</v>
      </c>
    </row>
    <row r="48" spans="1:13" s="14" customFormat="1" ht="12" x14ac:dyDescent="0.2">
      <c r="A48" s="15" t="s">
        <v>36</v>
      </c>
      <c r="B48" s="127">
        <f t="shared" si="0"/>
        <v>2030</v>
      </c>
      <c r="C48" s="128"/>
      <c r="D48" s="88">
        <f t="shared" si="1"/>
        <v>3</v>
      </c>
      <c r="E48" s="30">
        <v>0</v>
      </c>
      <c r="F48" s="129"/>
      <c r="G48" s="130"/>
      <c r="H48" s="130"/>
      <c r="I48" s="131"/>
      <c r="J48" s="30">
        <v>0</v>
      </c>
    </row>
    <row r="49" spans="1:10" s="14" customFormat="1" ht="12" x14ac:dyDescent="0.2">
      <c r="A49" s="15" t="s">
        <v>37</v>
      </c>
      <c r="B49" s="127">
        <f t="shared" si="0"/>
        <v>2031</v>
      </c>
      <c r="C49" s="128"/>
      <c r="D49" s="88">
        <f t="shared" si="1"/>
        <v>4</v>
      </c>
      <c r="E49" s="30">
        <v>0</v>
      </c>
      <c r="F49" s="129"/>
      <c r="G49" s="130"/>
      <c r="H49" s="130"/>
      <c r="I49" s="131"/>
      <c r="J49" s="30">
        <v>0</v>
      </c>
    </row>
    <row r="50" spans="1:10" s="14" customFormat="1" ht="12" x14ac:dyDescent="0.2">
      <c r="A50" s="15" t="s">
        <v>38</v>
      </c>
      <c r="B50" s="127">
        <f t="shared" si="0"/>
        <v>2032</v>
      </c>
      <c r="C50" s="128"/>
      <c r="D50" s="88">
        <f t="shared" si="1"/>
        <v>5</v>
      </c>
      <c r="E50" s="30">
        <v>0</v>
      </c>
      <c r="F50" s="129"/>
      <c r="G50" s="130"/>
      <c r="H50" s="130"/>
      <c r="I50" s="131"/>
      <c r="J50" s="30">
        <v>0</v>
      </c>
    </row>
    <row r="51" spans="1:10" s="14" customFormat="1" ht="12" x14ac:dyDescent="0.2">
      <c r="A51" s="15" t="s">
        <v>39</v>
      </c>
      <c r="B51" s="127">
        <f t="shared" si="0"/>
        <v>2033</v>
      </c>
      <c r="C51" s="128"/>
      <c r="D51" s="88">
        <f t="shared" si="1"/>
        <v>6</v>
      </c>
      <c r="E51" s="30">
        <v>0</v>
      </c>
      <c r="F51" s="129"/>
      <c r="G51" s="130"/>
      <c r="H51" s="130"/>
      <c r="I51" s="131"/>
      <c r="J51" s="30">
        <v>0</v>
      </c>
    </row>
    <row r="52" spans="1:10" s="14" customFormat="1" ht="12" x14ac:dyDescent="0.2">
      <c r="A52" s="15" t="s">
        <v>4</v>
      </c>
      <c r="B52" s="127">
        <f t="shared" si="0"/>
        <v>2034</v>
      </c>
      <c r="C52" s="128"/>
      <c r="D52" s="88">
        <f t="shared" si="1"/>
        <v>7</v>
      </c>
      <c r="E52" s="30">
        <v>0</v>
      </c>
      <c r="F52" s="129"/>
      <c r="G52" s="130"/>
      <c r="H52" s="130"/>
      <c r="I52" s="131"/>
      <c r="J52" s="30">
        <v>0</v>
      </c>
    </row>
    <row r="53" spans="1:10" s="14" customFormat="1" ht="12" x14ac:dyDescent="0.2">
      <c r="A53" s="15" t="s">
        <v>40</v>
      </c>
      <c r="B53" s="127">
        <f t="shared" si="0"/>
        <v>2035</v>
      </c>
      <c r="C53" s="128"/>
      <c r="D53" s="88">
        <f t="shared" si="1"/>
        <v>8</v>
      </c>
      <c r="E53" s="30">
        <v>0</v>
      </c>
      <c r="F53" s="129"/>
      <c r="G53" s="130"/>
      <c r="H53" s="130"/>
      <c r="I53" s="131"/>
      <c r="J53" s="30">
        <v>0</v>
      </c>
    </row>
    <row r="54" spans="1:10" s="14" customFormat="1" ht="12" x14ac:dyDescent="0.2">
      <c r="A54" s="6"/>
      <c r="B54" s="127">
        <f t="shared" si="0"/>
        <v>2036</v>
      </c>
      <c r="C54" s="128"/>
      <c r="D54" s="88">
        <f t="shared" si="1"/>
        <v>9</v>
      </c>
      <c r="E54" s="30">
        <v>0</v>
      </c>
      <c r="F54" s="129"/>
      <c r="G54" s="130"/>
      <c r="H54" s="130"/>
      <c r="I54" s="131"/>
      <c r="J54" s="30">
        <v>0</v>
      </c>
    </row>
    <row r="55" spans="1:10" s="14" customFormat="1" ht="12" x14ac:dyDescent="0.2">
      <c r="A55" s="6"/>
      <c r="B55" s="127">
        <f t="shared" si="0"/>
        <v>2037</v>
      </c>
      <c r="C55" s="128"/>
      <c r="D55" s="88">
        <f t="shared" si="1"/>
        <v>10</v>
      </c>
      <c r="E55" s="30">
        <v>0</v>
      </c>
      <c r="F55" s="129"/>
      <c r="G55" s="130"/>
      <c r="H55" s="130"/>
      <c r="I55" s="131"/>
      <c r="J55" s="30">
        <v>0</v>
      </c>
    </row>
    <row r="56" spans="1:10" s="14" customFormat="1" ht="12" x14ac:dyDescent="0.2">
      <c r="A56" s="6"/>
      <c r="B56" s="127">
        <f t="shared" si="0"/>
        <v>2038</v>
      </c>
      <c r="C56" s="128"/>
      <c r="D56" s="88">
        <f t="shared" si="1"/>
        <v>11</v>
      </c>
      <c r="E56" s="30">
        <v>0</v>
      </c>
      <c r="F56" s="129"/>
      <c r="G56" s="130"/>
      <c r="H56" s="130"/>
      <c r="I56" s="131"/>
      <c r="J56" s="30">
        <v>0</v>
      </c>
    </row>
    <row r="57" spans="1:10" s="14" customFormat="1" ht="12" x14ac:dyDescent="0.2">
      <c r="A57" s="6"/>
      <c r="B57" s="127">
        <f t="shared" si="0"/>
        <v>2039</v>
      </c>
      <c r="C57" s="128"/>
      <c r="D57" s="88">
        <f t="shared" si="1"/>
        <v>12</v>
      </c>
      <c r="E57" s="30">
        <v>0</v>
      </c>
      <c r="F57" s="129"/>
      <c r="G57" s="130"/>
      <c r="H57" s="130"/>
      <c r="I57" s="131"/>
      <c r="J57" s="30">
        <v>0</v>
      </c>
    </row>
    <row r="58" spans="1:10" s="14" customFormat="1" ht="12" x14ac:dyDescent="0.2">
      <c r="A58" s="6"/>
      <c r="B58" s="127">
        <f t="shared" si="0"/>
        <v>2040</v>
      </c>
      <c r="C58" s="128"/>
      <c r="D58" s="88">
        <f t="shared" si="1"/>
        <v>13</v>
      </c>
      <c r="E58" s="30">
        <v>0</v>
      </c>
      <c r="F58" s="129"/>
      <c r="G58" s="130"/>
      <c r="H58" s="130"/>
      <c r="I58" s="131"/>
      <c r="J58" s="30">
        <v>0</v>
      </c>
    </row>
    <row r="59" spans="1:10" s="14" customFormat="1" ht="12" x14ac:dyDescent="0.2">
      <c r="A59" s="6"/>
      <c r="B59" s="127">
        <f t="shared" si="0"/>
        <v>2041</v>
      </c>
      <c r="C59" s="128"/>
      <c r="D59" s="88">
        <f t="shared" si="1"/>
        <v>14</v>
      </c>
      <c r="E59" s="30">
        <v>0</v>
      </c>
      <c r="F59" s="129"/>
      <c r="G59" s="130"/>
      <c r="H59" s="130"/>
      <c r="I59" s="131"/>
      <c r="J59" s="30">
        <v>0</v>
      </c>
    </row>
    <row r="60" spans="1:10" s="14" customFormat="1" ht="12" x14ac:dyDescent="0.2">
      <c r="A60" s="6"/>
      <c r="B60" s="127">
        <f t="shared" si="0"/>
        <v>2042</v>
      </c>
      <c r="C60" s="128"/>
      <c r="D60" s="88">
        <f t="shared" si="1"/>
        <v>15</v>
      </c>
      <c r="E60" s="30">
        <v>0</v>
      </c>
      <c r="F60" s="129"/>
      <c r="G60" s="130"/>
      <c r="H60" s="130"/>
      <c r="I60" s="131"/>
      <c r="J60" s="30">
        <v>0</v>
      </c>
    </row>
    <row r="61" spans="1:10" s="14" customFormat="1" ht="12" x14ac:dyDescent="0.2">
      <c r="A61" s="6"/>
      <c r="B61" s="127">
        <f t="shared" si="0"/>
        <v>2043</v>
      </c>
      <c r="C61" s="128"/>
      <c r="D61" s="88">
        <f t="shared" si="1"/>
        <v>16</v>
      </c>
      <c r="E61" s="30">
        <v>0</v>
      </c>
      <c r="F61" s="129"/>
      <c r="G61" s="130"/>
      <c r="H61" s="130"/>
      <c r="I61" s="131"/>
      <c r="J61" s="30">
        <v>0</v>
      </c>
    </row>
    <row r="62" spans="1:10" s="14" customFormat="1" ht="12" x14ac:dyDescent="0.2">
      <c r="A62" s="6"/>
      <c r="B62" s="127">
        <f t="shared" si="0"/>
        <v>2044</v>
      </c>
      <c r="C62" s="128"/>
      <c r="D62" s="88">
        <f t="shared" si="1"/>
        <v>17</v>
      </c>
      <c r="E62" s="30">
        <v>0</v>
      </c>
      <c r="F62" s="129"/>
      <c r="G62" s="130"/>
      <c r="H62" s="130"/>
      <c r="I62" s="131"/>
      <c r="J62" s="30">
        <v>0</v>
      </c>
    </row>
    <row r="63" spans="1:10" s="14" customFormat="1" ht="12" x14ac:dyDescent="0.2">
      <c r="A63" s="6"/>
      <c r="B63" s="127">
        <f t="shared" si="0"/>
        <v>2045</v>
      </c>
      <c r="C63" s="128"/>
      <c r="D63" s="88">
        <f t="shared" si="1"/>
        <v>18</v>
      </c>
      <c r="E63" s="30">
        <v>0</v>
      </c>
      <c r="F63" s="129"/>
      <c r="G63" s="130"/>
      <c r="H63" s="130"/>
      <c r="I63" s="131"/>
      <c r="J63" s="30">
        <v>0</v>
      </c>
    </row>
    <row r="64" spans="1:10" s="14" customFormat="1" ht="12" x14ac:dyDescent="0.2">
      <c r="A64" s="6"/>
      <c r="B64" s="127">
        <f t="shared" si="0"/>
        <v>2046</v>
      </c>
      <c r="C64" s="128"/>
      <c r="D64" s="88">
        <f t="shared" si="1"/>
        <v>19</v>
      </c>
      <c r="E64" s="30">
        <v>0</v>
      </c>
      <c r="F64" s="129"/>
      <c r="G64" s="130"/>
      <c r="H64" s="130"/>
      <c r="I64" s="131"/>
      <c r="J64" s="30">
        <v>0</v>
      </c>
    </row>
    <row r="65" spans="1:11" s="14" customFormat="1" ht="12" x14ac:dyDescent="0.2">
      <c r="A65" s="6"/>
      <c r="B65" s="127">
        <f t="shared" si="0"/>
        <v>2047</v>
      </c>
      <c r="C65" s="128"/>
      <c r="D65" s="88">
        <f t="shared" si="1"/>
        <v>20</v>
      </c>
      <c r="E65" s="29" cm="1">
        <f t="array" ref="E65:E74">IF($J$8=2,0,$I$41*(1+$E$22)^D65:D74)</f>
        <v>0</v>
      </c>
      <c r="F65" s="129"/>
      <c r="G65" s="130"/>
      <c r="H65" s="130"/>
      <c r="I65" s="131"/>
      <c r="J65" s="30" cm="1">
        <f t="array" ref="J65:J74">IF($J$8=2,0,$I$41*(1+$E$22)^D65:D74/(1+$E$23)^D65:D74)</f>
        <v>0</v>
      </c>
    </row>
    <row r="66" spans="1:11" s="14" customFormat="1" ht="12" x14ac:dyDescent="0.2">
      <c r="A66" s="6"/>
      <c r="B66" s="127">
        <f t="shared" si="0"/>
        <v>2048</v>
      </c>
      <c r="C66" s="128"/>
      <c r="D66" s="88">
        <f t="shared" si="1"/>
        <v>21</v>
      </c>
      <c r="E66" s="30">
        <v>0</v>
      </c>
      <c r="F66" s="129"/>
      <c r="G66" s="130"/>
      <c r="H66" s="130"/>
      <c r="I66" s="131"/>
      <c r="J66" s="30">
        <v>0</v>
      </c>
    </row>
    <row r="67" spans="1:11" s="14" customFormat="1" ht="12" x14ac:dyDescent="0.2">
      <c r="A67" s="6"/>
      <c r="B67" s="127">
        <f t="shared" si="0"/>
        <v>2049</v>
      </c>
      <c r="C67" s="128"/>
      <c r="D67" s="88">
        <f t="shared" si="1"/>
        <v>22</v>
      </c>
      <c r="E67" s="30">
        <v>0</v>
      </c>
      <c r="F67" s="129"/>
      <c r="G67" s="130"/>
      <c r="H67" s="130"/>
      <c r="I67" s="131"/>
      <c r="J67" s="30">
        <v>0</v>
      </c>
    </row>
    <row r="68" spans="1:11" s="14" customFormat="1" ht="12" x14ac:dyDescent="0.2">
      <c r="A68" s="6"/>
      <c r="B68" s="127">
        <f t="shared" si="0"/>
        <v>2050</v>
      </c>
      <c r="C68" s="128"/>
      <c r="D68" s="88">
        <f t="shared" si="1"/>
        <v>23</v>
      </c>
      <c r="E68" s="30">
        <v>0</v>
      </c>
      <c r="F68" s="129"/>
      <c r="G68" s="130"/>
      <c r="H68" s="130"/>
      <c r="I68" s="131"/>
      <c r="J68" s="30">
        <v>0</v>
      </c>
    </row>
    <row r="69" spans="1:11" s="14" customFormat="1" ht="12" x14ac:dyDescent="0.2">
      <c r="A69" s="6"/>
      <c r="B69" s="127">
        <f t="shared" si="0"/>
        <v>2051</v>
      </c>
      <c r="C69" s="128"/>
      <c r="D69" s="88">
        <f t="shared" si="1"/>
        <v>24</v>
      </c>
      <c r="E69" s="30">
        <v>0</v>
      </c>
      <c r="F69" s="129"/>
      <c r="G69" s="130"/>
      <c r="H69" s="130"/>
      <c r="I69" s="131"/>
      <c r="J69" s="30">
        <v>0</v>
      </c>
    </row>
    <row r="70" spans="1:11" s="14" customFormat="1" ht="12" x14ac:dyDescent="0.2">
      <c r="A70" s="6"/>
      <c r="B70" s="127">
        <f t="shared" si="0"/>
        <v>2052</v>
      </c>
      <c r="C70" s="128"/>
      <c r="D70" s="88">
        <f t="shared" si="1"/>
        <v>25</v>
      </c>
      <c r="E70" s="30">
        <v>0</v>
      </c>
      <c r="F70" s="129"/>
      <c r="G70" s="130"/>
      <c r="H70" s="130"/>
      <c r="I70" s="131"/>
      <c r="J70" s="30">
        <v>0</v>
      </c>
    </row>
    <row r="71" spans="1:11" s="14" customFormat="1" ht="12" x14ac:dyDescent="0.2">
      <c r="A71" s="6"/>
      <c r="B71" s="127">
        <f t="shared" si="0"/>
        <v>2053</v>
      </c>
      <c r="C71" s="128"/>
      <c r="D71" s="88">
        <f t="shared" si="1"/>
        <v>26</v>
      </c>
      <c r="E71" s="30">
        <v>0</v>
      </c>
      <c r="F71" s="129"/>
      <c r="G71" s="130"/>
      <c r="H71" s="130"/>
      <c r="I71" s="131"/>
      <c r="J71" s="30">
        <v>0</v>
      </c>
    </row>
    <row r="72" spans="1:11" s="14" customFormat="1" ht="12" x14ac:dyDescent="0.2">
      <c r="A72" s="6"/>
      <c r="B72" s="127">
        <f t="shared" si="0"/>
        <v>2054</v>
      </c>
      <c r="C72" s="128"/>
      <c r="D72" s="88">
        <f t="shared" si="1"/>
        <v>27</v>
      </c>
      <c r="E72" s="30">
        <v>0</v>
      </c>
      <c r="F72" s="129"/>
      <c r="G72" s="130"/>
      <c r="H72" s="130"/>
      <c r="I72" s="131"/>
      <c r="J72" s="30">
        <v>0</v>
      </c>
    </row>
    <row r="73" spans="1:11" s="14" customFormat="1" ht="12" x14ac:dyDescent="0.2">
      <c r="A73" s="6"/>
      <c r="B73" s="127">
        <f t="shared" si="0"/>
        <v>2055</v>
      </c>
      <c r="C73" s="128"/>
      <c r="D73" s="88">
        <f t="shared" si="1"/>
        <v>28</v>
      </c>
      <c r="E73" s="30">
        <v>0</v>
      </c>
      <c r="F73" s="129"/>
      <c r="G73" s="130"/>
      <c r="H73" s="130"/>
      <c r="I73" s="131"/>
      <c r="J73" s="30">
        <v>0</v>
      </c>
    </row>
    <row r="74" spans="1:11" s="14" customFormat="1" ht="12" x14ac:dyDescent="0.2">
      <c r="A74" s="6"/>
      <c r="B74" s="127">
        <f t="shared" si="0"/>
        <v>2056</v>
      </c>
      <c r="C74" s="128"/>
      <c r="D74" s="88">
        <f t="shared" si="1"/>
        <v>29</v>
      </c>
      <c r="E74" s="30">
        <v>0</v>
      </c>
      <c r="F74" s="129"/>
      <c r="G74" s="130"/>
      <c r="H74" s="130"/>
      <c r="I74" s="131"/>
      <c r="J74" s="30">
        <v>0</v>
      </c>
    </row>
    <row r="75" spans="1:11" s="16" customFormat="1" ht="14.45" customHeight="1" thickBot="1" x14ac:dyDescent="0.25">
      <c r="A75" s="6"/>
      <c r="B75" s="132" t="s">
        <v>41</v>
      </c>
      <c r="C75" s="132"/>
      <c r="D75" s="31"/>
      <c r="E75" s="32">
        <f>SUM(E45:E74)</f>
        <v>0</v>
      </c>
      <c r="F75" s="32"/>
      <c r="G75" s="32"/>
      <c r="H75" s="32"/>
      <c r="I75" s="32"/>
      <c r="J75" s="33">
        <f>SUM(J45:J74)</f>
        <v>0</v>
      </c>
      <c r="K75" s="14"/>
    </row>
    <row r="76" spans="1:11" s="14" customFormat="1" ht="12" x14ac:dyDescent="0.2">
      <c r="A76" s="6"/>
      <c r="B76" s="6"/>
      <c r="C76" s="6"/>
      <c r="D76" s="6"/>
      <c r="E76" s="34" t="s">
        <v>42</v>
      </c>
      <c r="F76" s="35"/>
      <c r="G76" s="35"/>
      <c r="H76" s="36"/>
      <c r="I76" s="36"/>
      <c r="J76" s="35" t="s">
        <v>43</v>
      </c>
    </row>
    <row r="77" spans="1:11" x14ac:dyDescent="0.25">
      <c r="A77" s="14"/>
    </row>
    <row r="78" spans="1:11" x14ac:dyDescent="0.25">
      <c r="A78" s="16"/>
    </row>
    <row r="79" spans="1:11" x14ac:dyDescent="0.25">
      <c r="A79" s="14"/>
    </row>
    <row r="81" spans="4:10" x14ac:dyDescent="0.25">
      <c r="D81" s="2"/>
      <c r="J81" s="1"/>
    </row>
    <row r="82" spans="4:10" x14ac:dyDescent="0.25">
      <c r="D82" s="2"/>
      <c r="J82" s="1"/>
    </row>
    <row r="83" spans="4:10" x14ac:dyDescent="0.25">
      <c r="D83" s="2"/>
      <c r="J83" s="1"/>
    </row>
    <row r="84" spans="4:10" x14ac:dyDescent="0.25">
      <c r="D84" s="2"/>
      <c r="J84" s="1"/>
    </row>
    <row r="85" spans="4:10" x14ac:dyDescent="0.25">
      <c r="D85" s="2"/>
      <c r="J85" s="1"/>
    </row>
    <row r="86" spans="4:10" x14ac:dyDescent="0.25">
      <c r="D86" s="2"/>
      <c r="J86" s="1"/>
    </row>
    <row r="87" spans="4:10" x14ac:dyDescent="0.25">
      <c r="D87" s="2"/>
      <c r="J87" s="1"/>
    </row>
  </sheetData>
  <sheetProtection sheet="1" objects="1" scenarios="1"/>
  <mergeCells count="85">
    <mergeCell ref="B75:C75"/>
    <mergeCell ref="B72:C72"/>
    <mergeCell ref="F72:I72"/>
    <mergeCell ref="B73:C73"/>
    <mergeCell ref="F73:I73"/>
    <mergeCell ref="B74:C74"/>
    <mergeCell ref="F74:I74"/>
    <mergeCell ref="B69:C69"/>
    <mergeCell ref="F69:I69"/>
    <mergeCell ref="B70:C70"/>
    <mergeCell ref="F70:I70"/>
    <mergeCell ref="B71:C71"/>
    <mergeCell ref="F71:I71"/>
    <mergeCell ref="B66:C66"/>
    <mergeCell ref="F66:I66"/>
    <mergeCell ref="B67:C67"/>
    <mergeCell ref="F67:I67"/>
    <mergeCell ref="B68:C68"/>
    <mergeCell ref="F68:I68"/>
    <mergeCell ref="B63:C63"/>
    <mergeCell ref="F63:I63"/>
    <mergeCell ref="B64:C64"/>
    <mergeCell ref="F64:I64"/>
    <mergeCell ref="B65:C65"/>
    <mergeCell ref="F65:I65"/>
    <mergeCell ref="B60:C60"/>
    <mergeCell ref="F60:I60"/>
    <mergeCell ref="B61:C61"/>
    <mergeCell ref="F61:I61"/>
    <mergeCell ref="B62:C62"/>
    <mergeCell ref="F62:I62"/>
    <mergeCell ref="B57:C57"/>
    <mergeCell ref="F57:I57"/>
    <mergeCell ref="B58:C58"/>
    <mergeCell ref="F58:I58"/>
    <mergeCell ref="B59:C59"/>
    <mergeCell ref="F59:I59"/>
    <mergeCell ref="B54:C54"/>
    <mergeCell ref="F54:I54"/>
    <mergeCell ref="B55:C55"/>
    <mergeCell ref="F55:I55"/>
    <mergeCell ref="B56:C56"/>
    <mergeCell ref="F56:I56"/>
    <mergeCell ref="B51:C51"/>
    <mergeCell ref="F51:I51"/>
    <mergeCell ref="B52:C52"/>
    <mergeCell ref="F52:I52"/>
    <mergeCell ref="B53:C53"/>
    <mergeCell ref="F53:I53"/>
    <mergeCell ref="B48:C48"/>
    <mergeCell ref="F48:I48"/>
    <mergeCell ref="B49:C49"/>
    <mergeCell ref="F49:I49"/>
    <mergeCell ref="B50:C50"/>
    <mergeCell ref="F50:I50"/>
    <mergeCell ref="B45:C45"/>
    <mergeCell ref="F45:I45"/>
    <mergeCell ref="B46:C46"/>
    <mergeCell ref="F46:I46"/>
    <mergeCell ref="B47:C47"/>
    <mergeCell ref="F47:I47"/>
    <mergeCell ref="I41:J41"/>
    <mergeCell ref="G26:H26"/>
    <mergeCell ref="I26:J26"/>
    <mergeCell ref="G27:H27"/>
    <mergeCell ref="I27:J27"/>
    <mergeCell ref="G28:H28"/>
    <mergeCell ref="I28:J28"/>
    <mergeCell ref="G29:H29"/>
    <mergeCell ref="I29:J29"/>
    <mergeCell ref="G30:J31"/>
    <mergeCell ref="I36:J36"/>
    <mergeCell ref="I38:J38"/>
    <mergeCell ref="I14:J14"/>
    <mergeCell ref="I16:J16"/>
    <mergeCell ref="I17:J17"/>
    <mergeCell ref="I19:J19"/>
    <mergeCell ref="G25:H25"/>
    <mergeCell ref="I25:J25"/>
    <mergeCell ref="I13:J13"/>
    <mergeCell ref="E1:K1"/>
    <mergeCell ref="E4:J4"/>
    <mergeCell ref="G10:J10"/>
    <mergeCell ref="I12:J12"/>
    <mergeCell ref="E3:J3"/>
  </mergeCells>
  <dataValidations count="1">
    <dataValidation type="list" allowBlank="1" showInputMessage="1" showErrorMessage="1" sqref="G10" xr:uid="{A9F16FB7-187C-42C7-BC36-17C8BF0902C4}">
      <formula1>$A$45:$A$53</formula1>
    </dataValidation>
  </dataValidations>
  <hyperlinks>
    <hyperlink ref="E3" r:id="rId1" xr:uid="{86F78C1E-D20F-49AE-A70A-A53782E57420}"/>
  </hyperlinks>
  <pageMargins left="0.7" right="0.7" top="0.75" bottom="0.75" header="0.3" footer="0.3"/>
  <pageSetup paperSize="5" scale="92" orientation="portrait" verticalDpi="0" r:id="rId2"/>
  <headerFooter>
    <oddFooter>&amp;L&amp;"Arial,Italic"&amp;8w-sw7-27  •  10/28/26&amp;C &amp;"Arial,Italic"&amp;8https://www.pca.state.mn.us  •  651-296-6300  •  800-657-3864  •  
Use your preferred relay service •  Available in alternative formats&amp;R&amp;"Arial,Italic"&amp;8Page &amp;P of 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5" name="Option Button 2">
              <controlPr defaultSize="0" autoFill="0" autoLine="0" autoPict="0">
                <anchor moveWithCells="1">
                  <from>
                    <xdr:col>4</xdr:col>
                    <xdr:colOff>628650</xdr:colOff>
                    <xdr:row>7</xdr:row>
                    <xdr:rowOff>0</xdr:rowOff>
                  </from>
                  <to>
                    <xdr:col>5</xdr:col>
                    <xdr:colOff>371475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Option Button 3">
              <controlPr defaultSize="0" autoFill="0" autoLine="0" autoPict="0">
                <anchor moveWithCells="1">
                  <from>
                    <xdr:col>6</xdr:col>
                    <xdr:colOff>542925</xdr:colOff>
                    <xdr:row>6</xdr:row>
                    <xdr:rowOff>9525</xdr:rowOff>
                  </from>
                  <to>
                    <xdr:col>7</xdr:col>
                    <xdr:colOff>76200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 Year MSW For Review Only</vt:lpstr>
      <vt:lpstr>'30 Year MSW For Review Only'!Print_Area</vt:lpstr>
    </vt:vector>
  </TitlesOfParts>
  <Manager>Sandra Simbeck</Manager>
  <Company>pca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 rate estimate table - 30 year postclosure care cost estimates</dc:title>
  <dc:subject>This form is used to collect information from Solid Waste Permittee along with Annual Report.</dc:subject>
  <dc:creator>Minnesota Pollution Control Agency - Lisa Mojsiej and Matthew Rotz (Sandra Simbeck)</dc:creator>
  <dc:description>Locked without password.</dc:description>
  <cp:lastModifiedBy>Simbeck, Sandra (MPCA)</cp:lastModifiedBy>
  <cp:lastPrinted>2026-10-27T16:23:50Z</cp:lastPrinted>
  <dcterms:created xsi:type="dcterms:W3CDTF">2026-10-01T21:20:31Z</dcterms:created>
  <dcterms:modified xsi:type="dcterms:W3CDTF">2026-10-28T18:38:51Z</dcterms:modified>
  <cp:category>Minnesota Pollution Control Agency,w-sw7-27,payment,rate estimate,annual report</cp:category>
</cp:coreProperties>
</file>