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mc:AlternateContent xmlns:mc="http://schemas.openxmlformats.org/markup-compatibility/2006">
    <mc:Choice Requires="x15">
      <x15ac:absPath xmlns:x15ac="http://schemas.microsoft.com/office/spreadsheetml/2010/11/ac" url="T:\Klucas_Christopher.CK\Gail's T Drive\FORMS\Waste\Solid Waste\w-sw3\"/>
    </mc:Choice>
  </mc:AlternateContent>
  <xr:revisionPtr revIDLastSave="0" documentId="13_ncr:1_{0BA63BB6-041A-4EC9-8ED8-A72223D39E28}" xr6:coauthVersionLast="47" xr6:coauthVersionMax="47" xr10:uidLastSave="{00000000-0000-0000-0000-000000000000}"/>
  <bookViews>
    <workbookView xWindow="-23148" yWindow="-108" windowWidth="23256" windowHeight="12576" xr2:uid="{00000000-000D-0000-FFFF-FFFF00000000}"/>
  </bookViews>
  <sheets>
    <sheet name="Metro MMSW daily report" sheetId="1" r:id="rId1"/>
    <sheet name="Projected shortage information" sheetId="4" r:id="rId2"/>
    <sheet name="Metro MMSW monthly summary" sheetId="2" r:id="rId3"/>
    <sheet name="lists for dropdowns" sheetId="3" state="hidden" r:id="rId4"/>
  </sheets>
  <externalReferences>
    <externalReference r:id="rId5"/>
  </externalReferences>
  <definedNames>
    <definedName name="_xlnm.Print_Area" localSheetId="0">'Metro MMSW daily report'!$A$1:$O$36</definedName>
    <definedName name="_xlnm.Print_Area" localSheetId="1">'Projected shortage information'!$A$1:$K$40</definedName>
    <definedName name="_xlnm.Print_Titles" localSheetId="0">'Metro MMSW daily report'!$5:$5</definedName>
    <definedName name="_xlnm.Print_Titles" localSheetId="1">'Projected shortage information'!$9:$9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 l="1"/>
  <c r="D20" i="4"/>
  <c r="D21" i="4"/>
  <c r="D22" i="4"/>
  <c r="D23" i="4"/>
  <c r="D11" i="4" l="1"/>
  <c r="D12" i="4"/>
  <c r="D13" i="4"/>
  <c r="D14" i="4"/>
  <c r="D15" i="4"/>
  <c r="D16" i="4"/>
  <c r="D17" i="4"/>
  <c r="D18" i="4"/>
  <c r="D24" i="4"/>
  <c r="D25" i="4"/>
  <c r="D26" i="4"/>
  <c r="D27" i="4"/>
  <c r="D28" i="4"/>
  <c r="D29" i="4"/>
  <c r="D30" i="4"/>
  <c r="D31" i="4"/>
  <c r="D32" i="4"/>
  <c r="D33" i="4"/>
  <c r="D34" i="4"/>
  <c r="D10" i="4"/>
  <c r="E14" i="2"/>
  <c r="E13" i="2"/>
  <c r="B2" i="4"/>
  <c r="D2" i="4"/>
  <c r="N2" i="4" l="1"/>
  <c r="A10" i="4" s="1"/>
  <c r="M68" i="2"/>
  <c r="M69" i="2"/>
  <c r="M70" i="2"/>
  <c r="M71" i="2"/>
  <c r="M72" i="2"/>
  <c r="M73" i="2"/>
  <c r="M67" i="2"/>
  <c r="M56" i="2"/>
  <c r="M57" i="2"/>
  <c r="M58" i="2"/>
  <c r="M59" i="2"/>
  <c r="M60" i="2"/>
  <c r="M61" i="2"/>
  <c r="M55" i="2"/>
  <c r="M46" i="2"/>
  <c r="M47" i="2"/>
  <c r="M48" i="2"/>
  <c r="M49" i="2"/>
  <c r="M50" i="2"/>
  <c r="M51" i="2"/>
  <c r="M45" i="2"/>
  <c r="M36" i="2"/>
  <c r="M37" i="2"/>
  <c r="M38" i="2"/>
  <c r="M39" i="2"/>
  <c r="M40" i="2"/>
  <c r="M41" i="2"/>
  <c r="M35" i="2"/>
  <c r="M19" i="2"/>
  <c r="M20" i="2"/>
  <c r="M21" i="2"/>
  <c r="M22" i="2"/>
  <c r="M23" i="2"/>
  <c r="M24" i="2"/>
  <c r="M18" i="2"/>
  <c r="A11" i="4" l="1"/>
  <c r="O2" i="4"/>
  <c r="F2" i="2"/>
  <c r="A12" i="4" l="1"/>
  <c r="A13" i="4" s="1"/>
  <c r="D5" i="3"/>
  <c r="E2" i="3"/>
  <c r="D2" i="3"/>
  <c r="C2" i="3"/>
  <c r="B2" i="3"/>
  <c r="F3" i="2" l="1"/>
  <c r="K3" i="2"/>
  <c r="B3" i="2"/>
  <c r="A14" i="4"/>
  <c r="E8" i="2"/>
  <c r="F8" i="2"/>
  <c r="G8" i="2"/>
  <c r="H8" i="2"/>
  <c r="I8" i="2"/>
  <c r="J8" i="2"/>
  <c r="K8" i="2"/>
  <c r="L8" i="2"/>
  <c r="D8" i="2"/>
  <c r="R3" i="1"/>
  <c r="A6" i="1" s="1"/>
  <c r="A15" i="4" l="1"/>
  <c r="K6" i="1"/>
  <c r="A7" i="1"/>
  <c r="S3" i="1"/>
  <c r="A16" i="4" l="1"/>
  <c r="A8" i="1"/>
  <c r="K7" i="1"/>
  <c r="A17" i="4" l="1"/>
  <c r="A9" i="1"/>
  <c r="K8" i="1"/>
  <c r="A18" i="4" l="1"/>
  <c r="A10" i="1"/>
  <c r="K9" i="1"/>
  <c r="A19" i="4" l="1"/>
  <c r="K10" i="1"/>
  <c r="A11" i="1"/>
  <c r="A20" i="4" l="1"/>
  <c r="A12" i="1"/>
  <c r="K11" i="1"/>
  <c r="A21" i="4" l="1"/>
  <c r="A13" i="1"/>
  <c r="K12" i="1"/>
  <c r="A22" i="4" l="1"/>
  <c r="A14" i="1"/>
  <c r="K13" i="1"/>
  <c r="A23" i="4" l="1"/>
  <c r="K14" i="1"/>
  <c r="A15" i="1"/>
  <c r="A24" i="4" l="1"/>
  <c r="A16" i="1"/>
  <c r="K15" i="1"/>
  <c r="A25" i="4" l="1"/>
  <c r="A17" i="1"/>
  <c r="K16" i="1"/>
  <c r="A26" i="4" l="1"/>
  <c r="A18" i="1"/>
  <c r="K17" i="1"/>
  <c r="A27" i="4" l="1"/>
  <c r="K18" i="1"/>
  <c r="A19" i="1"/>
  <c r="A28" i="4" l="1"/>
  <c r="A20" i="1"/>
  <c r="K19" i="1"/>
  <c r="A29" i="4" l="1"/>
  <c r="A21" i="1"/>
  <c r="K20" i="1"/>
  <c r="A30" i="4" l="1"/>
  <c r="A22" i="1"/>
  <c r="K21" i="1"/>
  <c r="A31" i="4" l="1"/>
  <c r="K22" i="1"/>
  <c r="A23" i="1"/>
  <c r="A32" i="4" l="1"/>
  <c r="A24" i="1"/>
  <c r="K23" i="1"/>
  <c r="A33" i="4" l="1"/>
  <c r="A25" i="1"/>
  <c r="K24" i="1"/>
  <c r="A34" i="4" l="1"/>
  <c r="A26" i="1"/>
  <c r="K25" i="1"/>
  <c r="A35" i="4" l="1"/>
  <c r="D35" i="4" s="1"/>
  <c r="K26" i="1"/>
  <c r="A27" i="1"/>
  <c r="A36" i="4" l="1"/>
  <c r="D36" i="4" s="1"/>
  <c r="A28" i="1"/>
  <c r="K27" i="1"/>
  <c r="A37" i="4" l="1"/>
  <c r="D37" i="4" s="1"/>
  <c r="A29" i="1"/>
  <c r="K28" i="1"/>
  <c r="A38" i="4" l="1"/>
  <c r="D38" i="4" s="1"/>
  <c r="A30" i="1"/>
  <c r="K29" i="1"/>
  <c r="A39" i="4" l="1"/>
  <c r="D39" i="4" s="1"/>
  <c r="K30" i="1"/>
  <c r="A31" i="1"/>
  <c r="A40" i="4" l="1"/>
  <c r="N36" i="4" s="1"/>
  <c r="A32" i="1"/>
  <c r="K31" i="1"/>
  <c r="D40" i="4" l="1"/>
  <c r="N40" i="4" s="1"/>
  <c r="N31" i="4"/>
  <c r="N23" i="4"/>
  <c r="N13" i="4"/>
  <c r="N16" i="4"/>
  <c r="N14" i="4"/>
  <c r="N12" i="4"/>
  <c r="N26" i="4"/>
  <c r="N32" i="4"/>
  <c r="N10" i="4"/>
  <c r="N17" i="4"/>
  <c r="N27" i="4"/>
  <c r="N20" i="4"/>
  <c r="N11" i="4"/>
  <c r="N30" i="4"/>
  <c r="N34" i="4"/>
  <c r="N29" i="4"/>
  <c r="N25" i="4"/>
  <c r="N21" i="4"/>
  <c r="N15" i="4"/>
  <c r="N28" i="4"/>
  <c r="N24" i="4"/>
  <c r="N22" i="4"/>
  <c r="N18" i="4"/>
  <c r="N19" i="4"/>
  <c r="N33" i="4"/>
  <c r="N37" i="4"/>
  <c r="N38" i="4"/>
  <c r="N35" i="4"/>
  <c r="N39" i="4"/>
  <c r="G14" i="2"/>
  <c r="G13" i="2"/>
  <c r="A33" i="1"/>
  <c r="K32" i="1"/>
  <c r="F13" i="2" l="1"/>
  <c r="F14" i="2"/>
  <c r="A34" i="1"/>
  <c r="K33" i="1"/>
  <c r="K34" i="1" l="1"/>
  <c r="A35" i="1"/>
  <c r="A36" i="1" l="1"/>
  <c r="K35" i="1"/>
  <c r="K36" i="1" l="1"/>
  <c r="M8" i="2" l="1"/>
</calcChain>
</file>

<file path=xl/sharedStrings.xml><?xml version="1.0" encoding="utf-8"?>
<sst xmlns="http://schemas.openxmlformats.org/spreadsheetml/2006/main" count="198" uniqueCount="133">
  <si>
    <t>Reporting Month</t>
  </si>
  <si>
    <t>January</t>
  </si>
  <si>
    <t>Date</t>
  </si>
  <si>
    <t>Anoka</t>
  </si>
  <si>
    <t>Carver</t>
  </si>
  <si>
    <t>Dakota</t>
  </si>
  <si>
    <t>Hennepin</t>
  </si>
  <si>
    <t>Ramsey</t>
  </si>
  <si>
    <t>Scott</t>
  </si>
  <si>
    <t>Other MN</t>
  </si>
  <si>
    <t>Out of State</t>
  </si>
  <si>
    <t>Total</t>
  </si>
  <si>
    <t>Washington</t>
  </si>
  <si>
    <t>MMSW</t>
  </si>
  <si>
    <t>Mailing address:</t>
  </si>
  <si>
    <t>City:</t>
  </si>
  <si>
    <t>State:</t>
  </si>
  <si>
    <t>Signature:</t>
  </si>
  <si>
    <t>Date:</t>
  </si>
  <si>
    <t>Facility Name</t>
  </si>
  <si>
    <t>Permit Number</t>
  </si>
  <si>
    <t>Landfill</t>
  </si>
  <si>
    <t>Yes/No</t>
  </si>
  <si>
    <t>Spruce Ridge Resource Management Facility</t>
  </si>
  <si>
    <t>Yes</t>
  </si>
  <si>
    <t>February</t>
  </si>
  <si>
    <t>Covanta Hennepin Energy Resource Co LP</t>
  </si>
  <si>
    <t>Nobles County Landfill Inc</t>
  </si>
  <si>
    <t>No</t>
  </si>
  <si>
    <t>March</t>
  </si>
  <si>
    <t>Ramsey/Washington Recycling and Energy Center</t>
  </si>
  <si>
    <t>Morrison County Sanitary Landfill</t>
  </si>
  <si>
    <t>April</t>
  </si>
  <si>
    <t>Red Wing Solid Waste Boiler Facility</t>
  </si>
  <si>
    <t>East Central Solid Waste Commission</t>
  </si>
  <si>
    <t>May</t>
  </si>
  <si>
    <t>Lyon County Sanitary Landfill</t>
  </si>
  <si>
    <t>June</t>
  </si>
  <si>
    <t>Clay County Sanitary Landfill</t>
  </si>
  <si>
    <t>July</t>
  </si>
  <si>
    <t>Pine Bend Sanitary Landfill</t>
  </si>
  <si>
    <t>August</t>
  </si>
  <si>
    <t>Burnsville Sanitary Landfill</t>
  </si>
  <si>
    <t>September</t>
  </si>
  <si>
    <t>Elk River Landfill</t>
  </si>
  <si>
    <t>October</t>
  </si>
  <si>
    <t>Kandiyohi County Sanitary Landfill</t>
  </si>
  <si>
    <t>November</t>
  </si>
  <si>
    <t>Ponderosa Sanitary Landfill</t>
  </si>
  <si>
    <t>December</t>
  </si>
  <si>
    <t>Brown County Sanitary Landfill</t>
  </si>
  <si>
    <t>Renville County Sanitary Landfill</t>
  </si>
  <si>
    <t>Mar-Kit Landfill Board</t>
  </si>
  <si>
    <t>Rice County Landfill</t>
  </si>
  <si>
    <t>Polk County Sanitary Landfill</t>
  </si>
  <si>
    <t>Steele County Sanitary Landfill</t>
  </si>
  <si>
    <t>Cottonwood County Sanitary Landfill</t>
  </si>
  <si>
    <t>Olmsted County - Kalmar Landfill</t>
  </si>
  <si>
    <t>Crow Wing County MMSW Landfill</t>
  </si>
  <si>
    <t>Saint Louis County Regional Landfill</t>
  </si>
  <si>
    <t>Advanced Disposal Seven Mile Creek Landfill</t>
  </si>
  <si>
    <t>WMWI- Timberline Trail Recycling and Disposal</t>
  </si>
  <si>
    <t>BFI Lake Area Landfill</t>
  </si>
  <si>
    <t>Other facility</t>
  </si>
  <si>
    <t>Other MN County</t>
  </si>
  <si>
    <t>Reporting 
month:</t>
  </si>
  <si>
    <t>Certification</t>
  </si>
  <si>
    <t>Solid waste permit number:</t>
  </si>
  <si>
    <t>Zip code:</t>
  </si>
  <si>
    <t>(This document has been electronically signed.)</t>
  </si>
  <si>
    <t>(mm/dd/yyyy)</t>
  </si>
  <si>
    <t>Table 1: MMSW received by county of origin</t>
  </si>
  <si>
    <t>Reporting 
year:</t>
  </si>
  <si>
    <t>Phone:</t>
  </si>
  <si>
    <t>Did the resource recovery facility operate below daily operating capacity due to lack of MMSW deliveries on this date?</t>
  </si>
  <si>
    <t>If yes, then how many more tons were needed to meet 100% daily operating capacity?</t>
  </si>
  <si>
    <t>Air Permit Number</t>
  </si>
  <si>
    <t>WTE</t>
  </si>
  <si>
    <t>Olmsted Waste-to-Energy Facility</t>
  </si>
  <si>
    <t>SW-396</t>
  </si>
  <si>
    <t>05300400- 003</t>
  </si>
  <si>
    <t>Xcel Energy - Key City/Wilmarth</t>
  </si>
  <si>
    <t>SW-286</t>
  </si>
  <si>
    <t>16300051-103</t>
  </si>
  <si>
    <t>Xcel Energy - Red Wing Generating Plant</t>
  </si>
  <si>
    <t>Xcel Energy - French Island Generating Station</t>
  </si>
  <si>
    <t>MMSW landfill</t>
  </si>
  <si>
    <t>Was another resource recovery facility capable of processing the MMSW?</t>
  </si>
  <si>
    <t>Non-processible bulky</t>
  </si>
  <si>
    <t>Process residuals</t>
  </si>
  <si>
    <t>Recyclables</t>
  </si>
  <si>
    <t>Solid waste facility/End market</t>
  </si>
  <si>
    <t>Refuse derived fuel - RDF</t>
  </si>
  <si>
    <t>Waste-to-Energy (WTE) facility</t>
  </si>
  <si>
    <t>Air quality permit number:</t>
  </si>
  <si>
    <t/>
  </si>
  <si>
    <t>(Agency only) 
AI ID:</t>
  </si>
  <si>
    <t>Facility name:</t>
  </si>
  <si>
    <t>Monthly processing capacity (in tons):</t>
  </si>
  <si>
    <t>If yes, please specify the resource recovery facility:</t>
  </si>
  <si>
    <r>
      <t xml:space="preserve">Certification: I certify under penalty of law that this document and all attachments were prepared under my direction or supervision under a system designed to assure that qualified personnel properly gathered and evaluated the information submitted. Based on my inquiry of the person or persons who manage the system, or those persons directly responsible for gathering the information, the information submitted is, to the best of my knowledge and belief, true, accurate, and complete. Further, I am aware that there are significant penalties for submitting false information, including the possibility of fine and imprisonment. 
</t>
    </r>
    <r>
      <rPr>
        <i/>
        <sz val="10"/>
        <color theme="1"/>
        <rFont val="Arial"/>
        <family val="2"/>
      </rPr>
      <t xml:space="preserve">
By typing my name below, I certify the above statements to be true and correct, to the best of my knowledge, and that this information can be used for the purpose of processing this form.</t>
    </r>
  </si>
  <si>
    <r>
      <t xml:space="preserve">Enter the </t>
    </r>
    <r>
      <rPr>
        <b/>
        <sz val="10"/>
        <color theme="1"/>
        <rFont val="Arial"/>
        <family val="2"/>
      </rPr>
      <t xml:space="preserve">tons of unprocessed MMSW from each county </t>
    </r>
    <r>
      <rPr>
        <sz val="10"/>
        <color theme="1"/>
        <rFont val="Arial"/>
        <family val="2"/>
      </rPr>
      <t>that the resource recovery facility certified as unprocessible during the month and select the name of each landfill receiving that MMSW.</t>
    </r>
  </si>
  <si>
    <r>
      <t xml:space="preserve">If you accept unprocessed MMSW, enter the amount </t>
    </r>
    <r>
      <rPr>
        <b/>
        <sz val="10"/>
        <color theme="1"/>
        <rFont val="Arial"/>
        <family val="2"/>
      </rPr>
      <t>in tons only</t>
    </r>
    <r>
      <rPr>
        <sz val="10"/>
        <color theme="1"/>
        <rFont val="Arial"/>
        <family val="2"/>
      </rPr>
      <t xml:space="preserve"> in the Metro MMSW Daily Report. Those values will populate the below table.</t>
    </r>
  </si>
  <si>
    <t>For each type of material, enter tons from each county that the resource recovery facility transferred during the month and select/enter the name of each end facility receiving the material.</t>
  </si>
  <si>
    <t>SW-661</t>
  </si>
  <si>
    <t>Waste Management</t>
  </si>
  <si>
    <t>Republic Services</t>
  </si>
  <si>
    <t>Republic</t>
  </si>
  <si>
    <t>Hauler/Entity</t>
  </si>
  <si>
    <t>% Coverage</t>
  </si>
  <si>
    <t>Projected Shortage</t>
  </si>
  <si>
    <t>Date notification sent</t>
  </si>
  <si>
    <t>Days of Notice</t>
  </si>
  <si>
    <t>Table 3: Outbound certified unprocessible MMSW by county of origin and landfill</t>
  </si>
  <si>
    <t>Table 2: Summary of Additional MMSW provided by Hauler/Entity to Cover Projected Shortage</t>
  </si>
  <si>
    <t>Table 4: Outbound other by county of origin and destination</t>
  </si>
  <si>
    <t>In the table below, please enter the amount projected for each day applicable and the date the original notification for the projected shortage was sent to the landfills and the other resource recovery facilities. For example, if you have a projected shortage for the 26th and you sent the notification on the 12th, you would enter that notification date in the row for the 26th and for every day that you project a shortage. This will then calculate the Days of notice (14). Enter in the associated additional tonnage provided by Waste Management and Republic Services that was re-routed to cover the projected shortage.</t>
  </si>
  <si>
    <t>Name:</t>
  </si>
  <si>
    <t>CONTINUE TO METRO MMSW MONTHLY SUMMARY TAB</t>
  </si>
  <si>
    <t>CONTINUE TO PROJECTED SHORTAGE INFORMATION TAB</t>
  </si>
  <si>
    <t>Out of 
State</t>
  </si>
  <si>
    <t>In this month, did you forecast any potential shortages?</t>
  </si>
  <si>
    <r>
      <t xml:space="preserve">If you did </t>
    </r>
    <r>
      <rPr>
        <b/>
        <sz val="9"/>
        <color theme="1"/>
        <rFont val="Arial"/>
        <family val="2"/>
      </rPr>
      <t>not</t>
    </r>
    <r>
      <rPr>
        <sz val="9"/>
        <color theme="1"/>
        <rFont val="Arial"/>
        <family val="2"/>
      </rPr>
      <t xml:space="preserve"> project any shortages, you can move to the next tab</t>
    </r>
  </si>
  <si>
    <t>Average monthly MMSW delivery</t>
  </si>
  <si>
    <t>Report month, year:</t>
  </si>
  <si>
    <t>Total additional amount sent to cover shortage</t>
  </si>
  <si>
    <t>Total required projected shortage from RRF</t>
  </si>
  <si>
    <t>If other facility, selected please specify:</t>
  </si>
  <si>
    <t>Email:</t>
  </si>
  <si>
    <r>
      <t>Enter the average monthly MMSW Delivery</t>
    </r>
    <r>
      <rPr>
        <b/>
        <sz val="10"/>
        <rFont val="Arial"/>
        <family val="2"/>
      </rPr>
      <t xml:space="preserve"> from each Hauler/Entity </t>
    </r>
    <r>
      <rPr>
        <sz val="10"/>
        <rFont val="Arial"/>
        <family val="2"/>
      </rPr>
      <t>to the resource recovery facility. Additional information will be pulled from the Projected shortage information tab.</t>
    </r>
  </si>
  <si>
    <r>
      <rPr>
        <b/>
        <sz val="9"/>
        <color theme="1"/>
        <rFont val="Arial"/>
        <family val="2"/>
      </rPr>
      <t>Instructions:</t>
    </r>
    <r>
      <rPr>
        <sz val="9"/>
        <color theme="1"/>
        <rFont val="Arial"/>
        <family val="2"/>
      </rPr>
      <t xml:space="preserve">  Please</t>
    </r>
    <r>
      <rPr>
        <sz val="9"/>
        <color rgb="FFFF0000"/>
        <rFont val="Arial"/>
        <family val="2"/>
      </rPr>
      <t xml:space="preserve"> </t>
    </r>
    <r>
      <rPr>
        <b/>
        <sz val="9"/>
        <rFont val="Arial"/>
        <family val="2"/>
      </rPr>
      <t>fill in the grey-highlighted fields</t>
    </r>
    <r>
      <rPr>
        <sz val="9"/>
        <color theme="1"/>
        <rFont val="Arial"/>
        <family val="2"/>
      </rPr>
      <t>, all other fields will automatically populate based on the Metro MMSW daily report and the Projected shortage information tabs. Please email your completed form to solidwastereports.pca@state.mn.us. 
If you have any questions, please contact Peder Sandhei, Minnesota Pollution Control Agency, at 651-757-2688 or peder.sandhei@state.mn.us.</t>
    </r>
  </si>
  <si>
    <r>
      <rPr>
        <b/>
        <sz val="9"/>
        <color theme="1"/>
        <rFont val="Arial"/>
        <family val="2"/>
      </rPr>
      <t>Instructions:</t>
    </r>
    <r>
      <rPr>
        <sz val="9"/>
        <color theme="1"/>
        <rFont val="Arial"/>
        <family val="2"/>
      </rPr>
      <t xml:space="preserve">  For each day of the month, </t>
    </r>
    <r>
      <rPr>
        <b/>
        <sz val="9"/>
        <rFont val="Arial"/>
        <family val="2"/>
      </rPr>
      <t>enter in the grey-highlighted fields</t>
    </r>
    <r>
      <rPr>
        <sz val="9"/>
        <color theme="1"/>
        <rFont val="Arial"/>
        <family val="2"/>
      </rPr>
      <t xml:space="preserve"> the amount of MMSW delivered </t>
    </r>
    <r>
      <rPr>
        <b/>
        <sz val="9"/>
        <color theme="1"/>
        <rFont val="Arial"/>
        <family val="2"/>
      </rPr>
      <t>in tons</t>
    </r>
    <r>
      <rPr>
        <sz val="9"/>
        <color theme="1"/>
        <rFont val="Arial"/>
        <family val="2"/>
      </rPr>
      <t xml:space="preserve"> by county of origin. Please email your completed form to solidwastereports.pca@state.mn.us. 
If you have any questions, please contact Peder Sandhei, Minnesota Pollution Control Agency, at 651-757-2688 or peder.sandhei@state.mn.us.</t>
    </r>
  </si>
  <si>
    <r>
      <rPr>
        <b/>
        <sz val="9"/>
        <color theme="1"/>
        <rFont val="Arial"/>
        <family val="2"/>
      </rPr>
      <t>Instructions:</t>
    </r>
    <r>
      <rPr>
        <sz val="9"/>
        <color theme="1"/>
        <rFont val="Arial"/>
        <family val="2"/>
      </rPr>
      <t xml:space="preserve"> In the event that your facility notified of an anticipated shortage please </t>
    </r>
    <r>
      <rPr>
        <b/>
        <sz val="9"/>
        <rFont val="Arial"/>
        <family val="2"/>
      </rPr>
      <t>enter in the grey-highlighted fields</t>
    </r>
    <r>
      <rPr>
        <sz val="9"/>
        <color theme="1"/>
        <rFont val="Arial"/>
        <family val="2"/>
      </rPr>
      <t xml:space="preserve"> the amount of MMSW in tons of the projected shortage and the amount delivered from Waste Management/Republic Services. Please email your completed form to solidwastereports.pca@state.mn.us. 
If you have any questions, please contact Peder Sandhei, Minnesota Pollution Control Agency, at 651-757-2688 or peder.sandhei@state.mn.us.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</si>
</sst>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0"/>
      <color theme="1"/>
      <name val="Arial"/>
      <family val="2"/>
    </font>
    <font>
      <b/>
      <sz val="10"/>
      <color theme="1"/>
      <name val="Arial"/>
      <family val="2"/>
    </font>
    <font>
      <b/>
      <sz val="8"/>
      <color theme="1"/>
      <name val="Arial"/>
      <family val="2"/>
    </font>
    <font>
      <b/>
      <sz val="9"/>
      <color theme="1"/>
      <name val="Arial"/>
      <family val="2"/>
    </font>
    <font>
      <sz val="9"/>
      <color theme="1"/>
      <name val="Arial"/>
      <family val="2"/>
    </font>
    <font>
      <b/>
      <sz val="14"/>
      <color theme="1"/>
      <name val="Calibri"/>
      <family val="2"/>
      <scheme val="minor"/>
    </font>
    <font>
      <i/>
      <sz val="8"/>
      <color theme="1"/>
      <name val="Arial"/>
      <family val="2"/>
    </font>
    <font>
      <sz val="11"/>
      <name val="Calibri"/>
      <family val="2"/>
      <scheme val="minor"/>
    </font>
    <font>
      <sz val="9.5"/>
      <color theme="1"/>
      <name val="Arial"/>
      <family val="2"/>
    </font>
    <font>
      <i/>
      <sz val="10"/>
      <color theme="1"/>
      <name val="Arial"/>
      <family val="2"/>
    </font>
    <font>
      <b/>
      <sz val="14"/>
      <name val="Calibri"/>
      <family val="2"/>
      <scheme val="minor"/>
    </font>
    <font>
      <b/>
      <sz val="10"/>
      <name val="Arial"/>
      <family val="2"/>
    </font>
    <font>
      <b/>
      <sz val="9"/>
      <name val="Arial"/>
      <family val="2"/>
    </font>
    <font>
      <sz val="9"/>
      <name val="Arial"/>
      <family val="2"/>
    </font>
    <font>
      <sz val="9"/>
      <color rgb="FFFF0000"/>
      <name val="Arial"/>
      <family val="2"/>
    </font>
    <font>
      <b/>
      <i/>
      <sz val="10"/>
      <color theme="1"/>
      <name val="Arial"/>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FFFF"/>
        <bgColor indexed="64"/>
      </patternFill>
    </fill>
    <fill>
      <patternFill patternType="solid">
        <fgColor rgb="FFEAEAEA"/>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10">
    <xf numFmtId="0" fontId="0" fillId="0" borderId="0" xfId="0"/>
    <xf numFmtId="0" fontId="1" fillId="0" borderId="0" xfId="0" applyFont="1"/>
    <xf numFmtId="0" fontId="0" fillId="0" borderId="0" xfId="0" applyFont="1" applyBorder="1" applyAlignment="1" applyProtection="1">
      <alignment wrapText="1"/>
    </xf>
    <xf numFmtId="0" fontId="0" fillId="0" borderId="0" xfId="0" applyFont="1" applyBorder="1" applyAlignment="1" applyProtection="1">
      <alignment horizontal="center" wrapText="1"/>
    </xf>
    <xf numFmtId="0" fontId="0" fillId="0" borderId="0" xfId="0" applyFont="1" applyBorder="1" applyAlignment="1" applyProtection="1">
      <alignment horizontal="left" wrapText="1"/>
    </xf>
    <xf numFmtId="0" fontId="6" fillId="0" borderId="0" xfId="0" applyFont="1" applyProtection="1"/>
    <xf numFmtId="0" fontId="6" fillId="0" borderId="0" xfId="0" applyFont="1" applyAlignment="1" applyProtection="1">
      <alignment wrapText="1"/>
    </xf>
    <xf numFmtId="0" fontId="6" fillId="0" borderId="0" xfId="0" applyFont="1" applyFill="1" applyProtection="1"/>
    <xf numFmtId="0" fontId="7" fillId="0" borderId="0" xfId="0" applyFont="1" applyProtection="1"/>
    <xf numFmtId="0" fontId="5" fillId="0" borderId="0" xfId="0" applyFont="1" applyProtection="1"/>
    <xf numFmtId="0" fontId="5" fillId="0" borderId="2" xfId="0" applyFont="1" applyBorder="1" applyAlignment="1" applyProtection="1">
      <alignment wrapText="1"/>
    </xf>
    <xf numFmtId="0" fontId="5" fillId="0" borderId="2" xfId="0" applyFont="1" applyBorder="1" applyProtection="1"/>
    <xf numFmtId="0" fontId="6" fillId="0" borderId="0" xfId="0" applyFont="1" applyAlignment="1" applyProtection="1">
      <alignment vertical="center"/>
    </xf>
    <xf numFmtId="0" fontId="5" fillId="0" borderId="0" xfId="0" applyFont="1" applyAlignment="1" applyProtection="1">
      <alignment horizontal="right" wrapText="1"/>
    </xf>
    <xf numFmtId="0" fontId="8" fillId="0" borderId="0" xfId="0" applyFont="1" applyProtection="1"/>
    <xf numFmtId="0" fontId="8" fillId="0" borderId="0" xfId="0" applyFont="1" applyAlignment="1" applyProtection="1">
      <alignment wrapText="1"/>
    </xf>
    <xf numFmtId="0" fontId="6" fillId="0" borderId="0" xfId="0" applyFont="1" applyAlignment="1" applyProtection="1">
      <alignment vertical="center" wrapText="1"/>
    </xf>
    <xf numFmtId="0" fontId="3" fillId="0" borderId="0" xfId="0" applyFont="1" applyAlignment="1" applyProtection="1">
      <alignment vertical="center"/>
    </xf>
    <xf numFmtId="0" fontId="9" fillId="2" borderId="3" xfId="0" applyFont="1" applyFill="1" applyBorder="1" applyProtection="1"/>
    <xf numFmtId="3" fontId="6" fillId="0" borderId="2" xfId="0" applyNumberFormat="1" applyFont="1" applyFill="1" applyBorder="1" applyProtection="1"/>
    <xf numFmtId="3" fontId="6" fillId="0" borderId="2" xfId="0" applyNumberFormat="1" applyFont="1" applyFill="1" applyBorder="1" applyAlignment="1" applyProtection="1">
      <alignment wrapText="1"/>
    </xf>
    <xf numFmtId="0" fontId="6" fillId="0" borderId="3" xfId="0" applyFont="1" applyBorder="1" applyProtection="1"/>
    <xf numFmtId="0" fontId="2" fillId="0" borderId="0" xfId="0" applyFont="1" applyAlignment="1" applyProtection="1">
      <alignment vertical="center"/>
    </xf>
    <xf numFmtId="0" fontId="2" fillId="0" borderId="0" xfId="0" applyFont="1" applyProtection="1"/>
    <xf numFmtId="0" fontId="10" fillId="0" borderId="0" xfId="0" applyFont="1" applyProtection="1"/>
    <xf numFmtId="3" fontId="6" fillId="0" borderId="2" xfId="0" applyNumberFormat="1" applyFont="1" applyBorder="1" applyProtection="1"/>
    <xf numFmtId="0" fontId="6" fillId="0" borderId="0" xfId="0" applyFont="1" applyFill="1" applyBorder="1" applyAlignment="1" applyProtection="1">
      <alignment wrapText="1"/>
    </xf>
    <xf numFmtId="0" fontId="2" fillId="0" borderId="0" xfId="0" applyFont="1" applyBorder="1" applyAlignment="1" applyProtection="1">
      <alignment vertical="center"/>
    </xf>
    <xf numFmtId="0" fontId="6" fillId="0" borderId="0" xfId="0" applyFont="1" applyBorder="1" applyAlignment="1" applyProtection="1"/>
    <xf numFmtId="0" fontId="6" fillId="0" borderId="0" xfId="0" applyFont="1" applyBorder="1" applyAlignment="1" applyProtection="1">
      <alignment wrapText="1"/>
    </xf>
    <xf numFmtId="0" fontId="6" fillId="0" borderId="0" xfId="0" applyFont="1" applyAlignment="1" applyProtection="1"/>
    <xf numFmtId="14" fontId="6" fillId="0" borderId="0" xfId="0" applyNumberFormat="1" applyFont="1" applyAlignment="1" applyProtection="1"/>
    <xf numFmtId="0" fontId="2" fillId="0" borderId="0" xfId="0" applyFont="1" applyBorder="1" applyAlignment="1" applyProtection="1">
      <alignment horizontal="left" vertical="top" wrapText="1"/>
    </xf>
    <xf numFmtId="0" fontId="2" fillId="0" borderId="0" xfId="0" applyFont="1" applyBorder="1" applyProtection="1"/>
    <xf numFmtId="0" fontId="4" fillId="0" borderId="0" xfId="0" applyFont="1" applyAlignment="1" applyProtection="1">
      <alignment wrapText="1"/>
    </xf>
    <xf numFmtId="0" fontId="4" fillId="0" borderId="0" xfId="0" applyFont="1" applyProtection="1"/>
    <xf numFmtId="0" fontId="0" fillId="0" borderId="0" xfId="0" applyAlignment="1" applyProtection="1">
      <alignment horizontal="left"/>
    </xf>
    <xf numFmtId="0" fontId="0" fillId="0" borderId="0" xfId="0" applyProtection="1"/>
    <xf numFmtId="0" fontId="2" fillId="0" borderId="0" xfId="0" applyFont="1" applyFill="1" applyProtection="1"/>
    <xf numFmtId="0" fontId="2" fillId="0" borderId="0" xfId="0" applyFont="1" applyAlignment="1" applyProtection="1">
      <alignment wrapText="1"/>
    </xf>
    <xf numFmtId="0" fontId="0" fillId="0" borderId="0" xfId="0" applyAlignment="1" applyProtection="1">
      <alignment wrapText="1"/>
    </xf>
    <xf numFmtId="0" fontId="14" fillId="2" borderId="0" xfId="0" applyFont="1" applyFill="1" applyProtection="1"/>
    <xf numFmtId="0" fontId="15" fillId="2" borderId="0" xfId="0" applyFont="1" applyFill="1" applyProtection="1"/>
    <xf numFmtId="0" fontId="1" fillId="0" borderId="0" xfId="0" applyFont="1" applyProtection="1"/>
    <xf numFmtId="0" fontId="5" fillId="0" borderId="0" xfId="0" applyFont="1" applyBorder="1" applyAlignment="1" applyProtection="1">
      <alignment horizontal="right" wrapText="1"/>
    </xf>
    <xf numFmtId="0" fontId="5" fillId="0" borderId="2" xfId="0" applyFont="1" applyBorder="1" applyAlignment="1" applyProtection="1">
      <alignment horizontal="left"/>
    </xf>
    <xf numFmtId="14" fontId="6" fillId="0" borderId="2" xfId="0" applyNumberFormat="1" applyFont="1" applyFill="1" applyBorder="1" applyAlignment="1" applyProtection="1">
      <alignment horizontal="left"/>
    </xf>
    <xf numFmtId="0" fontId="17" fillId="0" borderId="0" xfId="0" applyFont="1" applyAlignment="1" applyProtection="1">
      <alignment horizontal="left"/>
    </xf>
    <xf numFmtId="0" fontId="5" fillId="0" borderId="0" xfId="0" applyFont="1" applyFill="1" applyBorder="1" applyAlignment="1" applyProtection="1">
      <alignment horizontal="right" wrapText="1"/>
    </xf>
    <xf numFmtId="0" fontId="5" fillId="0" borderId="2" xfId="0" applyFont="1" applyBorder="1" applyAlignment="1" applyProtection="1">
      <alignment horizontal="left" wrapText="1"/>
    </xf>
    <xf numFmtId="0" fontId="2" fillId="3" borderId="0" xfId="0" applyFont="1" applyFill="1" applyProtection="1"/>
    <xf numFmtId="0" fontId="15" fillId="0" borderId="2" xfId="0" applyFont="1" applyFill="1" applyBorder="1" applyAlignment="1" applyProtection="1">
      <alignment wrapText="1"/>
    </xf>
    <xf numFmtId="9" fontId="15" fillId="0" borderId="2" xfId="1" applyFont="1" applyFill="1" applyBorder="1" applyAlignment="1" applyProtection="1">
      <alignment wrapText="1"/>
    </xf>
    <xf numFmtId="0" fontId="6" fillId="0" borderId="0" xfId="0" applyFont="1" applyFill="1" applyAlignment="1" applyProtection="1"/>
    <xf numFmtId="0" fontId="6" fillId="0" borderId="0" xfId="0" applyFont="1" applyFill="1" applyAlignment="1" applyProtection="1">
      <alignment vertical="center"/>
    </xf>
    <xf numFmtId="0" fontId="15" fillId="2" borderId="2" xfId="0" applyFont="1" applyFill="1" applyBorder="1" applyAlignment="1" applyProtection="1">
      <alignment wrapText="1"/>
    </xf>
    <xf numFmtId="0" fontId="6" fillId="0" borderId="0" xfId="0" applyFont="1" applyBorder="1" applyAlignment="1" applyProtection="1">
      <alignment horizontal="left" vertical="top" wrapText="1"/>
    </xf>
    <xf numFmtId="0" fontId="5" fillId="0" borderId="0" xfId="0" applyFont="1" applyAlignment="1" applyProtection="1">
      <alignment horizontal="right"/>
    </xf>
    <xf numFmtId="0" fontId="6" fillId="0" borderId="1" xfId="0" applyFont="1" applyFill="1" applyBorder="1" applyProtection="1"/>
    <xf numFmtId="0" fontId="6" fillId="4" borderId="1" xfId="0" applyFont="1" applyFill="1" applyBorder="1" applyAlignment="1" applyProtection="1">
      <alignment horizontal="left"/>
      <protection locked="0"/>
    </xf>
    <xf numFmtId="0" fontId="6" fillId="4" borderId="1" xfId="0" applyFont="1" applyFill="1" applyBorder="1" applyAlignment="1" applyProtection="1">
      <protection locked="0"/>
    </xf>
    <xf numFmtId="3" fontId="6" fillId="4" borderId="1" xfId="0" applyNumberFormat="1" applyFont="1" applyFill="1" applyBorder="1" applyProtection="1">
      <protection locked="0"/>
    </xf>
    <xf numFmtId="3" fontId="15" fillId="4" borderId="2" xfId="0" applyNumberFormat="1" applyFont="1" applyFill="1" applyBorder="1" applyProtection="1">
      <protection locked="0"/>
    </xf>
    <xf numFmtId="3" fontId="6" fillId="4" borderId="2" xfId="0" applyNumberFormat="1" applyFont="1" applyFill="1" applyBorder="1" applyProtection="1">
      <protection locked="0"/>
    </xf>
    <xf numFmtId="3" fontId="6" fillId="4" borderId="2" xfId="0" applyNumberFormat="1" applyFont="1" applyFill="1" applyBorder="1" applyAlignment="1" applyProtection="1">
      <alignment wrapText="1"/>
      <protection locked="0"/>
    </xf>
    <xf numFmtId="0" fontId="6" fillId="4" borderId="2" xfId="0" applyFont="1" applyFill="1" applyBorder="1" applyProtection="1">
      <protection locked="0"/>
    </xf>
    <xf numFmtId="0" fontId="6" fillId="4" borderId="1" xfId="0" applyFont="1" applyFill="1" applyBorder="1" applyAlignment="1" applyProtection="1">
      <alignment wrapText="1"/>
      <protection locked="0"/>
    </xf>
    <xf numFmtId="0" fontId="6" fillId="4" borderId="3" xfId="0" applyFont="1" applyFill="1" applyBorder="1" applyProtection="1">
      <protection locked="0"/>
    </xf>
    <xf numFmtId="0" fontId="5" fillId="4" borderId="0" xfId="0" applyFont="1" applyFill="1" applyAlignment="1" applyProtection="1">
      <alignment horizontal="right"/>
    </xf>
    <xf numFmtId="14" fontId="6" fillId="4" borderId="3" xfId="0" applyNumberFormat="1" applyFont="1" applyFill="1" applyBorder="1" applyProtection="1">
      <protection locked="0"/>
    </xf>
    <xf numFmtId="0" fontId="14" fillId="0" borderId="2" xfId="0" applyFont="1" applyFill="1" applyBorder="1" applyAlignment="1" applyProtection="1">
      <alignment wrapText="1"/>
    </xf>
    <xf numFmtId="1" fontId="6" fillId="4" borderId="2" xfId="0" applyNumberFormat="1" applyFont="1" applyFill="1" applyBorder="1" applyProtection="1">
      <protection locked="0"/>
    </xf>
    <xf numFmtId="14" fontId="6" fillId="4" borderId="2" xfId="0" applyNumberFormat="1" applyFont="1" applyFill="1" applyBorder="1" applyProtection="1">
      <protection locked="0"/>
    </xf>
    <xf numFmtId="0" fontId="6" fillId="4" borderId="2" xfId="0" applyFont="1" applyFill="1" applyBorder="1" applyAlignment="1" applyProtection="1">
      <alignment wrapText="1"/>
      <protection locked="0"/>
    </xf>
    <xf numFmtId="0" fontId="6" fillId="0" borderId="1" xfId="0" applyFont="1" applyFill="1" applyBorder="1" applyAlignment="1" applyProtection="1">
      <alignment horizontal="left"/>
    </xf>
    <xf numFmtId="0" fontId="6" fillId="0" borderId="1" xfId="0" applyFont="1" applyFill="1" applyBorder="1" applyAlignment="1" applyProtection="1"/>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center" wrapText="1"/>
    </xf>
    <xf numFmtId="0" fontId="6" fillId="0" borderId="0" xfId="0" applyFont="1" applyAlignment="1" applyProtection="1">
      <alignment horizontal="left" wrapText="1"/>
    </xf>
    <xf numFmtId="0" fontId="12" fillId="2" borderId="0" xfId="0" applyFont="1" applyFill="1" applyAlignment="1" applyProtection="1">
      <alignment horizontal="left"/>
    </xf>
    <xf numFmtId="0" fontId="1" fillId="0" borderId="0" xfId="0" applyFont="1" applyFill="1" applyAlignment="1" applyProtection="1">
      <alignment horizontal="left" vertical="center"/>
    </xf>
    <xf numFmtId="0" fontId="14" fillId="0" borderId="5" xfId="0" applyFont="1" applyFill="1" applyBorder="1" applyAlignment="1" applyProtection="1">
      <alignment wrapText="1"/>
    </xf>
    <xf numFmtId="0" fontId="14" fillId="0" borderId="3" xfId="0" applyFont="1" applyFill="1" applyBorder="1" applyAlignment="1" applyProtection="1">
      <alignment wrapText="1"/>
    </xf>
    <xf numFmtId="0" fontId="14" fillId="0" borderId="6" xfId="0" applyFont="1" applyFill="1" applyBorder="1" applyAlignment="1" applyProtection="1">
      <alignment wrapText="1"/>
    </xf>
    <xf numFmtId="0" fontId="15" fillId="0" borderId="5" xfId="0" applyFont="1" applyFill="1" applyBorder="1" applyAlignment="1" applyProtection="1">
      <alignment wrapText="1"/>
    </xf>
    <xf numFmtId="0" fontId="15" fillId="0" borderId="3" xfId="0" applyFont="1" applyFill="1" applyBorder="1" applyAlignment="1" applyProtection="1">
      <alignment wrapText="1"/>
    </xf>
    <xf numFmtId="0" fontId="15" fillId="0" borderId="6" xfId="0" applyFont="1" applyFill="1" applyBorder="1" applyAlignment="1" applyProtection="1">
      <alignment wrapText="1"/>
    </xf>
    <xf numFmtId="0" fontId="6" fillId="0" borderId="0" xfId="0" applyFont="1" applyFill="1" applyAlignment="1" applyProtection="1">
      <alignment wrapText="1"/>
    </xf>
    <xf numFmtId="0" fontId="2" fillId="0" borderId="0" xfId="0" applyFont="1" applyAlignment="1" applyProtection="1">
      <alignment vertical="center" wrapText="1"/>
    </xf>
    <xf numFmtId="0" fontId="6" fillId="4" borderId="1" xfId="0" applyFont="1" applyFill="1" applyBorder="1" applyProtection="1">
      <protection locked="0"/>
    </xf>
    <xf numFmtId="0" fontId="6" fillId="4" borderId="3" xfId="0" applyFont="1" applyFill="1" applyBorder="1" applyProtection="1">
      <protection locked="0"/>
    </xf>
    <xf numFmtId="0" fontId="6" fillId="0" borderId="1" xfId="0" applyFont="1" applyFill="1" applyBorder="1" applyProtection="1"/>
    <xf numFmtId="0" fontId="6" fillId="4" borderId="1" xfId="0" applyFont="1" applyFill="1" applyBorder="1" applyAlignment="1" applyProtection="1">
      <alignment vertical="center" wrapText="1"/>
      <protection locked="0"/>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5" fillId="0" borderId="6" xfId="0" applyFont="1" applyBorder="1" applyAlignment="1" applyProtection="1">
      <alignment horizontal="left"/>
    </xf>
    <xf numFmtId="0" fontId="5" fillId="0" borderId="5" xfId="0" applyFont="1" applyBorder="1" applyProtection="1"/>
    <xf numFmtId="0" fontId="5" fillId="0" borderId="3" xfId="0" applyFont="1" applyBorder="1" applyProtection="1"/>
    <xf numFmtId="0" fontId="5" fillId="0" borderId="6" xfId="0" applyFont="1" applyBorder="1" applyProtection="1"/>
    <xf numFmtId="0" fontId="6" fillId="4" borderId="5" xfId="0" applyFont="1" applyFill="1" applyBorder="1" applyAlignment="1" applyProtection="1">
      <alignment wrapText="1"/>
      <protection locked="0"/>
    </xf>
    <xf numFmtId="0" fontId="6" fillId="4" borderId="3" xfId="0"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5" fillId="0" borderId="5" xfId="0" applyFont="1" applyBorder="1" applyAlignment="1" applyProtection="1">
      <alignment wrapText="1"/>
    </xf>
    <xf numFmtId="0" fontId="5" fillId="0" borderId="3" xfId="0" applyFont="1" applyBorder="1" applyAlignment="1" applyProtection="1">
      <alignment wrapText="1"/>
    </xf>
    <xf numFmtId="0" fontId="5" fillId="0" borderId="6" xfId="0" applyFont="1" applyBorder="1" applyAlignment="1" applyProtection="1">
      <alignment wrapText="1"/>
    </xf>
    <xf numFmtId="0" fontId="8" fillId="0" borderId="4" xfId="0" applyFont="1" applyBorder="1" applyProtection="1"/>
    <xf numFmtId="0" fontId="5" fillId="0" borderId="0" xfId="0" applyFont="1" applyAlignment="1" applyProtection="1">
      <alignment horizontal="right"/>
    </xf>
    <xf numFmtId="0" fontId="6" fillId="4" borderId="5" xfId="0" applyFont="1" applyFill="1" applyBorder="1" applyAlignment="1" applyProtection="1">
      <alignment horizontal="left" wrapText="1"/>
      <protection locked="0"/>
    </xf>
    <xf numFmtId="0" fontId="6" fillId="4" borderId="3" xfId="0" applyFont="1" applyFill="1" applyBorder="1" applyAlignment="1" applyProtection="1">
      <alignment horizontal="left" wrapText="1"/>
      <protection locked="0"/>
    </xf>
    <xf numFmtId="0" fontId="6" fillId="4" borderId="6"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2" defaultPivotStyle="PivotStyleLight16"/>
  <colors>
    <mruColors>
      <color rgb="FFEAEAEA"/>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485775</xdr:colOff>
      <xdr:row>0</xdr:row>
      <xdr:rowOff>0</xdr:rowOff>
    </xdr:from>
    <xdr:to>
      <xdr:col>14</xdr:col>
      <xdr:colOff>1009649</xdr:colOff>
      <xdr:row>0</xdr:row>
      <xdr:rowOff>1552575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572250" y="0"/>
          <a:ext cx="4181474" cy="1552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gn="r">
            <a:spcBef>
              <a:spcPts val="0"/>
            </a:spcBef>
            <a:spcAft>
              <a:spcPts val="0"/>
            </a:spcAft>
          </a:pPr>
          <a:r>
            <a:rPr lang="en-US" sz="2000">
              <a:effectLst/>
              <a:latin typeface="Calibri" panose="020F0502020204030204" pitchFamily="34" charset="0"/>
              <a:ea typeface="Times New Roman" panose="02020603050405020304" pitchFamily="18" charset="0"/>
              <a:cs typeface="Times New Roman" panose="02020603050405020304" pitchFamily="18" charset="0"/>
            </a:rPr>
            <a:t>Metropolitan MMSW report for</a:t>
          </a:r>
        </a:p>
        <a:p>
          <a:pPr marL="0" marR="0" algn="r">
            <a:spcBef>
              <a:spcPts val="0"/>
            </a:spcBef>
            <a:spcAft>
              <a:spcPts val="0"/>
            </a:spcAft>
          </a:pPr>
          <a:r>
            <a:rPr lang="en-US" sz="2000" baseline="0">
              <a:effectLst/>
              <a:latin typeface="Calibri" panose="020F0502020204030204" pitchFamily="34" charset="0"/>
              <a:ea typeface="Times New Roman" panose="02020603050405020304" pitchFamily="18" charset="0"/>
              <a:cs typeface="Times New Roman" panose="02020603050405020304" pitchFamily="18" charset="0"/>
            </a:rPr>
            <a:t> </a:t>
          </a:r>
          <a:r>
            <a:rPr lang="en-US" sz="2000">
              <a:effectLst/>
              <a:latin typeface="Calibri" panose="020F0502020204030204" pitchFamily="34" charset="0"/>
              <a:ea typeface="Times New Roman" panose="02020603050405020304" pitchFamily="18" charset="0"/>
              <a:cs typeface="Times New Roman" panose="02020603050405020304" pitchFamily="18" charset="0"/>
            </a:rPr>
            <a:t>resource recovery projects</a:t>
          </a:r>
        </a:p>
        <a:p>
          <a:pPr marL="0" marR="0" algn="r">
            <a:spcBef>
              <a:spcPts val="0"/>
            </a:spcBef>
            <a:spcAft>
              <a:spcPts val="0"/>
            </a:spcAft>
            <a:tabLst>
              <a:tab pos="4560570" algn="r"/>
            </a:tabLst>
          </a:pPr>
          <a:r>
            <a:rPr lang="en-US" sz="1000">
              <a:effectLst/>
              <a:latin typeface="Arial Black" panose="020B0A04020102020204" pitchFamily="34" charset="0"/>
              <a:ea typeface="Times New Roman" panose="02020603050405020304" pitchFamily="18" charset="0"/>
              <a:cs typeface="Times New Roman" panose="02020603050405020304" pitchFamily="18" charset="0"/>
            </a:rPr>
            <a:t>Mixed Municipal Solid Waste (MMSW)</a:t>
          </a:r>
        </a:p>
        <a:p>
          <a:pPr marL="0" marR="0" algn="r">
            <a:spcBef>
              <a:spcPts val="100"/>
            </a:spcBef>
            <a:spcAft>
              <a:spcPts val="0"/>
            </a:spcAft>
            <a:tabLst>
              <a:tab pos="4560570" algn="r"/>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Restriction on Disposal Minn. Stat. § 473.848</a:t>
          </a:r>
        </a:p>
        <a:p>
          <a:pPr marL="0" marR="0" algn="r">
            <a:spcBef>
              <a:spcPts val="100"/>
            </a:spcBef>
            <a:spcAft>
              <a:spcPts val="0"/>
            </a:spcAft>
            <a:tabLst>
              <a:tab pos="4560570" algn="r"/>
            </a:tabLst>
          </a:pPr>
          <a:endParaRPr lang="en-US" sz="600">
            <a:effectLst/>
            <a:latin typeface="Calibri" panose="020F0502020204030204" pitchFamily="34" charset="0"/>
            <a:ea typeface="Times New Roman" panose="02020603050405020304" pitchFamily="18" charset="0"/>
            <a:cs typeface="Times New Roman" panose="02020603050405020304" pitchFamily="18" charset="0"/>
          </a:endParaRPr>
        </a:p>
        <a:p>
          <a:pPr algn="r"/>
          <a:r>
            <a:rPr lang="en-US" sz="800" i="1">
              <a:effectLst/>
              <a:latin typeface="Arial" panose="020B0604020202020204" pitchFamily="34" charset="0"/>
              <a:ea typeface="Times New Roman" panose="02020603050405020304" pitchFamily="18" charset="0"/>
              <a:cs typeface="Times New Roman" panose="02020603050405020304" pitchFamily="18" charset="0"/>
            </a:rPr>
            <a:t>Doc Type: Compliance</a:t>
          </a:r>
          <a:r>
            <a:rPr lang="en-US" sz="800" i="1" baseline="0">
              <a:effectLst/>
              <a:latin typeface="Arial" panose="020B0604020202020204" pitchFamily="34" charset="0"/>
              <a:ea typeface="Times New Roman" panose="02020603050405020304" pitchFamily="18" charset="0"/>
              <a:cs typeface="Times New Roman" panose="02020603050405020304" pitchFamily="18" charset="0"/>
            </a:rPr>
            <a:t> Certification</a:t>
          </a:r>
          <a:endParaRPr lang="en-US" sz="800" i="1">
            <a:effectLst/>
            <a:latin typeface="Arial" panose="020B0604020202020204" pitchFamily="34" charset="0"/>
            <a:ea typeface="Times New Roman" panose="02020603050405020304" pitchFamily="18" charset="0"/>
            <a:cs typeface="Times New Roman" panose="02020603050405020304" pitchFamily="18" charset="0"/>
          </a:endParaRPr>
        </a:p>
        <a:p>
          <a:pPr algn="r"/>
          <a:endParaRPr lang="en-US" sz="200" b="0" i="1">
            <a:latin typeface="Arial" pitchFamily="34" charset="0"/>
            <a:cs typeface="Arial" pitchFamily="34" charset="0"/>
          </a:endParaRPr>
        </a:p>
        <a:p>
          <a:pPr algn="r"/>
          <a:r>
            <a:rPr lang="en-US" sz="800" b="0" i="1">
              <a:latin typeface="Arial" pitchFamily="34" charset="0"/>
              <a:cs typeface="Arial" pitchFamily="34" charset="0"/>
            </a:rPr>
            <a:t>w-sw3-48 (Revised 6/23/23)</a:t>
          </a:r>
        </a:p>
      </xdr:txBody>
    </xdr:sp>
    <xdr:clientData/>
  </xdr:twoCellAnchor>
  <xdr:twoCellAnchor editAs="oneCell">
    <xdr:from>
      <xdr:col>0</xdr:col>
      <xdr:colOff>85725</xdr:colOff>
      <xdr:row>0</xdr:row>
      <xdr:rowOff>133350</xdr:rowOff>
    </xdr:from>
    <xdr:to>
      <xdr:col>3</xdr:col>
      <xdr:colOff>276225</xdr:colOff>
      <xdr:row>0</xdr:row>
      <xdr:rowOff>819150</xdr:rowOff>
    </xdr:to>
    <xdr:pic>
      <xdr:nvPicPr>
        <xdr:cNvPr id="7" name="Picture 6" descr="Minnesota Pollution Control Agency (MPCA), 520 Lafayette Road North, St. Paul, MN 55155-4194" title="Image of MPCA logo with St. Paul office address">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srcRect/>
        <a:stretch>
          <a:fillRect/>
        </a:stretch>
      </xdr:blipFill>
      <xdr:spPr bwMode="auto">
        <a:xfrm>
          <a:off x="85725" y="133350"/>
          <a:ext cx="2390775" cy="6858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EA\Solid%20Waste\Sustainable%20Materials%20Management%20Unit\Data\ROD%20Metro%20Data\Draft%20Form%20for%20Resource%20Recovery%20Facilit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for dropdowns"/>
      <sheetName val="Metro MMSW Daily Report"/>
      <sheetName val="Metro MMSW Monthly Summary"/>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44"/>
  <sheetViews>
    <sheetView showGridLines="0" tabSelected="1" zoomScaleNormal="100" workbookViewId="0">
      <selection activeCell="B3" sqref="B3"/>
    </sheetView>
  </sheetViews>
  <sheetFormatPr defaultColWidth="9.140625" defaultRowHeight="15" x14ac:dyDescent="0.25"/>
  <cols>
    <col min="1" max="1" width="13.5703125" style="36" customWidth="1"/>
    <col min="2" max="7" width="9.7109375" style="37" customWidth="1"/>
    <col min="8" max="8" width="10.85546875" style="37" customWidth="1"/>
    <col min="9" max="11" width="9.7109375" style="37" customWidth="1"/>
    <col min="12" max="12" width="14" style="37" customWidth="1"/>
    <col min="13" max="13" width="11.42578125" style="40" customWidth="1"/>
    <col min="14" max="14" width="10" style="40" customWidth="1"/>
    <col min="15" max="15" width="15.140625" style="37" customWidth="1"/>
    <col min="16" max="16" width="14.140625" style="37" customWidth="1"/>
    <col min="17" max="17" width="9.140625" style="37"/>
    <col min="18" max="19" width="0" style="37" hidden="1" customWidth="1"/>
    <col min="20" max="16384" width="9.140625" style="37"/>
  </cols>
  <sheetData>
    <row r="1" spans="1:25" s="2" customFormat="1" ht="135.75" customHeight="1" x14ac:dyDescent="0.25">
      <c r="A1" s="4"/>
      <c r="B1" s="3"/>
      <c r="C1" s="3"/>
      <c r="D1" s="3"/>
      <c r="E1" s="3"/>
      <c r="F1" s="3"/>
      <c r="G1" s="3"/>
      <c r="H1" s="3"/>
      <c r="I1" s="3"/>
      <c r="J1" s="3"/>
      <c r="K1" s="3"/>
      <c r="L1" s="3"/>
      <c r="M1" s="3"/>
      <c r="N1" s="3"/>
      <c r="O1" s="3"/>
      <c r="P1" s="3"/>
      <c r="Q1" s="3"/>
      <c r="R1" s="3"/>
      <c r="S1" s="3"/>
      <c r="T1" s="3"/>
      <c r="U1" s="3"/>
      <c r="V1" s="3"/>
      <c r="W1" s="3"/>
      <c r="X1" s="3"/>
      <c r="Y1" s="3"/>
    </row>
    <row r="2" spans="1:25" s="22" customFormat="1" ht="51" customHeight="1" x14ac:dyDescent="0.25">
      <c r="A2" s="76" t="s">
        <v>131</v>
      </c>
      <c r="B2" s="76"/>
      <c r="C2" s="76"/>
      <c r="D2" s="76"/>
      <c r="E2" s="76"/>
      <c r="F2" s="76"/>
      <c r="G2" s="76"/>
      <c r="H2" s="76"/>
      <c r="I2" s="76"/>
      <c r="J2" s="76"/>
      <c r="K2" s="76"/>
      <c r="L2" s="76"/>
      <c r="M2" s="76"/>
      <c r="N2" s="76"/>
      <c r="O2" s="76"/>
      <c r="P2" s="27"/>
    </row>
    <row r="3" spans="1:25" s="30" customFormat="1" ht="24.75" customHeight="1" x14ac:dyDescent="0.2">
      <c r="A3" s="44" t="s">
        <v>72</v>
      </c>
      <c r="B3" s="59">
        <v>2023</v>
      </c>
      <c r="C3" s="44" t="s">
        <v>65</v>
      </c>
      <c r="D3" s="60" t="s">
        <v>45</v>
      </c>
      <c r="E3" s="28"/>
      <c r="F3" s="28"/>
      <c r="G3" s="28"/>
      <c r="H3" s="28"/>
      <c r="I3" s="28"/>
      <c r="J3" s="28"/>
      <c r="K3" s="28"/>
      <c r="L3" s="28"/>
      <c r="M3" s="29"/>
      <c r="N3" s="29"/>
      <c r="O3" s="28"/>
      <c r="P3" s="28"/>
      <c r="R3" s="31">
        <f>DATE($B$3,MONTH($D$3&amp;" 1"),1)</f>
        <v>45200</v>
      </c>
      <c r="S3" s="30">
        <f>DAY(EOMONTH(R3,0))</f>
        <v>31</v>
      </c>
    </row>
    <row r="4" spans="1:25" s="23" customFormat="1" ht="16.5" customHeight="1" x14ac:dyDescent="0.2">
      <c r="A4" s="32"/>
      <c r="B4" s="32"/>
      <c r="C4" s="32"/>
      <c r="D4" s="32"/>
      <c r="E4" s="32"/>
      <c r="F4" s="32"/>
      <c r="G4" s="32"/>
      <c r="H4" s="32"/>
      <c r="I4" s="32"/>
      <c r="J4" s="32"/>
      <c r="K4" s="32"/>
      <c r="L4" s="32"/>
      <c r="M4" s="32"/>
      <c r="N4" s="32"/>
      <c r="O4" s="32"/>
      <c r="P4" s="33"/>
    </row>
    <row r="5" spans="1:25" s="35" customFormat="1" ht="108.75" customHeight="1" x14ac:dyDescent="0.2">
      <c r="A5" s="45" t="s">
        <v>2</v>
      </c>
      <c r="B5" s="11" t="s">
        <v>3</v>
      </c>
      <c r="C5" s="11" t="s">
        <v>4</v>
      </c>
      <c r="D5" s="11" t="s">
        <v>5</v>
      </c>
      <c r="E5" s="11" t="s">
        <v>6</v>
      </c>
      <c r="F5" s="11" t="s">
        <v>7</v>
      </c>
      <c r="G5" s="11" t="s">
        <v>8</v>
      </c>
      <c r="H5" s="11" t="s">
        <v>12</v>
      </c>
      <c r="I5" s="10" t="s">
        <v>64</v>
      </c>
      <c r="J5" s="10" t="s">
        <v>120</v>
      </c>
      <c r="K5" s="11" t="s">
        <v>11</v>
      </c>
      <c r="L5" s="10" t="s">
        <v>74</v>
      </c>
      <c r="M5" s="10" t="s">
        <v>75</v>
      </c>
      <c r="N5" s="34"/>
    </row>
    <row r="6" spans="1:25" s="23" customFormat="1" ht="12.75" x14ac:dyDescent="0.2">
      <c r="A6" s="46">
        <f>R3</f>
        <v>45200</v>
      </c>
      <c r="B6" s="63"/>
      <c r="C6" s="63"/>
      <c r="D6" s="63"/>
      <c r="E6" s="63"/>
      <c r="F6" s="63"/>
      <c r="G6" s="63"/>
      <c r="H6" s="63"/>
      <c r="I6" s="63"/>
      <c r="J6" s="63"/>
      <c r="K6" s="19">
        <f>IF(A6&lt;&gt;"", SUM(B6:J6),"")</f>
        <v>0</v>
      </c>
      <c r="L6" s="65"/>
      <c r="M6" s="71"/>
    </row>
    <row r="7" spans="1:25" s="23" customFormat="1" ht="12.75" x14ac:dyDescent="0.2">
      <c r="A7" s="46">
        <f>IF(A6="","",IF(MONTH(A6+1)&lt;&gt;MONTH(A6),"",A6+1))</f>
        <v>45201</v>
      </c>
      <c r="B7" s="63"/>
      <c r="C7" s="63"/>
      <c r="D7" s="63"/>
      <c r="E7" s="63"/>
      <c r="F7" s="63"/>
      <c r="G7" s="63"/>
      <c r="H7" s="63"/>
      <c r="I7" s="63"/>
      <c r="J7" s="63"/>
      <c r="K7" s="19">
        <f t="shared" ref="K7:K36" si="0">IF(A7&lt;&gt;"", SUM(B7:J7),"")</f>
        <v>0</v>
      </c>
      <c r="L7" s="65"/>
      <c r="M7" s="71"/>
    </row>
    <row r="8" spans="1:25" s="23" customFormat="1" ht="12.75" x14ac:dyDescent="0.2">
      <c r="A8" s="46">
        <f t="shared" ref="A8:A36" si="1">IF(A7="","",IF(MONTH(A7+1)&lt;&gt;MONTH(A7),"",A7+1))</f>
        <v>45202</v>
      </c>
      <c r="B8" s="63"/>
      <c r="C8" s="63"/>
      <c r="D8" s="63"/>
      <c r="E8" s="63"/>
      <c r="F8" s="63"/>
      <c r="G8" s="63"/>
      <c r="H8" s="63"/>
      <c r="I8" s="63"/>
      <c r="J8" s="63"/>
      <c r="K8" s="19">
        <f t="shared" si="0"/>
        <v>0</v>
      </c>
      <c r="L8" s="65"/>
      <c r="M8" s="71"/>
    </row>
    <row r="9" spans="1:25" s="23" customFormat="1" ht="12.75" x14ac:dyDescent="0.2">
      <c r="A9" s="46">
        <f t="shared" si="1"/>
        <v>45203</v>
      </c>
      <c r="B9" s="63"/>
      <c r="C9" s="63"/>
      <c r="D9" s="63"/>
      <c r="E9" s="63"/>
      <c r="F9" s="63"/>
      <c r="G9" s="63"/>
      <c r="H9" s="63"/>
      <c r="I9" s="63"/>
      <c r="J9" s="63"/>
      <c r="K9" s="19">
        <f t="shared" si="0"/>
        <v>0</v>
      </c>
      <c r="L9" s="65"/>
      <c r="M9" s="71"/>
    </row>
    <row r="10" spans="1:25" s="23" customFormat="1" ht="12.75" x14ac:dyDescent="0.2">
      <c r="A10" s="46">
        <f t="shared" si="1"/>
        <v>45204</v>
      </c>
      <c r="B10" s="63"/>
      <c r="C10" s="63"/>
      <c r="D10" s="63"/>
      <c r="E10" s="63"/>
      <c r="F10" s="63"/>
      <c r="G10" s="63"/>
      <c r="H10" s="63"/>
      <c r="I10" s="63"/>
      <c r="J10" s="63"/>
      <c r="K10" s="19">
        <f t="shared" si="0"/>
        <v>0</v>
      </c>
      <c r="L10" s="65"/>
      <c r="M10" s="71"/>
    </row>
    <row r="11" spans="1:25" s="23" customFormat="1" ht="12.75" x14ac:dyDescent="0.2">
      <c r="A11" s="46">
        <f t="shared" si="1"/>
        <v>45205</v>
      </c>
      <c r="B11" s="63"/>
      <c r="C11" s="63"/>
      <c r="D11" s="63"/>
      <c r="E11" s="63"/>
      <c r="F11" s="63"/>
      <c r="G11" s="63"/>
      <c r="H11" s="63"/>
      <c r="I11" s="63"/>
      <c r="J11" s="63"/>
      <c r="K11" s="19">
        <f t="shared" si="0"/>
        <v>0</v>
      </c>
      <c r="L11" s="65"/>
      <c r="M11" s="71"/>
    </row>
    <row r="12" spans="1:25" s="23" customFormat="1" ht="12.75" x14ac:dyDescent="0.2">
      <c r="A12" s="46">
        <f t="shared" si="1"/>
        <v>45206</v>
      </c>
      <c r="B12" s="63"/>
      <c r="C12" s="63"/>
      <c r="D12" s="63"/>
      <c r="E12" s="63"/>
      <c r="F12" s="63"/>
      <c r="G12" s="63"/>
      <c r="H12" s="63"/>
      <c r="I12" s="63"/>
      <c r="J12" s="63"/>
      <c r="K12" s="19">
        <f t="shared" si="0"/>
        <v>0</v>
      </c>
      <c r="L12" s="65"/>
      <c r="M12" s="71"/>
    </row>
    <row r="13" spans="1:25" s="23" customFormat="1" ht="12.75" x14ac:dyDescent="0.2">
      <c r="A13" s="46">
        <f t="shared" si="1"/>
        <v>45207</v>
      </c>
      <c r="B13" s="63"/>
      <c r="C13" s="63"/>
      <c r="D13" s="63"/>
      <c r="E13" s="63"/>
      <c r="F13" s="63"/>
      <c r="G13" s="63"/>
      <c r="H13" s="63"/>
      <c r="I13" s="63"/>
      <c r="J13" s="63"/>
      <c r="K13" s="19">
        <f t="shared" si="0"/>
        <v>0</v>
      </c>
      <c r="L13" s="65"/>
      <c r="M13" s="71"/>
    </row>
    <row r="14" spans="1:25" s="23" customFormat="1" ht="12.75" x14ac:dyDescent="0.2">
      <c r="A14" s="46">
        <f t="shared" si="1"/>
        <v>45208</v>
      </c>
      <c r="B14" s="63"/>
      <c r="C14" s="63"/>
      <c r="D14" s="63"/>
      <c r="E14" s="63"/>
      <c r="F14" s="63"/>
      <c r="G14" s="63"/>
      <c r="H14" s="63"/>
      <c r="I14" s="63"/>
      <c r="J14" s="63"/>
      <c r="K14" s="19">
        <f t="shared" si="0"/>
        <v>0</v>
      </c>
      <c r="L14" s="65"/>
      <c r="M14" s="71"/>
    </row>
    <row r="15" spans="1:25" s="23" customFormat="1" ht="12.75" x14ac:dyDescent="0.2">
      <c r="A15" s="46">
        <f t="shared" si="1"/>
        <v>45209</v>
      </c>
      <c r="B15" s="63"/>
      <c r="C15" s="63"/>
      <c r="D15" s="63"/>
      <c r="E15" s="63"/>
      <c r="F15" s="63"/>
      <c r="G15" s="63"/>
      <c r="H15" s="63"/>
      <c r="I15" s="63"/>
      <c r="J15" s="63"/>
      <c r="K15" s="19">
        <f t="shared" si="0"/>
        <v>0</v>
      </c>
      <c r="L15" s="65"/>
      <c r="M15" s="71"/>
    </row>
    <row r="16" spans="1:25" s="23" customFormat="1" ht="12.75" x14ac:dyDescent="0.2">
      <c r="A16" s="46">
        <f t="shared" si="1"/>
        <v>45210</v>
      </c>
      <c r="B16" s="63"/>
      <c r="C16" s="63"/>
      <c r="D16" s="63"/>
      <c r="E16" s="63"/>
      <c r="F16" s="63"/>
      <c r="G16" s="63"/>
      <c r="H16" s="63"/>
      <c r="I16" s="63"/>
      <c r="J16" s="63"/>
      <c r="K16" s="19">
        <f t="shared" si="0"/>
        <v>0</v>
      </c>
      <c r="L16" s="65"/>
      <c r="M16" s="71"/>
    </row>
    <row r="17" spans="1:13" s="23" customFormat="1" ht="12.75" x14ac:dyDescent="0.2">
      <c r="A17" s="46">
        <f t="shared" si="1"/>
        <v>45211</v>
      </c>
      <c r="B17" s="63"/>
      <c r="C17" s="63"/>
      <c r="D17" s="63"/>
      <c r="E17" s="63"/>
      <c r="F17" s="63"/>
      <c r="G17" s="63"/>
      <c r="H17" s="63"/>
      <c r="I17" s="63"/>
      <c r="J17" s="63"/>
      <c r="K17" s="19">
        <f t="shared" si="0"/>
        <v>0</v>
      </c>
      <c r="L17" s="65"/>
      <c r="M17" s="71"/>
    </row>
    <row r="18" spans="1:13" s="23" customFormat="1" ht="12.75" x14ac:dyDescent="0.2">
      <c r="A18" s="46">
        <f t="shared" si="1"/>
        <v>45212</v>
      </c>
      <c r="B18" s="63"/>
      <c r="C18" s="63"/>
      <c r="D18" s="63"/>
      <c r="E18" s="63"/>
      <c r="F18" s="63"/>
      <c r="G18" s="63"/>
      <c r="H18" s="63"/>
      <c r="I18" s="63"/>
      <c r="J18" s="63"/>
      <c r="K18" s="19">
        <f t="shared" si="0"/>
        <v>0</v>
      </c>
      <c r="L18" s="65"/>
      <c r="M18" s="71"/>
    </row>
    <row r="19" spans="1:13" s="23" customFormat="1" ht="12.75" x14ac:dyDescent="0.2">
      <c r="A19" s="46">
        <f t="shared" si="1"/>
        <v>45213</v>
      </c>
      <c r="B19" s="63"/>
      <c r="C19" s="63"/>
      <c r="D19" s="63"/>
      <c r="E19" s="63"/>
      <c r="F19" s="63"/>
      <c r="G19" s="63"/>
      <c r="H19" s="63"/>
      <c r="I19" s="63"/>
      <c r="J19" s="63"/>
      <c r="K19" s="19">
        <f t="shared" si="0"/>
        <v>0</v>
      </c>
      <c r="L19" s="65"/>
      <c r="M19" s="71"/>
    </row>
    <row r="20" spans="1:13" s="23" customFormat="1" ht="12.75" x14ac:dyDescent="0.2">
      <c r="A20" s="46">
        <f t="shared" si="1"/>
        <v>45214</v>
      </c>
      <c r="B20" s="63"/>
      <c r="C20" s="63"/>
      <c r="D20" s="63"/>
      <c r="E20" s="63"/>
      <c r="F20" s="63"/>
      <c r="G20" s="63"/>
      <c r="H20" s="63"/>
      <c r="I20" s="63"/>
      <c r="J20" s="63"/>
      <c r="K20" s="19">
        <f t="shared" si="0"/>
        <v>0</v>
      </c>
      <c r="L20" s="65"/>
      <c r="M20" s="71"/>
    </row>
    <row r="21" spans="1:13" s="23" customFormat="1" ht="12.75" x14ac:dyDescent="0.2">
      <c r="A21" s="46">
        <f t="shared" si="1"/>
        <v>45215</v>
      </c>
      <c r="B21" s="63"/>
      <c r="C21" s="63"/>
      <c r="D21" s="63"/>
      <c r="E21" s="63"/>
      <c r="F21" s="63"/>
      <c r="G21" s="63"/>
      <c r="H21" s="63"/>
      <c r="I21" s="63"/>
      <c r="J21" s="63"/>
      <c r="K21" s="19">
        <f t="shared" si="0"/>
        <v>0</v>
      </c>
      <c r="L21" s="65"/>
      <c r="M21" s="71"/>
    </row>
    <row r="22" spans="1:13" s="23" customFormat="1" ht="12.75" x14ac:dyDescent="0.2">
      <c r="A22" s="46">
        <f t="shared" si="1"/>
        <v>45216</v>
      </c>
      <c r="B22" s="63"/>
      <c r="C22" s="63"/>
      <c r="D22" s="63"/>
      <c r="E22" s="63"/>
      <c r="F22" s="63"/>
      <c r="G22" s="63"/>
      <c r="H22" s="63"/>
      <c r="I22" s="63"/>
      <c r="J22" s="63"/>
      <c r="K22" s="19">
        <f t="shared" si="0"/>
        <v>0</v>
      </c>
      <c r="L22" s="65"/>
      <c r="M22" s="71"/>
    </row>
    <row r="23" spans="1:13" s="23" customFormat="1" ht="12.75" x14ac:dyDescent="0.2">
      <c r="A23" s="46">
        <f t="shared" si="1"/>
        <v>45217</v>
      </c>
      <c r="B23" s="63"/>
      <c r="C23" s="63"/>
      <c r="D23" s="63"/>
      <c r="E23" s="63"/>
      <c r="F23" s="63"/>
      <c r="G23" s="63"/>
      <c r="H23" s="63"/>
      <c r="I23" s="63"/>
      <c r="J23" s="63"/>
      <c r="K23" s="19">
        <f t="shared" si="0"/>
        <v>0</v>
      </c>
      <c r="L23" s="65"/>
      <c r="M23" s="71"/>
    </row>
    <row r="24" spans="1:13" s="23" customFormat="1" ht="12.75" x14ac:dyDescent="0.2">
      <c r="A24" s="46">
        <f t="shared" si="1"/>
        <v>45218</v>
      </c>
      <c r="B24" s="63"/>
      <c r="C24" s="63"/>
      <c r="D24" s="63"/>
      <c r="E24" s="63"/>
      <c r="F24" s="63"/>
      <c r="G24" s="63"/>
      <c r="H24" s="63"/>
      <c r="I24" s="63"/>
      <c r="J24" s="63"/>
      <c r="K24" s="19">
        <f t="shared" si="0"/>
        <v>0</v>
      </c>
      <c r="L24" s="65"/>
      <c r="M24" s="71"/>
    </row>
    <row r="25" spans="1:13" s="23" customFormat="1" ht="12.75" x14ac:dyDescent="0.2">
      <c r="A25" s="46">
        <f t="shared" si="1"/>
        <v>45219</v>
      </c>
      <c r="B25" s="63"/>
      <c r="C25" s="63"/>
      <c r="D25" s="63"/>
      <c r="E25" s="63"/>
      <c r="F25" s="63"/>
      <c r="G25" s="63"/>
      <c r="H25" s="63"/>
      <c r="I25" s="63"/>
      <c r="J25" s="63"/>
      <c r="K25" s="19">
        <f t="shared" si="0"/>
        <v>0</v>
      </c>
      <c r="L25" s="65"/>
      <c r="M25" s="71"/>
    </row>
    <row r="26" spans="1:13" s="23" customFormat="1" ht="12.75" x14ac:dyDescent="0.2">
      <c r="A26" s="46">
        <f t="shared" si="1"/>
        <v>45220</v>
      </c>
      <c r="B26" s="63"/>
      <c r="C26" s="63"/>
      <c r="D26" s="63"/>
      <c r="E26" s="63"/>
      <c r="F26" s="63"/>
      <c r="G26" s="63"/>
      <c r="H26" s="63"/>
      <c r="I26" s="63"/>
      <c r="J26" s="63"/>
      <c r="K26" s="19">
        <f t="shared" si="0"/>
        <v>0</v>
      </c>
      <c r="L26" s="65"/>
      <c r="M26" s="71"/>
    </row>
    <row r="27" spans="1:13" s="23" customFormat="1" ht="12.75" x14ac:dyDescent="0.2">
      <c r="A27" s="46">
        <f t="shared" si="1"/>
        <v>45221</v>
      </c>
      <c r="B27" s="63"/>
      <c r="C27" s="63"/>
      <c r="D27" s="63"/>
      <c r="E27" s="63"/>
      <c r="F27" s="63"/>
      <c r="G27" s="63"/>
      <c r="H27" s="63"/>
      <c r="I27" s="63"/>
      <c r="J27" s="63"/>
      <c r="K27" s="19">
        <f t="shared" si="0"/>
        <v>0</v>
      </c>
      <c r="L27" s="65"/>
      <c r="M27" s="71"/>
    </row>
    <row r="28" spans="1:13" s="23" customFormat="1" ht="12.75" x14ac:dyDescent="0.2">
      <c r="A28" s="46">
        <f t="shared" si="1"/>
        <v>45222</v>
      </c>
      <c r="B28" s="63"/>
      <c r="C28" s="63"/>
      <c r="D28" s="63"/>
      <c r="E28" s="63"/>
      <c r="F28" s="63"/>
      <c r="G28" s="63"/>
      <c r="H28" s="63"/>
      <c r="I28" s="63"/>
      <c r="J28" s="63"/>
      <c r="K28" s="19">
        <f t="shared" si="0"/>
        <v>0</v>
      </c>
      <c r="L28" s="65"/>
      <c r="M28" s="71"/>
    </row>
    <row r="29" spans="1:13" s="23" customFormat="1" ht="12.75" x14ac:dyDescent="0.2">
      <c r="A29" s="46">
        <f t="shared" si="1"/>
        <v>45223</v>
      </c>
      <c r="B29" s="63"/>
      <c r="C29" s="63"/>
      <c r="D29" s="63"/>
      <c r="E29" s="63"/>
      <c r="F29" s="63"/>
      <c r="G29" s="63"/>
      <c r="H29" s="63"/>
      <c r="I29" s="63"/>
      <c r="J29" s="63"/>
      <c r="K29" s="19">
        <f t="shared" si="0"/>
        <v>0</v>
      </c>
      <c r="L29" s="65"/>
      <c r="M29" s="71"/>
    </row>
    <row r="30" spans="1:13" s="23" customFormat="1" ht="12.75" x14ac:dyDescent="0.2">
      <c r="A30" s="46">
        <f t="shared" si="1"/>
        <v>45224</v>
      </c>
      <c r="B30" s="63"/>
      <c r="C30" s="63"/>
      <c r="D30" s="63"/>
      <c r="E30" s="63"/>
      <c r="F30" s="63"/>
      <c r="G30" s="63"/>
      <c r="H30" s="63"/>
      <c r="I30" s="63"/>
      <c r="J30" s="63"/>
      <c r="K30" s="19">
        <f t="shared" si="0"/>
        <v>0</v>
      </c>
      <c r="L30" s="65"/>
      <c r="M30" s="71"/>
    </row>
    <row r="31" spans="1:13" s="23" customFormat="1" ht="12.75" x14ac:dyDescent="0.2">
      <c r="A31" s="46">
        <f t="shared" si="1"/>
        <v>45225</v>
      </c>
      <c r="B31" s="63"/>
      <c r="C31" s="63"/>
      <c r="D31" s="63"/>
      <c r="E31" s="63"/>
      <c r="F31" s="63"/>
      <c r="G31" s="63"/>
      <c r="H31" s="63"/>
      <c r="I31" s="63"/>
      <c r="J31" s="63"/>
      <c r="K31" s="19">
        <f t="shared" si="0"/>
        <v>0</v>
      </c>
      <c r="L31" s="65"/>
      <c r="M31" s="71"/>
    </row>
    <row r="32" spans="1:13" s="23" customFormat="1" ht="12.75" x14ac:dyDescent="0.2">
      <c r="A32" s="46">
        <f t="shared" si="1"/>
        <v>45226</v>
      </c>
      <c r="B32" s="63"/>
      <c r="C32" s="63"/>
      <c r="D32" s="63"/>
      <c r="E32" s="63"/>
      <c r="F32" s="63"/>
      <c r="G32" s="63"/>
      <c r="H32" s="63"/>
      <c r="I32" s="63"/>
      <c r="J32" s="63"/>
      <c r="K32" s="19">
        <f t="shared" si="0"/>
        <v>0</v>
      </c>
      <c r="L32" s="65"/>
      <c r="M32" s="71"/>
    </row>
    <row r="33" spans="1:14" s="23" customFormat="1" ht="12.75" x14ac:dyDescent="0.2">
      <c r="A33" s="46">
        <f>IF(A32="","",IF(MONTH(A32+1)&lt;&gt;MONTH(A32),"",A32+1))</f>
        <v>45227</v>
      </c>
      <c r="B33" s="63"/>
      <c r="C33" s="63"/>
      <c r="D33" s="63"/>
      <c r="E33" s="63"/>
      <c r="F33" s="63"/>
      <c r="G33" s="63"/>
      <c r="H33" s="63"/>
      <c r="I33" s="63"/>
      <c r="J33" s="63"/>
      <c r="K33" s="19">
        <f t="shared" si="0"/>
        <v>0</v>
      </c>
      <c r="L33" s="65"/>
      <c r="M33" s="71"/>
    </row>
    <row r="34" spans="1:14" s="23" customFormat="1" ht="12.75" x14ac:dyDescent="0.2">
      <c r="A34" s="46">
        <f t="shared" si="1"/>
        <v>45228</v>
      </c>
      <c r="B34" s="63"/>
      <c r="C34" s="63"/>
      <c r="D34" s="63"/>
      <c r="E34" s="63"/>
      <c r="F34" s="63"/>
      <c r="G34" s="63"/>
      <c r="H34" s="63"/>
      <c r="I34" s="63"/>
      <c r="J34" s="63"/>
      <c r="K34" s="19">
        <f t="shared" si="0"/>
        <v>0</v>
      </c>
      <c r="L34" s="65"/>
      <c r="M34" s="71"/>
    </row>
    <row r="35" spans="1:14" s="23" customFormat="1" ht="12.75" x14ac:dyDescent="0.2">
      <c r="A35" s="46">
        <f t="shared" si="1"/>
        <v>45229</v>
      </c>
      <c r="B35" s="63"/>
      <c r="C35" s="63"/>
      <c r="D35" s="63"/>
      <c r="E35" s="63"/>
      <c r="F35" s="63"/>
      <c r="G35" s="63"/>
      <c r="H35" s="63"/>
      <c r="I35" s="63"/>
      <c r="J35" s="63"/>
      <c r="K35" s="19">
        <f t="shared" si="0"/>
        <v>0</v>
      </c>
      <c r="L35" s="65"/>
      <c r="M35" s="71"/>
    </row>
    <row r="36" spans="1:14" s="23" customFormat="1" ht="12.75" x14ac:dyDescent="0.2">
      <c r="A36" s="46">
        <f t="shared" si="1"/>
        <v>45230</v>
      </c>
      <c r="B36" s="63"/>
      <c r="C36" s="63"/>
      <c r="D36" s="63"/>
      <c r="E36" s="63"/>
      <c r="F36" s="63"/>
      <c r="G36" s="63"/>
      <c r="H36" s="63"/>
      <c r="I36" s="63"/>
      <c r="J36" s="63"/>
      <c r="K36" s="19">
        <f t="shared" si="0"/>
        <v>0</v>
      </c>
      <c r="L36" s="65"/>
      <c r="M36" s="71"/>
    </row>
    <row r="37" spans="1:14" s="23" customFormat="1" x14ac:dyDescent="0.25">
      <c r="A37" s="36"/>
      <c r="B37" s="37"/>
      <c r="C37" s="37"/>
      <c r="K37" s="38"/>
      <c r="M37" s="39"/>
      <c r="N37" s="39"/>
    </row>
    <row r="38" spans="1:14" s="23" customFormat="1" x14ac:dyDescent="0.25">
      <c r="A38" s="47" t="s">
        <v>119</v>
      </c>
      <c r="B38" s="37"/>
      <c r="C38" s="37"/>
      <c r="K38" s="38"/>
      <c r="M38" s="39"/>
      <c r="N38" s="39"/>
    </row>
    <row r="39" spans="1:14" s="23" customFormat="1" x14ac:dyDescent="0.25">
      <c r="A39" s="36"/>
      <c r="B39" s="37"/>
      <c r="C39" s="37"/>
      <c r="K39" s="38"/>
      <c r="M39" s="39"/>
      <c r="N39" s="39"/>
    </row>
    <row r="40" spans="1:14" s="23" customFormat="1" x14ac:dyDescent="0.25">
      <c r="A40" s="36"/>
      <c r="B40" s="37"/>
      <c r="C40" s="37"/>
      <c r="K40" s="38"/>
      <c r="M40" s="39"/>
      <c r="N40" s="39"/>
    </row>
    <row r="41" spans="1:14" s="23" customFormat="1" x14ac:dyDescent="0.25">
      <c r="A41" s="36"/>
      <c r="B41" s="37"/>
      <c r="C41" s="37"/>
      <c r="K41" s="38"/>
      <c r="M41" s="39"/>
      <c r="N41" s="39"/>
    </row>
    <row r="42" spans="1:14" s="23" customFormat="1" x14ac:dyDescent="0.25">
      <c r="A42" s="36"/>
      <c r="B42" s="37"/>
      <c r="C42" s="37"/>
      <c r="K42" s="38"/>
      <c r="M42" s="39"/>
      <c r="N42" s="39"/>
    </row>
    <row r="43" spans="1:14" s="23" customFormat="1" x14ac:dyDescent="0.25">
      <c r="A43" s="36"/>
      <c r="B43" s="37"/>
      <c r="C43" s="37"/>
      <c r="K43" s="38"/>
      <c r="M43" s="39"/>
      <c r="N43" s="39"/>
    </row>
    <row r="44" spans="1:14" s="23" customFormat="1" x14ac:dyDescent="0.25">
      <c r="A44" s="36"/>
      <c r="B44" s="37"/>
      <c r="C44" s="37"/>
      <c r="K44" s="38"/>
      <c r="M44" s="39"/>
      <c r="N44" s="39"/>
    </row>
  </sheetData>
  <sheetProtection algorithmName="SHA-512" hashValue="+F+VdW2lLcILV2+mNblYhw5CC8a5lp2IGwiIoOVuh70k0LtA4DzT/RxPZj/D5Zx8Ku0JPgnU7iV73rIOQpc1Mg==" saltValue="WbYa5bx9ZWDor4t9quNRoQ==" spinCount="100000" sheet="1" selectLockedCells="1"/>
  <mergeCells count="1">
    <mergeCell ref="A2:O2"/>
  </mergeCells>
  <dataValidations count="1">
    <dataValidation type="decimal" operator="greaterThanOrEqual" allowBlank="1" showInputMessage="1" showErrorMessage="1" sqref="B6:J36 M6:M36" xr:uid="{00000000-0002-0000-0000-000000000000}">
      <formula1>0</formula1>
    </dataValidation>
  </dataValidations>
  <printOptions horizontalCentered="1"/>
  <pageMargins left="0.45" right="0.45" top="0.5" bottom="0.5" header="0.3" footer="0.21"/>
  <pageSetup scale="67" orientation="landscape" r:id="rId1"/>
  <headerFooter>
    <oddFooter>&amp;L&amp;"Arial,Italic"&amp;9w-sw3-48  •  6/23/23&amp;C&amp;"Arial,Italic"&amp;9https://www.pca.state.mn.us  •  651-296-6300  •  800-657-3864  •  Use preferred relay service  •  Available in alternative formats&amp;R&amp;"Arial,Italic"&amp;9Page &amp;P of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'X:\EA\Solid Waste\Sustainable Materials Management Unit\Data\ROD Metro Data\[Draft Form for Resource Recovery Facilities.xlsx]lists for dropdowns'!#REF!</xm:f>
          </x14:formula1>
          <xm:sqref>L45</xm:sqref>
        </x14:dataValidation>
        <x14:dataValidation type="list" allowBlank="1" showInputMessage="1" showErrorMessage="1" xr:uid="{00000000-0002-0000-0000-000002000000}">
          <x14:formula1>
            <xm:f>'lists for dropdowns'!$A$2:$A$13</xm:f>
          </x14:formula1>
          <xm:sqref>D3</xm:sqref>
        </x14:dataValidation>
        <x14:dataValidation type="list" allowBlank="1" showInputMessage="1" showErrorMessage="1" xr:uid="{00000000-0002-0000-0000-000003000000}">
          <x14:formula1>
            <xm:f>'lists for dropdowns'!$G$2:$G$3</xm:f>
          </x14:formula1>
          <xm:sqref>L37:L44</xm:sqref>
        </x14:dataValidation>
        <x14:dataValidation type="list" allowBlank="1" showInputMessage="1" showErrorMessage="1" xr:uid="{00000000-0002-0000-0000-000004000000}">
          <x14:formula1>
            <xm:f>'lists for dropdowns'!$F$2:$F$4</xm:f>
          </x14:formula1>
          <xm:sqref>M37:N44</xm:sqref>
        </x14:dataValidation>
        <x14:dataValidation type="list" allowBlank="1" showInputMessage="1" showErrorMessage="1" xr:uid="{00000000-0002-0000-0000-000005000000}">
          <x14:formula1>
            <xm:f>'lists for dropdowns'!$H$2:$H$3</xm:f>
          </x14:formula1>
          <xm:sqref>L6:L36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8"/>
  <sheetViews>
    <sheetView showGridLines="0" zoomScaleNormal="100" workbookViewId="0">
      <selection activeCell="E4" sqref="E4"/>
    </sheetView>
  </sheetViews>
  <sheetFormatPr defaultColWidth="9.140625" defaultRowHeight="15" x14ac:dyDescent="0.25"/>
  <cols>
    <col min="1" max="1" width="12.7109375" style="36" customWidth="1"/>
    <col min="2" max="6" width="12.7109375" style="37" customWidth="1"/>
    <col min="7" max="7" width="9.7109375" style="37" customWidth="1"/>
    <col min="8" max="8" width="14" style="37" customWidth="1"/>
    <col min="9" max="9" width="11.42578125" style="40" customWidth="1"/>
    <col min="10" max="10" width="10" style="40" customWidth="1"/>
    <col min="11" max="11" width="15.140625" style="37" customWidth="1"/>
    <col min="12" max="12" width="14.140625" style="37" customWidth="1"/>
    <col min="13" max="13" width="9.140625" style="37"/>
    <col min="14" max="15" width="9.140625" style="37" hidden="1" customWidth="1"/>
    <col min="16" max="16384" width="9.140625" style="37"/>
  </cols>
  <sheetData>
    <row r="1" spans="1:15" s="22" customFormat="1" ht="53.25" customHeight="1" x14ac:dyDescent="0.25">
      <c r="A1" s="77" t="s">
        <v>132</v>
      </c>
      <c r="B1" s="77"/>
      <c r="C1" s="77"/>
      <c r="D1" s="77"/>
      <c r="E1" s="77"/>
      <c r="F1" s="77"/>
      <c r="G1" s="77"/>
      <c r="H1" s="77"/>
      <c r="I1" s="77"/>
      <c r="J1" s="77"/>
      <c r="K1" s="77"/>
      <c r="L1" s="27"/>
    </row>
    <row r="2" spans="1:15" s="30" customFormat="1" ht="29.25" customHeight="1" x14ac:dyDescent="0.2">
      <c r="A2" s="44" t="s">
        <v>72</v>
      </c>
      <c r="B2" s="74">
        <f>'Metro MMSW daily report'!B3</f>
        <v>2023</v>
      </c>
      <c r="C2" s="48" t="s">
        <v>65</v>
      </c>
      <c r="D2" s="75" t="str">
        <f>'Metro MMSW daily report'!D3</f>
        <v>October</v>
      </c>
      <c r="E2" s="28"/>
      <c r="F2" s="28"/>
      <c r="G2" s="28"/>
      <c r="H2" s="28"/>
      <c r="I2" s="29"/>
      <c r="J2" s="29"/>
      <c r="K2" s="28"/>
      <c r="L2" s="28"/>
      <c r="N2" s="31">
        <f>DATE($B$2,MONTH($D$2&amp;" 1"),1)</f>
        <v>45200</v>
      </c>
      <c r="O2" s="30">
        <f>DAY(EOMONTH(N2,0))</f>
        <v>31</v>
      </c>
    </row>
    <row r="3" spans="1:15" s="23" customFormat="1" ht="16.5" customHeight="1" x14ac:dyDescent="0.2">
      <c r="A3" s="56"/>
      <c r="B3" s="56"/>
      <c r="C3" s="56"/>
      <c r="D3" s="56"/>
      <c r="E3" s="56"/>
      <c r="F3" s="56"/>
      <c r="G3" s="56"/>
      <c r="H3" s="56"/>
      <c r="I3" s="56"/>
      <c r="J3" s="56"/>
      <c r="K3" s="56"/>
      <c r="L3" s="33"/>
    </row>
    <row r="4" spans="1:15" s="5" customFormat="1" ht="13.5" customHeight="1" x14ac:dyDescent="0.2">
      <c r="A4" s="5" t="s">
        <v>121</v>
      </c>
      <c r="E4" s="73"/>
    </row>
    <row r="5" spans="1:15" s="5" customFormat="1" ht="10.5" customHeight="1" x14ac:dyDescent="0.2">
      <c r="E5" s="26"/>
    </row>
    <row r="6" spans="1:15" s="5" customFormat="1" ht="10.5" customHeight="1" x14ac:dyDescent="0.2">
      <c r="A6" s="5" t="s">
        <v>122</v>
      </c>
      <c r="E6" s="26"/>
    </row>
    <row r="7" spans="1:15" s="5" customFormat="1" ht="60" customHeight="1" x14ac:dyDescent="0.2">
      <c r="A7" s="78" t="s">
        <v>116</v>
      </c>
      <c r="B7" s="78"/>
      <c r="C7" s="78"/>
      <c r="D7" s="78"/>
      <c r="E7" s="78"/>
      <c r="F7" s="78"/>
      <c r="G7" s="78"/>
      <c r="H7" s="78"/>
      <c r="I7" s="78"/>
      <c r="J7" s="78"/>
      <c r="K7" s="78"/>
    </row>
    <row r="8" spans="1:15" s="5" customFormat="1" ht="15" customHeight="1" x14ac:dyDescent="0.2">
      <c r="E8" s="26"/>
    </row>
    <row r="9" spans="1:15" s="35" customFormat="1" ht="36" x14ac:dyDescent="0.2">
      <c r="A9" s="45" t="s">
        <v>2</v>
      </c>
      <c r="B9" s="49" t="s">
        <v>110</v>
      </c>
      <c r="C9" s="49" t="s">
        <v>111</v>
      </c>
      <c r="D9" s="45" t="s">
        <v>112</v>
      </c>
      <c r="E9" s="10" t="s">
        <v>105</v>
      </c>
      <c r="F9" s="10" t="s">
        <v>106</v>
      </c>
      <c r="G9" s="34"/>
    </row>
    <row r="10" spans="1:15" s="23" customFormat="1" ht="12.75" x14ac:dyDescent="0.2">
      <c r="A10" s="46">
        <f>N2</f>
        <v>45200</v>
      </c>
      <c r="B10" s="63"/>
      <c r="C10" s="72"/>
      <c r="D10" s="19" t="str">
        <f>IF(ISBLANK(C10), "", IF(A10-C10 &lt;0, "Date not valid", A10-C10))</f>
        <v/>
      </c>
      <c r="E10" s="65"/>
      <c r="F10" s="71"/>
      <c r="N10" s="50" t="str">
        <f>IF(OR(D10&gt;=14,(MAX($A$10:$A$40)-C10)&gt;=14),"Yes","No")</f>
        <v>Yes</v>
      </c>
    </row>
    <row r="11" spans="1:15" s="23" customFormat="1" ht="12.75" x14ac:dyDescent="0.2">
      <c r="A11" s="46">
        <f>IF(A10="","",IF(MONTH(A10+1)&lt;&gt;MONTH(A10),"",A10+1))</f>
        <v>45201</v>
      </c>
      <c r="B11" s="63"/>
      <c r="C11" s="72"/>
      <c r="D11" s="19" t="str">
        <f t="shared" ref="D11:D40" si="0">IF(ISBLANK(C11), "", IF(A11-C11 &lt;0, "Date not valid", A11-C11))</f>
        <v/>
      </c>
      <c r="E11" s="65"/>
      <c r="F11" s="71"/>
      <c r="N11" s="50" t="str">
        <f t="shared" ref="N11:N40" si="1">IF(OR(D11&gt;=14,(MAX($A$10:$A$40)-C11)&gt;=14),"Yes","No")</f>
        <v>Yes</v>
      </c>
    </row>
    <row r="12" spans="1:15" s="23" customFormat="1" ht="12.75" x14ac:dyDescent="0.2">
      <c r="A12" s="46">
        <f t="shared" ref="A12:A40" si="2">IF(A11="","",IF(MONTH(A11+1)&lt;&gt;MONTH(A11),"",A11+1))</f>
        <v>45202</v>
      </c>
      <c r="B12" s="63"/>
      <c r="C12" s="72"/>
      <c r="D12" s="19" t="str">
        <f t="shared" si="0"/>
        <v/>
      </c>
      <c r="E12" s="65"/>
      <c r="F12" s="71"/>
      <c r="N12" s="50" t="str">
        <f t="shared" si="1"/>
        <v>Yes</v>
      </c>
    </row>
    <row r="13" spans="1:15" s="23" customFormat="1" ht="12.75" x14ac:dyDescent="0.2">
      <c r="A13" s="46">
        <f t="shared" si="2"/>
        <v>45203</v>
      </c>
      <c r="B13" s="63"/>
      <c r="C13" s="72"/>
      <c r="D13" s="19" t="str">
        <f t="shared" si="0"/>
        <v/>
      </c>
      <c r="E13" s="65"/>
      <c r="F13" s="71"/>
      <c r="N13" s="50" t="str">
        <f t="shared" si="1"/>
        <v>Yes</v>
      </c>
    </row>
    <row r="14" spans="1:15" s="23" customFormat="1" ht="12.75" x14ac:dyDescent="0.2">
      <c r="A14" s="46">
        <f t="shared" si="2"/>
        <v>45204</v>
      </c>
      <c r="B14" s="63"/>
      <c r="C14" s="72"/>
      <c r="D14" s="19" t="str">
        <f t="shared" si="0"/>
        <v/>
      </c>
      <c r="E14" s="65"/>
      <c r="F14" s="71"/>
      <c r="N14" s="50" t="str">
        <f t="shared" si="1"/>
        <v>Yes</v>
      </c>
    </row>
    <row r="15" spans="1:15" s="23" customFormat="1" ht="12.75" x14ac:dyDescent="0.2">
      <c r="A15" s="46">
        <f t="shared" si="2"/>
        <v>45205</v>
      </c>
      <c r="B15" s="63"/>
      <c r="C15" s="72"/>
      <c r="D15" s="19" t="str">
        <f t="shared" si="0"/>
        <v/>
      </c>
      <c r="E15" s="65"/>
      <c r="F15" s="71"/>
      <c r="N15" s="50" t="str">
        <f t="shared" si="1"/>
        <v>Yes</v>
      </c>
    </row>
    <row r="16" spans="1:15" s="23" customFormat="1" ht="12.75" x14ac:dyDescent="0.2">
      <c r="A16" s="46">
        <f t="shared" si="2"/>
        <v>45206</v>
      </c>
      <c r="B16" s="63"/>
      <c r="C16" s="72"/>
      <c r="D16" s="19" t="str">
        <f t="shared" si="0"/>
        <v/>
      </c>
      <c r="E16" s="65"/>
      <c r="F16" s="71"/>
      <c r="N16" s="50" t="str">
        <f t="shared" si="1"/>
        <v>Yes</v>
      </c>
    </row>
    <row r="17" spans="1:14" s="23" customFormat="1" ht="12.75" x14ac:dyDescent="0.2">
      <c r="A17" s="46">
        <f t="shared" si="2"/>
        <v>45207</v>
      </c>
      <c r="B17" s="63"/>
      <c r="C17" s="72"/>
      <c r="D17" s="19" t="str">
        <f t="shared" si="0"/>
        <v/>
      </c>
      <c r="E17" s="65"/>
      <c r="F17" s="71"/>
      <c r="N17" s="50" t="str">
        <f t="shared" si="1"/>
        <v>Yes</v>
      </c>
    </row>
    <row r="18" spans="1:14" s="23" customFormat="1" ht="12.75" x14ac:dyDescent="0.2">
      <c r="A18" s="46">
        <f t="shared" si="2"/>
        <v>45208</v>
      </c>
      <c r="B18" s="63"/>
      <c r="C18" s="72"/>
      <c r="D18" s="19" t="str">
        <f t="shared" si="0"/>
        <v/>
      </c>
      <c r="E18" s="65"/>
      <c r="F18" s="71"/>
      <c r="N18" s="50" t="str">
        <f t="shared" si="1"/>
        <v>Yes</v>
      </c>
    </row>
    <row r="19" spans="1:14" s="23" customFormat="1" ht="12.75" x14ac:dyDescent="0.2">
      <c r="A19" s="46">
        <f t="shared" si="2"/>
        <v>45209</v>
      </c>
      <c r="B19" s="63"/>
      <c r="C19" s="72"/>
      <c r="D19" s="19" t="str">
        <f t="shared" si="0"/>
        <v/>
      </c>
      <c r="E19" s="65"/>
      <c r="F19" s="71"/>
      <c r="N19" s="50" t="str">
        <f t="shared" si="1"/>
        <v>Yes</v>
      </c>
    </row>
    <row r="20" spans="1:14" s="23" customFormat="1" ht="12.75" x14ac:dyDescent="0.2">
      <c r="A20" s="46">
        <f t="shared" si="2"/>
        <v>45210</v>
      </c>
      <c r="B20" s="63"/>
      <c r="C20" s="72"/>
      <c r="D20" s="19" t="str">
        <f t="shared" si="0"/>
        <v/>
      </c>
      <c r="E20" s="65"/>
      <c r="F20" s="71"/>
      <c r="N20" s="50" t="str">
        <f t="shared" si="1"/>
        <v>Yes</v>
      </c>
    </row>
    <row r="21" spans="1:14" s="23" customFormat="1" ht="12.75" x14ac:dyDescent="0.2">
      <c r="A21" s="46">
        <f t="shared" si="2"/>
        <v>45211</v>
      </c>
      <c r="B21" s="63"/>
      <c r="C21" s="72"/>
      <c r="D21" s="19" t="str">
        <f t="shared" si="0"/>
        <v/>
      </c>
      <c r="E21" s="65"/>
      <c r="F21" s="71"/>
      <c r="N21" s="50" t="str">
        <f t="shared" si="1"/>
        <v>Yes</v>
      </c>
    </row>
    <row r="22" spans="1:14" s="23" customFormat="1" ht="12.75" x14ac:dyDescent="0.2">
      <c r="A22" s="46">
        <f t="shared" si="2"/>
        <v>45212</v>
      </c>
      <c r="B22" s="63"/>
      <c r="C22" s="72"/>
      <c r="D22" s="19" t="str">
        <f t="shared" si="0"/>
        <v/>
      </c>
      <c r="E22" s="65"/>
      <c r="F22" s="71"/>
      <c r="N22" s="50" t="str">
        <f t="shared" si="1"/>
        <v>Yes</v>
      </c>
    </row>
    <row r="23" spans="1:14" s="23" customFormat="1" ht="12.75" x14ac:dyDescent="0.2">
      <c r="A23" s="46">
        <f t="shared" si="2"/>
        <v>45213</v>
      </c>
      <c r="B23" s="63"/>
      <c r="C23" s="72"/>
      <c r="D23" s="19" t="str">
        <f t="shared" si="0"/>
        <v/>
      </c>
      <c r="E23" s="65"/>
      <c r="F23" s="71"/>
      <c r="N23" s="50" t="str">
        <f t="shared" si="1"/>
        <v>Yes</v>
      </c>
    </row>
    <row r="24" spans="1:14" s="23" customFormat="1" ht="12.75" x14ac:dyDescent="0.2">
      <c r="A24" s="46">
        <f t="shared" si="2"/>
        <v>45214</v>
      </c>
      <c r="B24" s="63"/>
      <c r="C24" s="72"/>
      <c r="D24" s="19" t="str">
        <f t="shared" si="0"/>
        <v/>
      </c>
      <c r="E24" s="65"/>
      <c r="F24" s="71"/>
      <c r="N24" s="50" t="str">
        <f t="shared" si="1"/>
        <v>Yes</v>
      </c>
    </row>
    <row r="25" spans="1:14" s="23" customFormat="1" ht="12.75" x14ac:dyDescent="0.2">
      <c r="A25" s="46">
        <f t="shared" si="2"/>
        <v>45215</v>
      </c>
      <c r="B25" s="63"/>
      <c r="C25" s="72"/>
      <c r="D25" s="19" t="str">
        <f t="shared" si="0"/>
        <v/>
      </c>
      <c r="E25" s="65"/>
      <c r="F25" s="71"/>
      <c r="N25" s="50" t="str">
        <f t="shared" si="1"/>
        <v>Yes</v>
      </c>
    </row>
    <row r="26" spans="1:14" s="23" customFormat="1" ht="12.75" x14ac:dyDescent="0.2">
      <c r="A26" s="46">
        <f t="shared" si="2"/>
        <v>45216</v>
      </c>
      <c r="B26" s="63"/>
      <c r="C26" s="72"/>
      <c r="D26" s="19" t="str">
        <f t="shared" si="0"/>
        <v/>
      </c>
      <c r="E26" s="65"/>
      <c r="F26" s="71"/>
      <c r="N26" s="50" t="str">
        <f t="shared" si="1"/>
        <v>Yes</v>
      </c>
    </row>
    <row r="27" spans="1:14" s="23" customFormat="1" ht="12.75" x14ac:dyDescent="0.2">
      <c r="A27" s="46">
        <f t="shared" si="2"/>
        <v>45217</v>
      </c>
      <c r="B27" s="63"/>
      <c r="C27" s="72"/>
      <c r="D27" s="19" t="str">
        <f t="shared" si="0"/>
        <v/>
      </c>
      <c r="E27" s="65"/>
      <c r="F27" s="71"/>
      <c r="N27" s="50" t="str">
        <f t="shared" si="1"/>
        <v>Yes</v>
      </c>
    </row>
    <row r="28" spans="1:14" s="23" customFormat="1" ht="12.75" x14ac:dyDescent="0.2">
      <c r="A28" s="46">
        <f t="shared" si="2"/>
        <v>45218</v>
      </c>
      <c r="B28" s="63"/>
      <c r="C28" s="72"/>
      <c r="D28" s="19" t="str">
        <f t="shared" si="0"/>
        <v/>
      </c>
      <c r="E28" s="65"/>
      <c r="F28" s="71"/>
      <c r="N28" s="50" t="str">
        <f t="shared" si="1"/>
        <v>Yes</v>
      </c>
    </row>
    <row r="29" spans="1:14" s="23" customFormat="1" ht="12.75" x14ac:dyDescent="0.2">
      <c r="A29" s="46">
        <f t="shared" si="2"/>
        <v>45219</v>
      </c>
      <c r="B29" s="63"/>
      <c r="C29" s="72"/>
      <c r="D29" s="19" t="str">
        <f t="shared" si="0"/>
        <v/>
      </c>
      <c r="E29" s="65"/>
      <c r="F29" s="71"/>
      <c r="N29" s="50" t="str">
        <f t="shared" si="1"/>
        <v>Yes</v>
      </c>
    </row>
    <row r="30" spans="1:14" s="23" customFormat="1" ht="12.75" x14ac:dyDescent="0.2">
      <c r="A30" s="46">
        <f t="shared" si="2"/>
        <v>45220</v>
      </c>
      <c r="B30" s="63"/>
      <c r="C30" s="72"/>
      <c r="D30" s="19" t="str">
        <f t="shared" si="0"/>
        <v/>
      </c>
      <c r="E30" s="65"/>
      <c r="F30" s="71"/>
      <c r="N30" s="50" t="str">
        <f t="shared" si="1"/>
        <v>Yes</v>
      </c>
    </row>
    <row r="31" spans="1:14" s="23" customFormat="1" ht="12.75" x14ac:dyDescent="0.2">
      <c r="A31" s="46">
        <f t="shared" si="2"/>
        <v>45221</v>
      </c>
      <c r="B31" s="63"/>
      <c r="C31" s="72"/>
      <c r="D31" s="19" t="str">
        <f t="shared" si="0"/>
        <v/>
      </c>
      <c r="E31" s="65"/>
      <c r="F31" s="71"/>
      <c r="N31" s="50" t="str">
        <f t="shared" si="1"/>
        <v>Yes</v>
      </c>
    </row>
    <row r="32" spans="1:14" s="23" customFormat="1" ht="12.75" x14ac:dyDescent="0.2">
      <c r="A32" s="46">
        <f t="shared" si="2"/>
        <v>45222</v>
      </c>
      <c r="B32" s="63"/>
      <c r="C32" s="72"/>
      <c r="D32" s="19" t="str">
        <f t="shared" si="0"/>
        <v/>
      </c>
      <c r="E32" s="65"/>
      <c r="F32" s="71"/>
      <c r="N32" s="50" t="str">
        <f t="shared" si="1"/>
        <v>Yes</v>
      </c>
    </row>
    <row r="33" spans="1:14" s="23" customFormat="1" ht="12.75" x14ac:dyDescent="0.2">
      <c r="A33" s="46">
        <f t="shared" si="2"/>
        <v>45223</v>
      </c>
      <c r="B33" s="63"/>
      <c r="C33" s="72"/>
      <c r="D33" s="19" t="str">
        <f t="shared" si="0"/>
        <v/>
      </c>
      <c r="E33" s="65"/>
      <c r="F33" s="71"/>
      <c r="N33" s="50" t="str">
        <f t="shared" si="1"/>
        <v>Yes</v>
      </c>
    </row>
    <row r="34" spans="1:14" s="23" customFormat="1" ht="12.75" x14ac:dyDescent="0.2">
      <c r="A34" s="46">
        <f t="shared" si="2"/>
        <v>45224</v>
      </c>
      <c r="B34" s="63"/>
      <c r="C34" s="72"/>
      <c r="D34" s="19" t="str">
        <f t="shared" si="0"/>
        <v/>
      </c>
      <c r="E34" s="65"/>
      <c r="F34" s="71"/>
      <c r="N34" s="50" t="str">
        <f t="shared" si="1"/>
        <v>Yes</v>
      </c>
    </row>
    <row r="35" spans="1:14" s="23" customFormat="1" ht="12.75" x14ac:dyDescent="0.2">
      <c r="A35" s="46">
        <f t="shared" si="2"/>
        <v>45225</v>
      </c>
      <c r="B35" s="63"/>
      <c r="C35" s="72"/>
      <c r="D35" s="19" t="str">
        <f t="shared" si="0"/>
        <v/>
      </c>
      <c r="E35" s="65"/>
      <c r="F35" s="71"/>
      <c r="N35" s="50" t="str">
        <f t="shared" si="1"/>
        <v>Yes</v>
      </c>
    </row>
    <row r="36" spans="1:14" s="23" customFormat="1" ht="12.75" x14ac:dyDescent="0.2">
      <c r="A36" s="46">
        <f t="shared" si="2"/>
        <v>45226</v>
      </c>
      <c r="B36" s="63"/>
      <c r="C36" s="72"/>
      <c r="D36" s="19" t="str">
        <f t="shared" si="0"/>
        <v/>
      </c>
      <c r="E36" s="65"/>
      <c r="F36" s="71"/>
      <c r="N36" s="50" t="str">
        <f t="shared" si="1"/>
        <v>Yes</v>
      </c>
    </row>
    <row r="37" spans="1:14" s="23" customFormat="1" ht="12.75" x14ac:dyDescent="0.2">
      <c r="A37" s="46">
        <f>IF(A36="","",IF(MONTH(A36+1)&lt;&gt;MONTH(A36),"",A36+1))</f>
        <v>45227</v>
      </c>
      <c r="B37" s="63"/>
      <c r="C37" s="72"/>
      <c r="D37" s="19" t="str">
        <f t="shared" si="0"/>
        <v/>
      </c>
      <c r="E37" s="65"/>
      <c r="F37" s="71"/>
      <c r="N37" s="50" t="str">
        <f t="shared" si="1"/>
        <v>Yes</v>
      </c>
    </row>
    <row r="38" spans="1:14" s="23" customFormat="1" ht="12.75" x14ac:dyDescent="0.2">
      <c r="A38" s="46">
        <f t="shared" si="2"/>
        <v>45228</v>
      </c>
      <c r="B38" s="63"/>
      <c r="C38" s="72"/>
      <c r="D38" s="19" t="str">
        <f t="shared" si="0"/>
        <v/>
      </c>
      <c r="E38" s="65"/>
      <c r="F38" s="71"/>
      <c r="N38" s="50" t="str">
        <f t="shared" si="1"/>
        <v>Yes</v>
      </c>
    </row>
    <row r="39" spans="1:14" s="23" customFormat="1" ht="12.75" x14ac:dyDescent="0.2">
      <c r="A39" s="46">
        <f t="shared" si="2"/>
        <v>45229</v>
      </c>
      <c r="B39" s="63"/>
      <c r="C39" s="72"/>
      <c r="D39" s="19" t="str">
        <f t="shared" si="0"/>
        <v/>
      </c>
      <c r="E39" s="65"/>
      <c r="F39" s="71"/>
      <c r="N39" s="50" t="str">
        <f t="shared" si="1"/>
        <v>Yes</v>
      </c>
    </row>
    <row r="40" spans="1:14" s="23" customFormat="1" ht="12.75" x14ac:dyDescent="0.2">
      <c r="A40" s="46">
        <f t="shared" si="2"/>
        <v>45230</v>
      </c>
      <c r="B40" s="63"/>
      <c r="C40" s="72"/>
      <c r="D40" s="19" t="str">
        <f t="shared" si="0"/>
        <v/>
      </c>
      <c r="E40" s="65"/>
      <c r="F40" s="71"/>
      <c r="N40" s="50" t="str">
        <f t="shared" si="1"/>
        <v>Yes</v>
      </c>
    </row>
    <row r="41" spans="1:14" s="23" customFormat="1" x14ac:dyDescent="0.25">
      <c r="A41" s="36"/>
      <c r="B41" s="37"/>
      <c r="C41" s="37"/>
      <c r="G41" s="38"/>
      <c r="I41" s="39"/>
      <c r="J41" s="39"/>
    </row>
    <row r="42" spans="1:14" s="23" customFormat="1" x14ac:dyDescent="0.25">
      <c r="A42" s="47" t="s">
        <v>118</v>
      </c>
      <c r="B42" s="37"/>
      <c r="C42" s="37"/>
      <c r="G42" s="38"/>
      <c r="I42" s="39"/>
      <c r="J42" s="39"/>
    </row>
    <row r="43" spans="1:14" s="23" customFormat="1" x14ac:dyDescent="0.25">
      <c r="A43" s="36"/>
      <c r="B43" s="37"/>
      <c r="C43" s="37"/>
      <c r="G43" s="38"/>
      <c r="I43" s="39"/>
      <c r="J43" s="39"/>
    </row>
    <row r="44" spans="1:14" s="23" customFormat="1" x14ac:dyDescent="0.25">
      <c r="A44" s="36"/>
      <c r="B44" s="37"/>
      <c r="C44" s="37"/>
      <c r="G44" s="38"/>
      <c r="I44" s="39"/>
      <c r="J44" s="39"/>
    </row>
    <row r="45" spans="1:14" s="23" customFormat="1" x14ac:dyDescent="0.25">
      <c r="A45" s="36"/>
      <c r="B45" s="37"/>
      <c r="C45" s="37"/>
      <c r="G45" s="38"/>
      <c r="I45" s="39"/>
      <c r="J45" s="39"/>
    </row>
    <row r="46" spans="1:14" s="23" customFormat="1" x14ac:dyDescent="0.25">
      <c r="A46" s="36"/>
      <c r="B46" s="37"/>
      <c r="C46" s="37"/>
      <c r="G46" s="38"/>
      <c r="I46" s="39"/>
      <c r="J46" s="39"/>
    </row>
    <row r="47" spans="1:14" s="23" customFormat="1" x14ac:dyDescent="0.25">
      <c r="A47" s="36"/>
      <c r="B47" s="37"/>
      <c r="C47" s="37"/>
      <c r="G47" s="38"/>
      <c r="I47" s="39"/>
      <c r="J47" s="39"/>
    </row>
    <row r="48" spans="1:14" s="23" customFormat="1" x14ac:dyDescent="0.25">
      <c r="A48" s="36"/>
      <c r="B48" s="37"/>
      <c r="C48" s="37"/>
      <c r="G48" s="38"/>
      <c r="I48" s="39"/>
      <c r="J48" s="39"/>
    </row>
  </sheetData>
  <sheetProtection algorithmName="SHA-512" hashValue="aolDZMDMd3cmFmk4HNJ/Ch6BvUNlR0dMrdx1sUVSm/1rCG4qrvFCt+gld0n8voN+3ecC+6dJ8ovR+a5QSpzQ9g==" saltValue="wpisnmq2zSjsJYutpwwOlQ==" spinCount="100000" sheet="1" selectLockedCells="1"/>
  <mergeCells count="2">
    <mergeCell ref="A1:K1"/>
    <mergeCell ref="A7:K7"/>
  </mergeCells>
  <dataValidations count="3">
    <dataValidation type="list" allowBlank="1" showInputMessage="1" showErrorMessage="1" sqref="E4:E6" xr:uid="{00000000-0002-0000-0100-000000000000}">
      <formula1>"Yes, No"</formula1>
    </dataValidation>
    <dataValidation type="date" operator="greaterThan" allowBlank="1" showInputMessage="1" showErrorMessage="1" errorTitle="Incorrect Date Format" error="Please enter the date in the format mm/dd/yyyy" sqref="C10:C40" xr:uid="{00000000-0002-0000-0100-000001000000}">
      <formula1>44197</formula1>
    </dataValidation>
    <dataValidation type="decimal" operator="greaterThanOrEqual" allowBlank="1" showInputMessage="1" showErrorMessage="1" sqref="B10:B40 E10:F40" xr:uid="{00000000-0002-0000-0100-000002000000}">
      <formula1>0</formula1>
    </dataValidation>
  </dataValidations>
  <printOptions horizontalCentered="1"/>
  <pageMargins left="0.45" right="0.45" top="0.5" bottom="0.5" header="0.3" footer="0.21"/>
  <pageSetup scale="83" orientation="landscape" r:id="rId1"/>
  <headerFooter>
    <oddFooter>&amp;L&amp;"Arial,Italic"&amp;9w-sw3-48  •  6/23/23&amp;C&amp;"Arial,Italic"&amp;9https://www.pca.state.mn.us  •  651-296-6300  •  800-657-3864  •  Use preferred relay service  •  Available in alternative formats&amp;R&amp;"Arial,Italic"&amp;9Page &amp;P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'lists for dropdowns'!$F$2:$F$4</xm:f>
          </x14:formula1>
          <xm:sqref>I41:J48</xm:sqref>
        </x14:dataValidation>
        <x14:dataValidation type="list" allowBlank="1" showInputMessage="1" showErrorMessage="1" xr:uid="{00000000-0002-0000-0100-000004000000}">
          <x14:formula1>
            <xm:f>'lists for dropdowns'!$G$2:$G$3</xm:f>
          </x14:formula1>
          <xm:sqref>H41:H48</xm:sqref>
        </x14:dataValidation>
        <x14:dataValidation type="list" allowBlank="1" showInputMessage="1" showErrorMessage="1" xr:uid="{00000000-0002-0000-0100-000005000000}">
          <x14:formula1>
            <xm:f>'X:\EA\Solid Waste\Sustainable Materials Management Unit\Data\ROD Metro Data\[Draft Form for Resource Recovery Facilities.xlsx]lists for dropdowns'!#REF!</xm:f>
          </x14:formula1>
          <xm:sqref>H49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81"/>
  <sheetViews>
    <sheetView showGridLines="0" zoomScaleNormal="100" workbookViewId="0">
      <selection activeCell="B2" sqref="B2:D2"/>
    </sheetView>
  </sheetViews>
  <sheetFormatPr defaultColWidth="9.140625" defaultRowHeight="12" x14ac:dyDescent="0.2"/>
  <cols>
    <col min="1" max="1" width="25.28515625" style="5" customWidth="1"/>
    <col min="2" max="2" width="10.28515625" style="5" customWidth="1"/>
    <col min="3" max="3" width="12.42578125" style="5" customWidth="1"/>
    <col min="4" max="4" width="12.7109375" style="5" customWidth="1"/>
    <col min="5" max="5" width="17.28515625" style="6" customWidth="1"/>
    <col min="6" max="13" width="12.7109375" style="5" customWidth="1"/>
    <col min="14" max="16384" width="9.140625" style="5"/>
  </cols>
  <sheetData>
    <row r="1" spans="1:13" s="53" customFormat="1" ht="53.25" customHeight="1" x14ac:dyDescent="0.2">
      <c r="A1" s="87" t="s">
        <v>130</v>
      </c>
      <c r="B1" s="87"/>
      <c r="C1" s="87"/>
      <c r="D1" s="87"/>
      <c r="E1" s="87"/>
      <c r="F1" s="87"/>
      <c r="G1" s="87"/>
      <c r="H1" s="87"/>
      <c r="I1" s="87"/>
      <c r="J1" s="87"/>
      <c r="K1" s="87"/>
      <c r="L1" s="87"/>
      <c r="M1" s="87"/>
    </row>
    <row r="2" spans="1:13" ht="27" customHeight="1" x14ac:dyDescent="0.2">
      <c r="A2" s="57" t="s">
        <v>97</v>
      </c>
      <c r="B2" s="92" t="s">
        <v>95</v>
      </c>
      <c r="C2" s="92"/>
      <c r="D2" s="92"/>
      <c r="E2" s="13" t="s">
        <v>124</v>
      </c>
      <c r="F2" s="58" t="str">
        <f>CONCATENATE('Metro MMSW daily report'!D3, ", ", 'Metro MMSW daily report'!B3)</f>
        <v>October, 2023</v>
      </c>
      <c r="H2" s="106" t="s">
        <v>98</v>
      </c>
      <c r="I2" s="106"/>
      <c r="J2" s="106"/>
      <c r="K2" s="61"/>
    </row>
    <row r="3" spans="1:13" ht="36" customHeight="1" x14ac:dyDescent="0.25">
      <c r="A3" s="57" t="s">
        <v>67</v>
      </c>
      <c r="B3" s="91" t="str">
        <f>VLOOKUP(B2,'lists for dropdowns'!B2:E5,2,FALSE)</f>
        <v/>
      </c>
      <c r="C3" s="91"/>
      <c r="D3" s="91"/>
      <c r="E3" s="13" t="s">
        <v>96</v>
      </c>
      <c r="F3" s="18" t="str">
        <f>VLOOKUP(B2, 'lists for dropdowns'!B2:E5, 4, FALSE)</f>
        <v/>
      </c>
      <c r="I3" s="106" t="s">
        <v>94</v>
      </c>
      <c r="J3" s="106"/>
      <c r="K3" s="21" t="str">
        <f>VLOOKUP(B2, 'lists for dropdowns'!B2:E5,3,FALSE)</f>
        <v/>
      </c>
    </row>
    <row r="5" spans="1:13" ht="24.95" customHeight="1" x14ac:dyDescent="0.3">
      <c r="A5" s="8" t="s">
        <v>71</v>
      </c>
      <c r="B5" s="8"/>
    </row>
    <row r="6" spans="1:13" s="12" customFormat="1" ht="27.75" customHeight="1" x14ac:dyDescent="0.25">
      <c r="A6" s="22" t="s">
        <v>102</v>
      </c>
      <c r="E6" s="16"/>
    </row>
    <row r="7" spans="1:13" s="9" customFormat="1" x14ac:dyDescent="0.2">
      <c r="A7" s="96"/>
      <c r="B7" s="97"/>
      <c r="C7" s="98"/>
      <c r="D7" s="11" t="s">
        <v>3</v>
      </c>
      <c r="E7" s="10" t="s">
        <v>4</v>
      </c>
      <c r="F7" s="11" t="s">
        <v>5</v>
      </c>
      <c r="G7" s="11" t="s">
        <v>6</v>
      </c>
      <c r="H7" s="11" t="s">
        <v>7</v>
      </c>
      <c r="I7" s="11" t="s">
        <v>8</v>
      </c>
      <c r="J7" s="11" t="s">
        <v>12</v>
      </c>
      <c r="K7" s="11" t="s">
        <v>9</v>
      </c>
      <c r="L7" s="11" t="s">
        <v>10</v>
      </c>
      <c r="M7" s="11" t="s">
        <v>11</v>
      </c>
    </row>
    <row r="8" spans="1:13" x14ac:dyDescent="0.2">
      <c r="A8" s="93" t="s">
        <v>13</v>
      </c>
      <c r="B8" s="94"/>
      <c r="C8" s="95"/>
      <c r="D8" s="19">
        <f>SUM('Metro MMSW daily report'!B6:B36)</f>
        <v>0</v>
      </c>
      <c r="E8" s="20">
        <f>SUM('Metro MMSW daily report'!C6:C36)</f>
        <v>0</v>
      </c>
      <c r="F8" s="19">
        <f>SUM('Metro MMSW daily report'!D6:D41)</f>
        <v>0</v>
      </c>
      <c r="G8" s="19">
        <f>SUM('Metro MMSW daily report'!E6:E41)</f>
        <v>0</v>
      </c>
      <c r="H8" s="19">
        <f>SUM('Metro MMSW daily report'!F6:F41)</f>
        <v>0</v>
      </c>
      <c r="I8" s="19">
        <f>SUM('Metro MMSW daily report'!G6:G41)</f>
        <v>0</v>
      </c>
      <c r="J8" s="19">
        <f>SUM('Metro MMSW daily report'!H6:H41)</f>
        <v>0</v>
      </c>
      <c r="K8" s="19">
        <f>SUM('Metro MMSW daily report'!I6:I41)</f>
        <v>0</v>
      </c>
      <c r="L8" s="19">
        <f>SUM('Metro MMSW daily report'!J6:J41)</f>
        <v>0</v>
      </c>
      <c r="M8" s="19">
        <f>SUM('Metro MMSW daily report'!K6:K41)</f>
        <v>0</v>
      </c>
    </row>
    <row r="9" spans="1:13" ht="11.25" customHeight="1" x14ac:dyDescent="0.2"/>
    <row r="10" spans="1:13" ht="24.95" customHeight="1" x14ac:dyDescent="0.3">
      <c r="A10" s="79" t="s">
        <v>114</v>
      </c>
      <c r="B10" s="79"/>
      <c r="C10" s="79"/>
      <c r="D10" s="79"/>
      <c r="E10" s="79"/>
      <c r="F10" s="79"/>
      <c r="G10" s="79"/>
      <c r="H10" s="79"/>
      <c r="I10" s="79"/>
      <c r="J10" s="79"/>
      <c r="K10" s="79"/>
      <c r="L10" s="79"/>
      <c r="M10" s="79"/>
    </row>
    <row r="11" spans="1:13" s="54" customFormat="1" ht="23.25" customHeight="1" x14ac:dyDescent="0.25">
      <c r="A11" s="80" t="s">
        <v>129</v>
      </c>
      <c r="B11" s="80"/>
      <c r="C11" s="80"/>
      <c r="D11" s="80"/>
      <c r="E11" s="80"/>
      <c r="F11" s="80"/>
      <c r="G11" s="80"/>
      <c r="H11" s="80"/>
      <c r="I11" s="80"/>
      <c r="J11" s="80"/>
      <c r="K11" s="80"/>
      <c r="L11" s="80"/>
      <c r="M11" s="80"/>
    </row>
    <row r="12" spans="1:13" s="9" customFormat="1" ht="48" x14ac:dyDescent="0.2">
      <c r="A12" s="81" t="s">
        <v>108</v>
      </c>
      <c r="B12" s="82"/>
      <c r="C12" s="83"/>
      <c r="D12" s="70" t="s">
        <v>123</v>
      </c>
      <c r="E12" s="70" t="s">
        <v>125</v>
      </c>
      <c r="F12" s="70" t="s">
        <v>126</v>
      </c>
      <c r="G12" s="70" t="s">
        <v>109</v>
      </c>
      <c r="H12" s="41"/>
      <c r="I12" s="41"/>
      <c r="J12" s="41"/>
      <c r="K12" s="41"/>
      <c r="L12" s="41"/>
      <c r="M12" s="41"/>
    </row>
    <row r="13" spans="1:13" x14ac:dyDescent="0.2">
      <c r="A13" s="84" t="s">
        <v>105</v>
      </c>
      <c r="B13" s="85"/>
      <c r="C13" s="86"/>
      <c r="D13" s="62"/>
      <c r="E13" s="51">
        <f>SUM('Projected shortage information'!E10:E40)</f>
        <v>0</v>
      </c>
      <c r="F13" s="55">
        <f>SUMIF('Projected shortage information'!N10:N40, "Yes",'Projected shortage information'!$B$10:$B$40)</f>
        <v>0</v>
      </c>
      <c r="G13" s="52" t="str">
        <f>IF(E13= 0, "", E13/F13)</f>
        <v/>
      </c>
      <c r="H13" s="42"/>
      <c r="I13" s="42"/>
      <c r="J13" s="42"/>
      <c r="K13" s="42"/>
      <c r="L13" s="42"/>
      <c r="M13" s="42"/>
    </row>
    <row r="14" spans="1:13" x14ac:dyDescent="0.2">
      <c r="A14" s="84" t="s">
        <v>107</v>
      </c>
      <c r="B14" s="85"/>
      <c r="C14" s="86"/>
      <c r="D14" s="62"/>
      <c r="E14" s="51">
        <f>SUM('Projected shortage information'!F10:F40)</f>
        <v>0</v>
      </c>
      <c r="F14" s="55">
        <f>SUMIF('Projected shortage information'!N10:N40, "Yes",'Projected shortage information'!$B$10:$B$40)</f>
        <v>0</v>
      </c>
      <c r="G14" s="52" t="str">
        <f>IF(E14= 0, "", E14/F14)</f>
        <v/>
      </c>
      <c r="H14" s="42"/>
      <c r="I14" s="42"/>
      <c r="J14" s="42"/>
      <c r="K14" s="42"/>
      <c r="L14" s="42"/>
      <c r="M14" s="42"/>
    </row>
    <row r="15" spans="1:13" ht="38.25" customHeight="1" x14ac:dyDescent="0.3">
      <c r="A15" s="79" t="s">
        <v>113</v>
      </c>
      <c r="B15" s="79"/>
      <c r="C15" s="79"/>
      <c r="D15" s="79"/>
      <c r="E15" s="79"/>
      <c r="F15" s="79"/>
      <c r="G15" s="79"/>
      <c r="H15" s="79"/>
      <c r="I15" s="79"/>
      <c r="J15" s="79"/>
      <c r="K15" s="79"/>
      <c r="L15" s="79"/>
      <c r="M15" s="79"/>
    </row>
    <row r="16" spans="1:13" s="12" customFormat="1" ht="23.25" customHeight="1" x14ac:dyDescent="0.25">
      <c r="A16" s="22" t="s">
        <v>101</v>
      </c>
      <c r="E16" s="16"/>
    </row>
    <row r="17" spans="1:13" s="9" customFormat="1" ht="24" customHeight="1" x14ac:dyDescent="0.2">
      <c r="A17" s="102" t="s">
        <v>86</v>
      </c>
      <c r="B17" s="103"/>
      <c r="C17" s="104"/>
      <c r="D17" s="11" t="s">
        <v>3</v>
      </c>
      <c r="E17" s="10" t="s">
        <v>4</v>
      </c>
      <c r="F17" s="11" t="s">
        <v>5</v>
      </c>
      <c r="G17" s="11" t="s">
        <v>6</v>
      </c>
      <c r="H17" s="11" t="s">
        <v>7</v>
      </c>
      <c r="I17" s="11" t="s">
        <v>8</v>
      </c>
      <c r="J17" s="11" t="s">
        <v>12</v>
      </c>
      <c r="K17" s="11" t="s">
        <v>9</v>
      </c>
      <c r="L17" s="11" t="s">
        <v>10</v>
      </c>
      <c r="M17" s="11" t="s">
        <v>11</v>
      </c>
    </row>
    <row r="18" spans="1:13" x14ac:dyDescent="0.2">
      <c r="A18" s="99"/>
      <c r="B18" s="100"/>
      <c r="C18" s="101"/>
      <c r="D18" s="63"/>
      <c r="E18" s="64"/>
      <c r="F18" s="63"/>
      <c r="G18" s="63"/>
      <c r="H18" s="63"/>
      <c r="I18" s="63"/>
      <c r="J18" s="63"/>
      <c r="K18" s="63"/>
      <c r="L18" s="65"/>
      <c r="M18" s="25">
        <f>SUM(D18:L18)</f>
        <v>0</v>
      </c>
    </row>
    <row r="19" spans="1:13" x14ac:dyDescent="0.2">
      <c r="A19" s="99"/>
      <c r="B19" s="100"/>
      <c r="C19" s="101"/>
      <c r="D19" s="63"/>
      <c r="E19" s="64"/>
      <c r="F19" s="63"/>
      <c r="G19" s="63"/>
      <c r="H19" s="63"/>
      <c r="I19" s="63"/>
      <c r="J19" s="63"/>
      <c r="K19" s="63"/>
      <c r="L19" s="65"/>
      <c r="M19" s="25">
        <f t="shared" ref="M19:M24" si="0">SUM(D19:L19)</f>
        <v>0</v>
      </c>
    </row>
    <row r="20" spans="1:13" x14ac:dyDescent="0.2">
      <c r="A20" s="99"/>
      <c r="B20" s="100"/>
      <c r="C20" s="101"/>
      <c r="D20" s="63"/>
      <c r="E20" s="64"/>
      <c r="F20" s="63"/>
      <c r="G20" s="63"/>
      <c r="H20" s="63"/>
      <c r="I20" s="63"/>
      <c r="J20" s="63"/>
      <c r="K20" s="63"/>
      <c r="L20" s="65"/>
      <c r="M20" s="25">
        <f t="shared" si="0"/>
        <v>0</v>
      </c>
    </row>
    <row r="21" spans="1:13" x14ac:dyDescent="0.2">
      <c r="A21" s="99"/>
      <c r="B21" s="100"/>
      <c r="C21" s="101"/>
      <c r="D21" s="63"/>
      <c r="E21" s="64"/>
      <c r="F21" s="63"/>
      <c r="G21" s="63"/>
      <c r="H21" s="63"/>
      <c r="I21" s="63"/>
      <c r="J21" s="63"/>
      <c r="K21" s="63"/>
      <c r="L21" s="65"/>
      <c r="M21" s="25">
        <f t="shared" si="0"/>
        <v>0</v>
      </c>
    </row>
    <row r="22" spans="1:13" x14ac:dyDescent="0.2">
      <c r="A22" s="99"/>
      <c r="B22" s="100"/>
      <c r="C22" s="101"/>
      <c r="D22" s="63"/>
      <c r="E22" s="64"/>
      <c r="F22" s="63"/>
      <c r="G22" s="63"/>
      <c r="H22" s="63"/>
      <c r="I22" s="63"/>
      <c r="J22" s="63"/>
      <c r="K22" s="63"/>
      <c r="L22" s="65"/>
      <c r="M22" s="25">
        <f t="shared" si="0"/>
        <v>0</v>
      </c>
    </row>
    <row r="23" spans="1:13" x14ac:dyDescent="0.2">
      <c r="A23" s="99"/>
      <c r="B23" s="100"/>
      <c r="C23" s="101"/>
      <c r="D23" s="63"/>
      <c r="E23" s="64"/>
      <c r="F23" s="63"/>
      <c r="G23" s="63"/>
      <c r="H23" s="63"/>
      <c r="I23" s="63"/>
      <c r="J23" s="63"/>
      <c r="K23" s="63"/>
      <c r="L23" s="65"/>
      <c r="M23" s="25">
        <f t="shared" si="0"/>
        <v>0</v>
      </c>
    </row>
    <row r="24" spans="1:13" x14ac:dyDescent="0.2">
      <c r="A24" s="99"/>
      <c r="B24" s="100"/>
      <c r="C24" s="101"/>
      <c r="D24" s="63"/>
      <c r="E24" s="64"/>
      <c r="F24" s="63"/>
      <c r="G24" s="63"/>
      <c r="H24" s="63"/>
      <c r="I24" s="63"/>
      <c r="J24" s="63"/>
      <c r="K24" s="63"/>
      <c r="L24" s="65"/>
      <c r="M24" s="25">
        <f t="shared" si="0"/>
        <v>0</v>
      </c>
    </row>
    <row r="26" spans="1:13" ht="12.75" x14ac:dyDescent="0.2">
      <c r="A26" s="23" t="s">
        <v>127</v>
      </c>
      <c r="C26" s="89"/>
      <c r="D26" s="89"/>
      <c r="E26" s="89"/>
    </row>
    <row r="28" spans="1:13" ht="12.75" x14ac:dyDescent="0.2">
      <c r="A28" s="24" t="s">
        <v>87</v>
      </c>
      <c r="E28" s="5"/>
      <c r="F28" s="66"/>
    </row>
    <row r="29" spans="1:13" s="7" customFormat="1" x14ac:dyDescent="0.2">
      <c r="E29" s="26"/>
    </row>
    <row r="30" spans="1:13" ht="12.75" x14ac:dyDescent="0.2">
      <c r="A30" s="43" t="s">
        <v>99</v>
      </c>
      <c r="D30" s="89"/>
      <c r="E30" s="89"/>
      <c r="F30" s="89"/>
    </row>
    <row r="31" spans="1:13" ht="30" customHeight="1" x14ac:dyDescent="0.3">
      <c r="A31" s="79" t="s">
        <v>115</v>
      </c>
      <c r="B31" s="79"/>
      <c r="C31" s="79"/>
      <c r="D31" s="79"/>
      <c r="E31" s="79"/>
      <c r="F31" s="79"/>
      <c r="G31" s="79"/>
      <c r="H31" s="79"/>
      <c r="I31" s="79"/>
      <c r="J31" s="79"/>
      <c r="K31" s="79"/>
      <c r="L31" s="79"/>
      <c r="M31" s="79"/>
    </row>
    <row r="32" spans="1:13" s="12" customFormat="1" ht="23.25" customHeight="1" x14ac:dyDescent="0.25">
      <c r="A32" s="22" t="s">
        <v>103</v>
      </c>
      <c r="E32" s="16"/>
    </row>
    <row r="33" spans="1:13" s="12" customFormat="1" ht="23.25" customHeight="1" x14ac:dyDescent="0.25">
      <c r="A33" s="17" t="s">
        <v>88</v>
      </c>
      <c r="E33" s="16"/>
    </row>
    <row r="34" spans="1:13" s="9" customFormat="1" ht="24" customHeight="1" x14ac:dyDescent="0.2">
      <c r="A34" s="102" t="s">
        <v>86</v>
      </c>
      <c r="B34" s="103"/>
      <c r="C34" s="104"/>
      <c r="D34" s="11" t="s">
        <v>3</v>
      </c>
      <c r="E34" s="10" t="s">
        <v>4</v>
      </c>
      <c r="F34" s="11" t="s">
        <v>5</v>
      </c>
      <c r="G34" s="11" t="s">
        <v>6</v>
      </c>
      <c r="H34" s="11" t="s">
        <v>7</v>
      </c>
      <c r="I34" s="11" t="s">
        <v>8</v>
      </c>
      <c r="J34" s="11" t="s">
        <v>12</v>
      </c>
      <c r="K34" s="11" t="s">
        <v>9</v>
      </c>
      <c r="L34" s="11" t="s">
        <v>10</v>
      </c>
      <c r="M34" s="11" t="s">
        <v>11</v>
      </c>
    </row>
    <row r="35" spans="1:13" x14ac:dyDescent="0.2">
      <c r="A35" s="99"/>
      <c r="B35" s="100"/>
      <c r="C35" s="101"/>
      <c r="D35" s="63"/>
      <c r="E35" s="64"/>
      <c r="F35" s="63"/>
      <c r="G35" s="63"/>
      <c r="H35" s="63"/>
      <c r="I35" s="63"/>
      <c r="J35" s="63"/>
      <c r="K35" s="63"/>
      <c r="L35" s="65"/>
      <c r="M35" s="25">
        <f>SUM(D35:L35)</f>
        <v>0</v>
      </c>
    </row>
    <row r="36" spans="1:13" x14ac:dyDescent="0.2">
      <c r="A36" s="99"/>
      <c r="B36" s="100"/>
      <c r="C36" s="101"/>
      <c r="D36" s="63"/>
      <c r="E36" s="64"/>
      <c r="F36" s="63"/>
      <c r="G36" s="63"/>
      <c r="H36" s="63"/>
      <c r="I36" s="63"/>
      <c r="J36" s="63"/>
      <c r="K36" s="63"/>
      <c r="L36" s="65"/>
      <c r="M36" s="25">
        <f t="shared" ref="M36:M41" si="1">SUM(D36:L36)</f>
        <v>0</v>
      </c>
    </row>
    <row r="37" spans="1:13" x14ac:dyDescent="0.2">
      <c r="A37" s="99"/>
      <c r="B37" s="100"/>
      <c r="C37" s="101"/>
      <c r="D37" s="63"/>
      <c r="E37" s="64"/>
      <c r="F37" s="63"/>
      <c r="G37" s="63"/>
      <c r="H37" s="63"/>
      <c r="I37" s="63"/>
      <c r="J37" s="63"/>
      <c r="K37" s="63"/>
      <c r="L37" s="65"/>
      <c r="M37" s="25">
        <f t="shared" si="1"/>
        <v>0</v>
      </c>
    </row>
    <row r="38" spans="1:13" x14ac:dyDescent="0.2">
      <c r="A38" s="99"/>
      <c r="B38" s="100"/>
      <c r="C38" s="101"/>
      <c r="D38" s="63"/>
      <c r="E38" s="64"/>
      <c r="F38" s="63"/>
      <c r="G38" s="63"/>
      <c r="H38" s="63"/>
      <c r="I38" s="63"/>
      <c r="J38" s="63"/>
      <c r="K38" s="63"/>
      <c r="L38" s="65"/>
      <c r="M38" s="25">
        <f t="shared" si="1"/>
        <v>0</v>
      </c>
    </row>
    <row r="39" spans="1:13" x14ac:dyDescent="0.2">
      <c r="A39" s="99"/>
      <c r="B39" s="100"/>
      <c r="C39" s="101"/>
      <c r="D39" s="63"/>
      <c r="E39" s="64"/>
      <c r="F39" s="63"/>
      <c r="G39" s="63"/>
      <c r="H39" s="63"/>
      <c r="I39" s="63"/>
      <c r="J39" s="63"/>
      <c r="K39" s="63"/>
      <c r="L39" s="65"/>
      <c r="M39" s="25">
        <f t="shared" si="1"/>
        <v>0</v>
      </c>
    </row>
    <row r="40" spans="1:13" x14ac:dyDescent="0.2">
      <c r="A40" s="99"/>
      <c r="B40" s="100"/>
      <c r="C40" s="101"/>
      <c r="D40" s="63"/>
      <c r="E40" s="64"/>
      <c r="F40" s="63"/>
      <c r="G40" s="63"/>
      <c r="H40" s="63"/>
      <c r="I40" s="63"/>
      <c r="J40" s="63"/>
      <c r="K40" s="63"/>
      <c r="L40" s="65"/>
      <c r="M40" s="25">
        <f t="shared" si="1"/>
        <v>0</v>
      </c>
    </row>
    <row r="41" spans="1:13" x14ac:dyDescent="0.2">
      <c r="A41" s="99"/>
      <c r="B41" s="100"/>
      <c r="C41" s="101"/>
      <c r="D41" s="63"/>
      <c r="E41" s="64"/>
      <c r="F41" s="63"/>
      <c r="G41" s="63"/>
      <c r="H41" s="63"/>
      <c r="I41" s="63"/>
      <c r="J41" s="63"/>
      <c r="K41" s="63"/>
      <c r="L41" s="65"/>
      <c r="M41" s="25">
        <f t="shared" si="1"/>
        <v>0</v>
      </c>
    </row>
    <row r="43" spans="1:13" s="12" customFormat="1" ht="23.25" customHeight="1" x14ac:dyDescent="0.25">
      <c r="A43" s="17" t="s">
        <v>89</v>
      </c>
      <c r="E43" s="16"/>
    </row>
    <row r="44" spans="1:13" s="9" customFormat="1" ht="24" customHeight="1" x14ac:dyDescent="0.2">
      <c r="A44" s="102" t="s">
        <v>86</v>
      </c>
      <c r="B44" s="103"/>
      <c r="C44" s="104"/>
      <c r="D44" s="11" t="s">
        <v>3</v>
      </c>
      <c r="E44" s="10" t="s">
        <v>4</v>
      </c>
      <c r="F44" s="11" t="s">
        <v>5</v>
      </c>
      <c r="G44" s="11" t="s">
        <v>6</v>
      </c>
      <c r="H44" s="11" t="s">
        <v>7</v>
      </c>
      <c r="I44" s="11" t="s">
        <v>8</v>
      </c>
      <c r="J44" s="11" t="s">
        <v>12</v>
      </c>
      <c r="K44" s="11" t="s">
        <v>9</v>
      </c>
      <c r="L44" s="11" t="s">
        <v>10</v>
      </c>
      <c r="M44" s="11" t="s">
        <v>11</v>
      </c>
    </row>
    <row r="45" spans="1:13" x14ac:dyDescent="0.2">
      <c r="A45" s="99"/>
      <c r="B45" s="100"/>
      <c r="C45" s="101"/>
      <c r="D45" s="63"/>
      <c r="E45" s="64"/>
      <c r="F45" s="63"/>
      <c r="G45" s="63"/>
      <c r="H45" s="63"/>
      <c r="I45" s="63"/>
      <c r="J45" s="63"/>
      <c r="K45" s="63"/>
      <c r="L45" s="63"/>
      <c r="M45" s="19">
        <f>SUM(D45:L45)</f>
        <v>0</v>
      </c>
    </row>
    <row r="46" spans="1:13" x14ac:dyDescent="0.2">
      <c r="A46" s="99"/>
      <c r="B46" s="100"/>
      <c r="C46" s="101"/>
      <c r="D46" s="63"/>
      <c r="E46" s="64"/>
      <c r="F46" s="63"/>
      <c r="G46" s="63"/>
      <c r="H46" s="63"/>
      <c r="I46" s="63"/>
      <c r="J46" s="63"/>
      <c r="K46" s="63"/>
      <c r="L46" s="65"/>
      <c r="M46" s="19">
        <f t="shared" ref="M46:M51" si="2">SUM(D46:L46)</f>
        <v>0</v>
      </c>
    </row>
    <row r="47" spans="1:13" x14ac:dyDescent="0.2">
      <c r="A47" s="99"/>
      <c r="B47" s="100"/>
      <c r="C47" s="101"/>
      <c r="D47" s="63"/>
      <c r="E47" s="64"/>
      <c r="F47" s="63"/>
      <c r="G47" s="63"/>
      <c r="H47" s="63"/>
      <c r="I47" s="63"/>
      <c r="J47" s="63"/>
      <c r="K47" s="63"/>
      <c r="L47" s="65"/>
      <c r="M47" s="19">
        <f t="shared" si="2"/>
        <v>0</v>
      </c>
    </row>
    <row r="48" spans="1:13" x14ac:dyDescent="0.2">
      <c r="A48" s="99"/>
      <c r="B48" s="100"/>
      <c r="C48" s="101"/>
      <c r="D48" s="63"/>
      <c r="E48" s="64"/>
      <c r="F48" s="63"/>
      <c r="G48" s="63"/>
      <c r="H48" s="63"/>
      <c r="I48" s="63"/>
      <c r="J48" s="63"/>
      <c r="K48" s="63"/>
      <c r="L48" s="65"/>
      <c r="M48" s="19">
        <f t="shared" si="2"/>
        <v>0</v>
      </c>
    </row>
    <row r="49" spans="1:13" x14ac:dyDescent="0.2">
      <c r="A49" s="99"/>
      <c r="B49" s="100"/>
      <c r="C49" s="101"/>
      <c r="D49" s="63"/>
      <c r="E49" s="64"/>
      <c r="F49" s="63"/>
      <c r="G49" s="63"/>
      <c r="H49" s="63"/>
      <c r="I49" s="63"/>
      <c r="J49" s="63"/>
      <c r="K49" s="63"/>
      <c r="L49" s="65"/>
      <c r="M49" s="19">
        <f t="shared" si="2"/>
        <v>0</v>
      </c>
    </row>
    <row r="50" spans="1:13" x14ac:dyDescent="0.2">
      <c r="A50" s="99"/>
      <c r="B50" s="100"/>
      <c r="C50" s="101"/>
      <c r="D50" s="63"/>
      <c r="E50" s="64"/>
      <c r="F50" s="63"/>
      <c r="G50" s="63"/>
      <c r="H50" s="63"/>
      <c r="I50" s="63"/>
      <c r="J50" s="63"/>
      <c r="K50" s="63"/>
      <c r="L50" s="65"/>
      <c r="M50" s="19">
        <f t="shared" si="2"/>
        <v>0</v>
      </c>
    </row>
    <row r="51" spans="1:13" x14ac:dyDescent="0.2">
      <c r="A51" s="99"/>
      <c r="B51" s="100"/>
      <c r="C51" s="101"/>
      <c r="D51" s="63"/>
      <c r="E51" s="64"/>
      <c r="F51" s="63"/>
      <c r="G51" s="63"/>
      <c r="H51" s="63"/>
      <c r="I51" s="63"/>
      <c r="J51" s="63"/>
      <c r="K51" s="63"/>
      <c r="L51" s="65"/>
      <c r="M51" s="19">
        <f t="shared" si="2"/>
        <v>0</v>
      </c>
    </row>
    <row r="53" spans="1:13" s="12" customFormat="1" ht="23.25" customHeight="1" x14ac:dyDescent="0.25">
      <c r="A53" s="17" t="s">
        <v>90</v>
      </c>
      <c r="E53" s="16"/>
    </row>
    <row r="54" spans="1:13" s="9" customFormat="1" ht="24" customHeight="1" x14ac:dyDescent="0.2">
      <c r="A54" s="102" t="s">
        <v>91</v>
      </c>
      <c r="B54" s="103"/>
      <c r="C54" s="104"/>
      <c r="D54" s="11" t="s">
        <v>3</v>
      </c>
      <c r="E54" s="10" t="s">
        <v>4</v>
      </c>
      <c r="F54" s="11" t="s">
        <v>5</v>
      </c>
      <c r="G54" s="11" t="s">
        <v>6</v>
      </c>
      <c r="H54" s="11" t="s">
        <v>7</v>
      </c>
      <c r="I54" s="11" t="s">
        <v>8</v>
      </c>
      <c r="J54" s="11" t="s">
        <v>12</v>
      </c>
      <c r="K54" s="11" t="s">
        <v>9</v>
      </c>
      <c r="L54" s="11" t="s">
        <v>10</v>
      </c>
      <c r="M54" s="11" t="s">
        <v>11</v>
      </c>
    </row>
    <row r="55" spans="1:13" x14ac:dyDescent="0.2">
      <c r="A55" s="107"/>
      <c r="B55" s="108"/>
      <c r="C55" s="109"/>
      <c r="D55" s="63"/>
      <c r="E55" s="64"/>
      <c r="F55" s="63"/>
      <c r="G55" s="63"/>
      <c r="H55" s="63"/>
      <c r="I55" s="63"/>
      <c r="J55" s="63"/>
      <c r="K55" s="63"/>
      <c r="L55" s="65"/>
      <c r="M55" s="25">
        <f>SUM(D55:L55)</f>
        <v>0</v>
      </c>
    </row>
    <row r="56" spans="1:13" x14ac:dyDescent="0.2">
      <c r="A56" s="107"/>
      <c r="B56" s="108"/>
      <c r="C56" s="109"/>
      <c r="D56" s="63"/>
      <c r="E56" s="64"/>
      <c r="F56" s="63"/>
      <c r="G56" s="63"/>
      <c r="H56" s="63"/>
      <c r="I56" s="63"/>
      <c r="J56" s="63"/>
      <c r="K56" s="63"/>
      <c r="L56" s="65"/>
      <c r="M56" s="25">
        <f t="shared" ref="M56:M61" si="3">SUM(D56:L56)</f>
        <v>0</v>
      </c>
    </row>
    <row r="57" spans="1:13" x14ac:dyDescent="0.2">
      <c r="A57" s="107"/>
      <c r="B57" s="108"/>
      <c r="C57" s="109"/>
      <c r="D57" s="63"/>
      <c r="E57" s="64"/>
      <c r="F57" s="63"/>
      <c r="G57" s="63"/>
      <c r="H57" s="63"/>
      <c r="I57" s="63"/>
      <c r="J57" s="63"/>
      <c r="K57" s="63"/>
      <c r="L57" s="65"/>
      <c r="M57" s="25">
        <f t="shared" si="3"/>
        <v>0</v>
      </c>
    </row>
    <row r="58" spans="1:13" x14ac:dyDescent="0.2">
      <c r="A58" s="107"/>
      <c r="B58" s="108"/>
      <c r="C58" s="109"/>
      <c r="D58" s="63"/>
      <c r="E58" s="64"/>
      <c r="F58" s="63"/>
      <c r="G58" s="63"/>
      <c r="H58" s="63"/>
      <c r="I58" s="63"/>
      <c r="J58" s="63"/>
      <c r="K58" s="63"/>
      <c r="L58" s="65"/>
      <c r="M58" s="25">
        <f t="shared" si="3"/>
        <v>0</v>
      </c>
    </row>
    <row r="59" spans="1:13" x14ac:dyDescent="0.2">
      <c r="A59" s="107"/>
      <c r="B59" s="108"/>
      <c r="C59" s="109"/>
      <c r="D59" s="63"/>
      <c r="E59" s="64"/>
      <c r="F59" s="63"/>
      <c r="G59" s="63"/>
      <c r="H59" s="63"/>
      <c r="I59" s="63"/>
      <c r="J59" s="63"/>
      <c r="K59" s="63"/>
      <c r="L59" s="65"/>
      <c r="M59" s="25">
        <f t="shared" si="3"/>
        <v>0</v>
      </c>
    </row>
    <row r="60" spans="1:13" x14ac:dyDescent="0.2">
      <c r="A60" s="107"/>
      <c r="B60" s="108"/>
      <c r="C60" s="109"/>
      <c r="D60" s="63"/>
      <c r="E60" s="64"/>
      <c r="F60" s="63"/>
      <c r="G60" s="63"/>
      <c r="H60" s="63"/>
      <c r="I60" s="63"/>
      <c r="J60" s="63"/>
      <c r="K60" s="63"/>
      <c r="L60" s="65"/>
      <c r="M60" s="25">
        <f t="shared" si="3"/>
        <v>0</v>
      </c>
    </row>
    <row r="61" spans="1:13" x14ac:dyDescent="0.2">
      <c r="A61" s="107"/>
      <c r="B61" s="108"/>
      <c r="C61" s="109"/>
      <c r="D61" s="63"/>
      <c r="E61" s="64"/>
      <c r="F61" s="63"/>
      <c r="G61" s="63"/>
      <c r="H61" s="63"/>
      <c r="I61" s="63"/>
      <c r="J61" s="63"/>
      <c r="K61" s="63"/>
      <c r="L61" s="65"/>
      <c r="M61" s="25">
        <f t="shared" si="3"/>
        <v>0</v>
      </c>
    </row>
    <row r="62" spans="1:13" x14ac:dyDescent="0.2">
      <c r="A62" s="107"/>
      <c r="B62" s="108"/>
      <c r="C62" s="109"/>
      <c r="D62" s="63"/>
      <c r="E62" s="64"/>
      <c r="F62" s="63"/>
      <c r="G62" s="63"/>
      <c r="H62" s="63"/>
      <c r="I62" s="63"/>
      <c r="J62" s="63"/>
      <c r="K62" s="63"/>
      <c r="L62" s="65"/>
      <c r="M62" s="25"/>
    </row>
    <row r="63" spans="1:13" x14ac:dyDescent="0.2">
      <c r="A63" s="107"/>
      <c r="B63" s="108"/>
      <c r="C63" s="109"/>
      <c r="D63" s="63"/>
      <c r="E63" s="64"/>
      <c r="F63" s="63"/>
      <c r="G63" s="63"/>
      <c r="H63" s="63"/>
      <c r="I63" s="63"/>
      <c r="J63" s="63"/>
      <c r="K63" s="63"/>
      <c r="L63" s="65"/>
      <c r="M63" s="25"/>
    </row>
    <row r="65" spans="1:13" s="12" customFormat="1" ht="23.25" customHeight="1" x14ac:dyDescent="0.25">
      <c r="A65" s="17" t="s">
        <v>92</v>
      </c>
      <c r="E65" s="16"/>
    </row>
    <row r="66" spans="1:13" s="9" customFormat="1" ht="24" customHeight="1" x14ac:dyDescent="0.2">
      <c r="A66" s="102" t="s">
        <v>93</v>
      </c>
      <c r="B66" s="103"/>
      <c r="C66" s="104"/>
      <c r="D66" s="11" t="s">
        <v>3</v>
      </c>
      <c r="E66" s="10" t="s">
        <v>4</v>
      </c>
      <c r="F66" s="11" t="s">
        <v>5</v>
      </c>
      <c r="G66" s="11" t="s">
        <v>6</v>
      </c>
      <c r="H66" s="11" t="s">
        <v>7</v>
      </c>
      <c r="I66" s="11" t="s">
        <v>8</v>
      </c>
      <c r="J66" s="11" t="s">
        <v>12</v>
      </c>
      <c r="K66" s="11" t="s">
        <v>9</v>
      </c>
      <c r="L66" s="11" t="s">
        <v>10</v>
      </c>
      <c r="M66" s="11" t="s">
        <v>11</v>
      </c>
    </row>
    <row r="67" spans="1:13" x14ac:dyDescent="0.2">
      <c r="A67" s="99"/>
      <c r="B67" s="100"/>
      <c r="C67" s="101"/>
      <c r="D67" s="63"/>
      <c r="E67" s="64"/>
      <c r="F67" s="63"/>
      <c r="G67" s="63"/>
      <c r="H67" s="63"/>
      <c r="I67" s="63"/>
      <c r="J67" s="63"/>
      <c r="K67" s="63"/>
      <c r="L67" s="65"/>
      <c r="M67" s="25">
        <f>SUM(D67:L67)</f>
        <v>0</v>
      </c>
    </row>
    <row r="68" spans="1:13" x14ac:dyDescent="0.2">
      <c r="A68" s="99"/>
      <c r="B68" s="100"/>
      <c r="C68" s="101"/>
      <c r="D68" s="63"/>
      <c r="E68" s="64"/>
      <c r="F68" s="63"/>
      <c r="G68" s="63"/>
      <c r="H68" s="63"/>
      <c r="I68" s="63"/>
      <c r="J68" s="63"/>
      <c r="K68" s="63"/>
      <c r="L68" s="65"/>
      <c r="M68" s="25">
        <f t="shared" ref="M68:M73" si="4">SUM(D68:L68)</f>
        <v>0</v>
      </c>
    </row>
    <row r="69" spans="1:13" x14ac:dyDescent="0.2">
      <c r="A69" s="99"/>
      <c r="B69" s="100"/>
      <c r="C69" s="101"/>
      <c r="D69" s="63"/>
      <c r="E69" s="64"/>
      <c r="F69" s="63"/>
      <c r="G69" s="63"/>
      <c r="H69" s="63"/>
      <c r="I69" s="63"/>
      <c r="J69" s="63"/>
      <c r="K69" s="63"/>
      <c r="L69" s="65"/>
      <c r="M69" s="25">
        <f t="shared" si="4"/>
        <v>0</v>
      </c>
    </row>
    <row r="70" spans="1:13" x14ac:dyDescent="0.2">
      <c r="A70" s="99"/>
      <c r="B70" s="100"/>
      <c r="C70" s="101"/>
      <c r="D70" s="63"/>
      <c r="E70" s="64"/>
      <c r="F70" s="63"/>
      <c r="G70" s="63"/>
      <c r="H70" s="63"/>
      <c r="I70" s="63"/>
      <c r="J70" s="63"/>
      <c r="K70" s="63"/>
      <c r="L70" s="65"/>
      <c r="M70" s="25">
        <f t="shared" si="4"/>
        <v>0</v>
      </c>
    </row>
    <row r="71" spans="1:13" x14ac:dyDescent="0.2">
      <c r="A71" s="99"/>
      <c r="B71" s="100"/>
      <c r="C71" s="101"/>
      <c r="D71" s="63"/>
      <c r="E71" s="64"/>
      <c r="F71" s="63"/>
      <c r="G71" s="63"/>
      <c r="H71" s="63"/>
      <c r="I71" s="63"/>
      <c r="J71" s="63"/>
      <c r="K71" s="63"/>
      <c r="L71" s="65"/>
      <c r="M71" s="25">
        <f t="shared" si="4"/>
        <v>0</v>
      </c>
    </row>
    <row r="72" spans="1:13" x14ac:dyDescent="0.2">
      <c r="A72" s="99"/>
      <c r="B72" s="100"/>
      <c r="C72" s="101"/>
      <c r="D72" s="63"/>
      <c r="E72" s="64"/>
      <c r="F72" s="63"/>
      <c r="G72" s="63"/>
      <c r="H72" s="63"/>
      <c r="I72" s="63"/>
      <c r="J72" s="63"/>
      <c r="K72" s="63"/>
      <c r="L72" s="65"/>
      <c r="M72" s="25">
        <f t="shared" si="4"/>
        <v>0</v>
      </c>
    </row>
    <row r="73" spans="1:13" x14ac:dyDescent="0.2">
      <c r="A73" s="99"/>
      <c r="B73" s="100"/>
      <c r="C73" s="101"/>
      <c r="D73" s="63"/>
      <c r="E73" s="64"/>
      <c r="F73" s="63"/>
      <c r="G73" s="63"/>
      <c r="H73" s="63"/>
      <c r="I73" s="63"/>
      <c r="J73" s="63"/>
      <c r="K73" s="63"/>
      <c r="L73" s="65"/>
      <c r="M73" s="25">
        <f t="shared" si="4"/>
        <v>0</v>
      </c>
    </row>
    <row r="75" spans="1:13" ht="24.95" customHeight="1" x14ac:dyDescent="0.3">
      <c r="A75" s="8" t="s">
        <v>66</v>
      </c>
      <c r="B75" s="8"/>
      <c r="C75" s="8"/>
      <c r="K75" s="7"/>
    </row>
    <row r="76" spans="1:13" s="12" customFormat="1" ht="84.75" customHeight="1" x14ac:dyDescent="0.25">
      <c r="A76" s="88" t="s">
        <v>100</v>
      </c>
      <c r="B76" s="88"/>
      <c r="C76" s="88"/>
      <c r="D76" s="88"/>
      <c r="E76" s="88"/>
      <c r="F76" s="88"/>
      <c r="G76" s="88"/>
      <c r="H76" s="88"/>
      <c r="I76" s="88"/>
      <c r="J76" s="88"/>
      <c r="K76" s="88"/>
      <c r="L76" s="88"/>
      <c r="M76" s="88"/>
    </row>
    <row r="77" spans="1:13" x14ac:dyDescent="0.2">
      <c r="A77" s="57" t="s">
        <v>117</v>
      </c>
      <c r="B77" s="89"/>
      <c r="C77" s="89"/>
      <c r="D77" s="89"/>
      <c r="E77" s="13" t="s">
        <v>128</v>
      </c>
      <c r="F77" s="89"/>
      <c r="G77" s="89"/>
      <c r="H77" s="89"/>
    </row>
    <row r="78" spans="1:13" x14ac:dyDescent="0.2">
      <c r="A78" s="57" t="s">
        <v>14</v>
      </c>
      <c r="B78" s="89"/>
      <c r="C78" s="89"/>
      <c r="D78" s="89"/>
      <c r="E78" s="13" t="s">
        <v>73</v>
      </c>
      <c r="F78" s="90"/>
      <c r="G78" s="90"/>
      <c r="H78" s="90"/>
    </row>
    <row r="79" spans="1:13" x14ac:dyDescent="0.2">
      <c r="A79" s="57" t="s">
        <v>15</v>
      </c>
      <c r="B79" s="90"/>
      <c r="C79" s="90"/>
      <c r="D79" s="90"/>
      <c r="E79" s="13" t="s">
        <v>16</v>
      </c>
      <c r="F79" s="67"/>
      <c r="G79" s="68" t="s">
        <v>68</v>
      </c>
      <c r="H79" s="67"/>
    </row>
    <row r="80" spans="1:13" ht="26.25" customHeight="1" x14ac:dyDescent="0.2">
      <c r="A80" s="57" t="s">
        <v>17</v>
      </c>
      <c r="B80" s="90"/>
      <c r="C80" s="90"/>
      <c r="D80" s="90"/>
      <c r="E80" s="13" t="s">
        <v>18</v>
      </c>
      <c r="F80" s="69"/>
      <c r="G80" s="7"/>
      <c r="H80" s="7"/>
    </row>
    <row r="81" spans="2:6" s="14" customFormat="1" ht="11.25" x14ac:dyDescent="0.2">
      <c r="B81" s="105" t="s">
        <v>69</v>
      </c>
      <c r="C81" s="105"/>
      <c r="D81" s="105"/>
      <c r="E81" s="15"/>
      <c r="F81" s="14" t="s">
        <v>70</v>
      </c>
    </row>
  </sheetData>
  <sheetProtection algorithmName="SHA-512" hashValue="k1dGRug+EJnDwGrOQMrGqXg1yQ61w/Vgbs5KfyKIm0gO8Rc0wdABOuuu4urS/0sqZ5L0FvWPJmQMEOVs4194BQ==" saltValue="EWeWCZHZDkl8Hin+vwi6oQ==" spinCount="100000" sheet="1" selectLockedCells="1"/>
  <mergeCells count="66">
    <mergeCell ref="A70:C70"/>
    <mergeCell ref="A71:C71"/>
    <mergeCell ref="A72:C72"/>
    <mergeCell ref="A59:C59"/>
    <mergeCell ref="A60:C60"/>
    <mergeCell ref="A61:C61"/>
    <mergeCell ref="A66:C66"/>
    <mergeCell ref="A67:C67"/>
    <mergeCell ref="A69:C69"/>
    <mergeCell ref="A62:C62"/>
    <mergeCell ref="A63:C63"/>
    <mergeCell ref="H2:J2"/>
    <mergeCell ref="I3:J3"/>
    <mergeCell ref="C26:E26"/>
    <mergeCell ref="A68:C68"/>
    <mergeCell ref="A47:C47"/>
    <mergeCell ref="A48:C48"/>
    <mergeCell ref="A49:C49"/>
    <mergeCell ref="A50:C50"/>
    <mergeCell ref="A51:C51"/>
    <mergeCell ref="D30:F30"/>
    <mergeCell ref="A46:C46"/>
    <mergeCell ref="A54:C54"/>
    <mergeCell ref="A55:C55"/>
    <mergeCell ref="A56:C56"/>
    <mergeCell ref="A57:C57"/>
    <mergeCell ref="A58:C58"/>
    <mergeCell ref="B80:D80"/>
    <mergeCell ref="B79:D79"/>
    <mergeCell ref="B81:D81"/>
    <mergeCell ref="A17:C17"/>
    <mergeCell ref="A18:C18"/>
    <mergeCell ref="A19:C19"/>
    <mergeCell ref="A20:C20"/>
    <mergeCell ref="A21:C21"/>
    <mergeCell ref="A22:C22"/>
    <mergeCell ref="A23:C23"/>
    <mergeCell ref="A24:C24"/>
    <mergeCell ref="A34:C34"/>
    <mergeCell ref="A35:C35"/>
    <mergeCell ref="A36:C36"/>
    <mergeCell ref="A37:C37"/>
    <mergeCell ref="A73:C73"/>
    <mergeCell ref="A1:M1"/>
    <mergeCell ref="A76:M76"/>
    <mergeCell ref="B77:D77"/>
    <mergeCell ref="B78:D78"/>
    <mergeCell ref="F77:H77"/>
    <mergeCell ref="F78:H78"/>
    <mergeCell ref="B3:D3"/>
    <mergeCell ref="B2:D2"/>
    <mergeCell ref="A8:C8"/>
    <mergeCell ref="A7:C7"/>
    <mergeCell ref="A39:C39"/>
    <mergeCell ref="A40:C40"/>
    <mergeCell ref="A41:C41"/>
    <mergeCell ref="A44:C44"/>
    <mergeCell ref="A45:C45"/>
    <mergeCell ref="A38:C38"/>
    <mergeCell ref="A31:M31"/>
    <mergeCell ref="A11:M11"/>
    <mergeCell ref="A10:M10"/>
    <mergeCell ref="A15:M15"/>
    <mergeCell ref="A12:C12"/>
    <mergeCell ref="A13:C13"/>
    <mergeCell ref="A14:C14"/>
  </mergeCells>
  <pageMargins left="0.45" right="0.45" top="0.5" bottom="0.5" header="0.3" footer="0.21"/>
  <pageSetup scale="71" fitToHeight="0" orientation="landscape" r:id="rId1"/>
  <headerFooter>
    <oddFooter>&amp;L&amp;"Arial,Italic"&amp;9w-sw3-48  •  6/21/23&amp;C&amp;"Arial,Italic"&amp;9https://www.pca.state.mn.us  •  651-296-6300  •  800-657-3864  •  Use preferred relay service  •  Available in alternative formats&amp;R&amp;"Arial,Italic"&amp;9Page &amp;P of &amp;N</oddFooter>
  </headerFooter>
  <rowBreaks count="1" manualBreakCount="1">
    <brk id="42"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'lists for dropdowns'!$F$2:$F$26</xm:f>
          </x14:formula1>
          <xm:sqref>A35:C41 A45:C51 A18:C24</xm:sqref>
        </x14:dataValidation>
        <x14:dataValidation type="list" allowBlank="1" showInputMessage="1" showErrorMessage="1" xr:uid="{00000000-0002-0000-0200-000001000000}">
          <x14:formula1>
            <xm:f>'lists for dropdowns'!$G$2:$G$5</xm:f>
          </x14:formula1>
          <xm:sqref>B68:C73 A67:A73</xm:sqref>
        </x14:dataValidation>
        <x14:dataValidation type="list" allowBlank="1" showInputMessage="1" showErrorMessage="1" xr:uid="{00000000-0002-0000-0200-000002000000}">
          <x14:formula1>
            <xm:f>'lists for dropdowns'!$B$3:$B$5</xm:f>
          </x14:formula1>
          <xm:sqref>D30:F30</xm:sqref>
        </x14:dataValidation>
        <x14:dataValidation type="list" allowBlank="1" showInputMessage="1" showErrorMessage="1" xr:uid="{00000000-0002-0000-0200-000003000000}">
          <x14:formula1>
            <xm:f>'lists for dropdowns'!$B$2:$B$5</xm:f>
          </x14:formula1>
          <xm:sqref>B2:D2</xm:sqref>
        </x14:dataValidation>
        <x14:dataValidation type="list" allowBlank="1" showInputMessage="1" showErrorMessage="1" xr:uid="{00000000-0002-0000-0200-000004000000}">
          <x14:formula1>
            <xm:f>'lists for dropdowns'!$H$2:$H$3</xm:f>
          </x14:formula1>
          <xm:sqref>E29 F28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26"/>
  <sheetViews>
    <sheetView workbookViewId="0"/>
  </sheetViews>
  <sheetFormatPr defaultRowHeight="15" x14ac:dyDescent="0.25"/>
  <cols>
    <col min="1" max="1" width="16.140625" bestFit="1" customWidth="1"/>
    <col min="2" max="2" width="45.7109375" bestFit="1" customWidth="1"/>
    <col min="3" max="3" width="14.85546875" bestFit="1" customWidth="1"/>
    <col min="4" max="4" width="18" bestFit="1" customWidth="1"/>
    <col min="5" max="5" width="7.5703125" customWidth="1"/>
    <col min="6" max="6" width="43.5703125" bestFit="1" customWidth="1"/>
    <col min="7" max="7" width="42.5703125" bestFit="1" customWidth="1"/>
  </cols>
  <sheetData>
    <row r="1" spans="1:8" x14ac:dyDescent="0.25">
      <c r="A1" t="s">
        <v>0</v>
      </c>
      <c r="B1" t="s">
        <v>19</v>
      </c>
      <c r="C1" t="s">
        <v>20</v>
      </c>
      <c r="D1" t="s">
        <v>76</v>
      </c>
      <c r="F1" t="s">
        <v>21</v>
      </c>
      <c r="G1" t="s">
        <v>77</v>
      </c>
      <c r="H1" t="s">
        <v>22</v>
      </c>
    </row>
    <row r="2" spans="1:8" x14ac:dyDescent="0.25">
      <c r="A2" t="s">
        <v>1</v>
      </c>
      <c r="B2" t="str">
        <f>""</f>
        <v/>
      </c>
      <c r="C2" t="str">
        <f>""</f>
        <v/>
      </c>
      <c r="D2" t="str">
        <f>""</f>
        <v/>
      </c>
      <c r="E2" t="str">
        <f>""</f>
        <v/>
      </c>
      <c r="F2" t="s">
        <v>23</v>
      </c>
      <c r="G2" t="s">
        <v>78</v>
      </c>
      <c r="H2" t="s">
        <v>24</v>
      </c>
    </row>
    <row r="3" spans="1:8" x14ac:dyDescent="0.25">
      <c r="A3" t="s">
        <v>25</v>
      </c>
      <c r="B3" t="s">
        <v>26</v>
      </c>
      <c r="C3" t="s">
        <v>79</v>
      </c>
      <c r="D3" s="1" t="s">
        <v>80</v>
      </c>
      <c r="E3" s="1">
        <v>1143</v>
      </c>
      <c r="F3" t="s">
        <v>27</v>
      </c>
      <c r="G3" t="s">
        <v>81</v>
      </c>
      <c r="H3" t="s">
        <v>28</v>
      </c>
    </row>
    <row r="4" spans="1:8" x14ac:dyDescent="0.25">
      <c r="A4" t="s">
        <v>29</v>
      </c>
      <c r="B4" t="s">
        <v>30</v>
      </c>
      <c r="C4" t="s">
        <v>82</v>
      </c>
      <c r="D4" s="1" t="s">
        <v>83</v>
      </c>
      <c r="E4" s="1">
        <v>736</v>
      </c>
      <c r="F4" t="s">
        <v>31</v>
      </c>
      <c r="G4" t="s">
        <v>84</v>
      </c>
    </row>
    <row r="5" spans="1:8" x14ac:dyDescent="0.25">
      <c r="A5" t="s">
        <v>32</v>
      </c>
      <c r="B5" t="s">
        <v>33</v>
      </c>
      <c r="C5" t="s">
        <v>104</v>
      </c>
      <c r="D5" t="str">
        <f>""</f>
        <v/>
      </c>
      <c r="E5">
        <v>4386</v>
      </c>
      <c r="F5" t="s">
        <v>34</v>
      </c>
      <c r="G5" t="s">
        <v>85</v>
      </c>
    </row>
    <row r="6" spans="1:8" x14ac:dyDescent="0.25">
      <c r="A6" t="s">
        <v>35</v>
      </c>
      <c r="F6" t="s">
        <v>36</v>
      </c>
    </row>
    <row r="7" spans="1:8" x14ac:dyDescent="0.25">
      <c r="A7" t="s">
        <v>37</v>
      </c>
      <c r="F7" t="s">
        <v>38</v>
      </c>
    </row>
    <row r="8" spans="1:8" x14ac:dyDescent="0.25">
      <c r="A8" t="s">
        <v>39</v>
      </c>
      <c r="F8" t="s">
        <v>40</v>
      </c>
    </row>
    <row r="9" spans="1:8" x14ac:dyDescent="0.25">
      <c r="A9" t="s">
        <v>41</v>
      </c>
      <c r="F9" t="s">
        <v>42</v>
      </c>
    </row>
    <row r="10" spans="1:8" x14ac:dyDescent="0.25">
      <c r="A10" t="s">
        <v>43</v>
      </c>
      <c r="F10" t="s">
        <v>44</v>
      </c>
    </row>
    <row r="11" spans="1:8" x14ac:dyDescent="0.25">
      <c r="A11" t="s">
        <v>45</v>
      </c>
      <c r="F11" t="s">
        <v>46</v>
      </c>
    </row>
    <row r="12" spans="1:8" x14ac:dyDescent="0.25">
      <c r="A12" t="s">
        <v>47</v>
      </c>
      <c r="F12" t="s">
        <v>48</v>
      </c>
    </row>
    <row r="13" spans="1:8" x14ac:dyDescent="0.25">
      <c r="A13" t="s">
        <v>49</v>
      </c>
      <c r="F13" t="s">
        <v>50</v>
      </c>
    </row>
    <row r="14" spans="1:8" x14ac:dyDescent="0.25">
      <c r="F14" t="s">
        <v>51</v>
      </c>
    </row>
    <row r="15" spans="1:8" x14ac:dyDescent="0.25">
      <c r="F15" t="s">
        <v>52</v>
      </c>
    </row>
    <row r="16" spans="1:8" x14ac:dyDescent="0.25">
      <c r="F16" t="s">
        <v>53</v>
      </c>
    </row>
    <row r="17" spans="6:6" x14ac:dyDescent="0.25">
      <c r="F17" t="s">
        <v>54</v>
      </c>
    </row>
    <row r="18" spans="6:6" x14ac:dyDescent="0.25">
      <c r="F18" t="s">
        <v>55</v>
      </c>
    </row>
    <row r="19" spans="6:6" x14ac:dyDescent="0.25">
      <c r="F19" t="s">
        <v>56</v>
      </c>
    </row>
    <row r="20" spans="6:6" x14ac:dyDescent="0.25">
      <c r="F20" t="s">
        <v>57</v>
      </c>
    </row>
    <row r="21" spans="6:6" x14ac:dyDescent="0.25">
      <c r="F21" t="s">
        <v>58</v>
      </c>
    </row>
    <row r="22" spans="6:6" x14ac:dyDescent="0.25">
      <c r="F22" t="s">
        <v>59</v>
      </c>
    </row>
    <row r="23" spans="6:6" x14ac:dyDescent="0.25">
      <c r="F23" t="s">
        <v>60</v>
      </c>
    </row>
    <row r="24" spans="6:6" x14ac:dyDescent="0.25">
      <c r="F24" t="s">
        <v>61</v>
      </c>
    </row>
    <row r="25" spans="6:6" x14ac:dyDescent="0.25">
      <c r="F25" t="s">
        <v>62</v>
      </c>
    </row>
    <row r="26" spans="6:6" x14ac:dyDescent="0.25">
      <c r="F26" t="s">
        <v>63</v>
      </c>
    </row>
  </sheetData>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Metro MMSW daily report</vt:lpstr>
      <vt:lpstr>Projected shortage information</vt:lpstr>
      <vt:lpstr>Metro MMSW monthly summary</vt:lpstr>
      <vt:lpstr>lists for dropdowns</vt:lpstr>
      <vt:lpstr>'Metro MMSW daily report'!Print_Area</vt:lpstr>
      <vt:lpstr>'Projected shortage information'!Print_Area</vt:lpstr>
      <vt:lpstr>'Metro MMSW daily report'!Print_Titles</vt:lpstr>
      <vt:lpstr>'Projected shortage information'!Print_Titles</vt:lpstr>
    </vt:vector>
  </TitlesOfParts>
  <Manager>Chris Klucas (SS)</Manager>
  <Company>waste,solid waste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Metropolitan MMSW report for resource recovery projects</dc:title>
  <dc:subject>Solid waste permitting and enforcement staff will use the form to assure compliance with Minn. Stat. 473.848.</dc:subject>
  <dc:creator>Minnesota Pollution Control Agency - Barbara Monaco, Peder Sandhei (Sandra Simbeck)</dc:creator>
  <cp:keywords>Minnesota Pollution Control Agency,w-sw3-48,waste,solid waste,MMSW,mixed municipal,landfill,resource recovery,unprocessible,certification</cp:keywords>
  <dc:description>Only light grey cells that the users will need to enter information into are unlocked.  The rest of the cells are locked.</dc:description>
  <cp:lastModifiedBy>Simbeck, Sandra</cp:lastModifiedBy>
  <cp:lastPrinted>2023-06-22T20:50:51Z</cp:lastPrinted>
  <dcterms:created xsi:type="dcterms:W3CDTF">2019-10-09T19:29:14Z</dcterms:created>
  <dcterms:modified xsi:type="dcterms:W3CDTF">2023-06-23T20:30:05Z</dcterms:modified>
  <cp:category>waste,solid waste</cp:category>
</cp:coreProperties>
</file>