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simbec\Desktop\Rand Silvers\Ticket 423 - Emission Calculators\"/>
    </mc:Choice>
  </mc:AlternateContent>
  <xr:revisionPtr revIDLastSave="0" documentId="13_ncr:1_{D75541D5-D56A-4D96-9379-413C83214C91}" xr6:coauthVersionLast="47" xr6:coauthVersionMax="47" xr10:uidLastSave="{00000000-0000-0000-0000-000000000000}"/>
  <bookViews>
    <workbookView xWindow="-120" yWindow="-120" windowWidth="29040" windowHeight="15840" xr2:uid="{D823FCFD-4F3F-40D5-881D-B9A58B71FB4A}"/>
  </bookViews>
  <sheets>
    <sheet name="Instructions" sheetId="8" r:id="rId1"/>
    <sheet name="Emission Calculations" sheetId="3" r:id="rId2"/>
    <sheet name="Wind Calculations" sheetId="9" r:id="rId3"/>
  </sheets>
  <definedNames>
    <definedName name="_xlnm.Print_Area" localSheetId="1">'Emission Calculations'!$A$1:$F$150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3" l="1"/>
  <c r="AP379" i="9"/>
  <c r="AP380" i="9"/>
  <c r="AP381" i="9"/>
  <c r="AP382" i="9"/>
  <c r="AP378" i="9"/>
  <c r="AF379" i="9"/>
  <c r="AF380" i="9"/>
  <c r="AF381" i="9"/>
  <c r="AF382" i="9"/>
  <c r="AF378" i="9"/>
  <c r="V379" i="9"/>
  <c r="V380" i="9"/>
  <c r="V381" i="9"/>
  <c r="V382" i="9"/>
  <c r="V378" i="9"/>
  <c r="L379" i="9"/>
  <c r="L380" i="9"/>
  <c r="L381" i="9"/>
  <c r="L382" i="9"/>
  <c r="L378" i="9"/>
  <c r="AO3" i="9"/>
  <c r="AE3" i="9"/>
  <c r="U3" i="9"/>
  <c r="K3" i="9"/>
  <c r="AQ12" i="9" l="1"/>
  <c r="AQ13" i="9"/>
  <c r="AQ14" i="9"/>
  <c r="AQ15" i="9"/>
  <c r="AQ16" i="9"/>
  <c r="AQ17" i="9"/>
  <c r="AQ18" i="9"/>
  <c r="AU18" i="9" s="1"/>
  <c r="AQ19" i="9"/>
  <c r="AT19" i="9" s="1"/>
  <c r="AQ20" i="9"/>
  <c r="AQ21" i="9"/>
  <c r="AQ22" i="9"/>
  <c r="AQ23" i="9"/>
  <c r="AQ24" i="9"/>
  <c r="AQ25" i="9"/>
  <c r="AU25" i="9" s="1"/>
  <c r="AQ26" i="9"/>
  <c r="AU26" i="9" s="1"/>
  <c r="AQ27" i="9"/>
  <c r="AS27" i="9" s="1"/>
  <c r="AQ28" i="9"/>
  <c r="AQ29" i="9"/>
  <c r="AQ30" i="9"/>
  <c r="AQ31" i="9"/>
  <c r="AQ32" i="9"/>
  <c r="AQ33" i="9"/>
  <c r="AQ34" i="9"/>
  <c r="AU34" i="9" s="1"/>
  <c r="AQ35" i="9"/>
  <c r="AS35" i="9" s="1"/>
  <c r="AQ36" i="9"/>
  <c r="AQ37" i="9"/>
  <c r="AQ38" i="9"/>
  <c r="AQ39" i="9"/>
  <c r="AQ40" i="9"/>
  <c r="AQ41" i="9"/>
  <c r="AS41" i="9" s="1"/>
  <c r="AQ42" i="9"/>
  <c r="AU42" i="9" s="1"/>
  <c r="AQ43" i="9"/>
  <c r="AR43" i="9" s="1"/>
  <c r="AQ44" i="9"/>
  <c r="AQ45" i="9"/>
  <c r="AQ46" i="9"/>
  <c r="AQ47" i="9"/>
  <c r="AQ48" i="9"/>
  <c r="AQ49" i="9"/>
  <c r="AQ50" i="9"/>
  <c r="AQ51" i="9"/>
  <c r="AR51" i="9" s="1"/>
  <c r="AQ52" i="9"/>
  <c r="AQ53" i="9"/>
  <c r="AQ54" i="9"/>
  <c r="AQ55" i="9"/>
  <c r="AQ56" i="9"/>
  <c r="AQ57" i="9"/>
  <c r="AQ58" i="9"/>
  <c r="AQ59" i="9"/>
  <c r="AR59" i="9" s="1"/>
  <c r="AQ60" i="9"/>
  <c r="AQ61" i="9"/>
  <c r="AQ62" i="9"/>
  <c r="AQ63" i="9"/>
  <c r="AQ64" i="9"/>
  <c r="AQ65" i="9"/>
  <c r="AU65" i="9" s="1"/>
  <c r="AQ66" i="9"/>
  <c r="AU66" i="9" s="1"/>
  <c r="AQ67" i="9"/>
  <c r="AR67" i="9" s="1"/>
  <c r="AQ68" i="9"/>
  <c r="AQ69" i="9"/>
  <c r="AQ70" i="9"/>
  <c r="AQ71" i="9"/>
  <c r="AQ72" i="9"/>
  <c r="AQ73" i="9"/>
  <c r="AS73" i="9" s="1"/>
  <c r="AQ74" i="9"/>
  <c r="AT74" i="9" s="1"/>
  <c r="AQ75" i="9"/>
  <c r="AQ76" i="9"/>
  <c r="AQ77" i="9"/>
  <c r="AQ78" i="9"/>
  <c r="AQ79" i="9"/>
  <c r="AQ80" i="9"/>
  <c r="AQ81" i="9"/>
  <c r="AU81" i="9" s="1"/>
  <c r="AQ82" i="9"/>
  <c r="AU82" i="9" s="1"/>
  <c r="AQ83" i="9"/>
  <c r="AQ84" i="9"/>
  <c r="AQ85" i="9"/>
  <c r="AQ86" i="9"/>
  <c r="AQ87" i="9"/>
  <c r="AQ88" i="9"/>
  <c r="AQ89" i="9"/>
  <c r="AQ90" i="9"/>
  <c r="AQ91" i="9"/>
  <c r="AQ92" i="9"/>
  <c r="AQ93" i="9"/>
  <c r="AQ94" i="9"/>
  <c r="AQ95" i="9"/>
  <c r="AQ96" i="9"/>
  <c r="AQ97" i="9"/>
  <c r="AQ98" i="9"/>
  <c r="AU98" i="9" s="1"/>
  <c r="AQ99" i="9"/>
  <c r="AQ100" i="9"/>
  <c r="AQ101" i="9"/>
  <c r="AQ102" i="9"/>
  <c r="AQ103" i="9"/>
  <c r="AQ104" i="9"/>
  <c r="AQ105" i="9"/>
  <c r="AR105" i="9" s="1"/>
  <c r="AQ106" i="9"/>
  <c r="AQ107" i="9"/>
  <c r="AQ108" i="9"/>
  <c r="AQ109" i="9"/>
  <c r="AQ110" i="9"/>
  <c r="AQ111" i="9"/>
  <c r="AQ112" i="9"/>
  <c r="AQ113" i="9"/>
  <c r="AS113" i="9" s="1"/>
  <c r="AQ114" i="9"/>
  <c r="AU114" i="9" s="1"/>
  <c r="AQ115" i="9"/>
  <c r="AQ116" i="9"/>
  <c r="AQ117" i="9"/>
  <c r="AQ118" i="9"/>
  <c r="AQ119" i="9"/>
  <c r="AQ120" i="9"/>
  <c r="AQ121" i="9"/>
  <c r="AQ122" i="9"/>
  <c r="AQ123" i="9"/>
  <c r="AQ124" i="9"/>
  <c r="AQ125" i="9"/>
  <c r="AQ126" i="9"/>
  <c r="AQ127" i="9"/>
  <c r="AQ128" i="9"/>
  <c r="AQ129" i="9"/>
  <c r="AQ130" i="9"/>
  <c r="AU130" i="9" s="1"/>
  <c r="AQ131" i="9"/>
  <c r="AQ132" i="9"/>
  <c r="AQ133" i="9"/>
  <c r="AQ134" i="9"/>
  <c r="AQ135" i="9"/>
  <c r="AQ136" i="9"/>
  <c r="AQ137" i="9"/>
  <c r="AQ138" i="9"/>
  <c r="AU138" i="9" s="1"/>
  <c r="AQ139" i="9"/>
  <c r="AQ140" i="9"/>
  <c r="AQ141" i="9"/>
  <c r="AQ142" i="9"/>
  <c r="AQ143" i="9"/>
  <c r="AQ144" i="9"/>
  <c r="AQ145" i="9"/>
  <c r="AQ146" i="9"/>
  <c r="AQ147" i="9"/>
  <c r="AQ148" i="9"/>
  <c r="AQ149" i="9"/>
  <c r="AQ150" i="9"/>
  <c r="AQ151" i="9"/>
  <c r="AQ152" i="9"/>
  <c r="AQ153" i="9"/>
  <c r="AU153" i="9" s="1"/>
  <c r="AQ154" i="9"/>
  <c r="AT154" i="9" s="1"/>
  <c r="AQ155" i="9"/>
  <c r="AQ156" i="9"/>
  <c r="AQ157" i="9"/>
  <c r="AQ158" i="9"/>
  <c r="AQ159" i="9"/>
  <c r="AQ160" i="9"/>
  <c r="AQ161" i="9"/>
  <c r="AQ162" i="9"/>
  <c r="AQ163" i="9"/>
  <c r="AQ164" i="9"/>
  <c r="AQ165" i="9"/>
  <c r="AQ166" i="9"/>
  <c r="AQ167" i="9"/>
  <c r="AQ168" i="9"/>
  <c r="AQ169" i="9"/>
  <c r="AQ170" i="9"/>
  <c r="AT170" i="9" s="1"/>
  <c r="AQ171" i="9"/>
  <c r="AQ172" i="9"/>
  <c r="AQ173" i="9"/>
  <c r="AQ174" i="9"/>
  <c r="AQ175" i="9"/>
  <c r="AQ176" i="9"/>
  <c r="AQ177" i="9"/>
  <c r="AR177" i="9" s="1"/>
  <c r="AQ178" i="9"/>
  <c r="AQ179" i="9"/>
  <c r="AQ180" i="9"/>
  <c r="AQ181" i="9"/>
  <c r="AQ182" i="9"/>
  <c r="AQ183" i="9"/>
  <c r="AQ184" i="9"/>
  <c r="AQ185" i="9"/>
  <c r="AQ186" i="9"/>
  <c r="AQ187" i="9"/>
  <c r="AQ188" i="9"/>
  <c r="AQ189" i="9"/>
  <c r="AQ190" i="9"/>
  <c r="AQ191" i="9"/>
  <c r="AQ192" i="9"/>
  <c r="AQ193" i="9"/>
  <c r="AQ194" i="9"/>
  <c r="AU194" i="9" s="1"/>
  <c r="AQ195" i="9"/>
  <c r="AQ196" i="9"/>
  <c r="AQ197" i="9"/>
  <c r="AQ198" i="9"/>
  <c r="AQ199" i="9"/>
  <c r="AQ200" i="9"/>
  <c r="AQ201" i="9"/>
  <c r="AS201" i="9" s="1"/>
  <c r="AQ202" i="9"/>
  <c r="AQ203" i="9"/>
  <c r="AT203" i="9" s="1"/>
  <c r="AQ204" i="9"/>
  <c r="AQ205" i="9"/>
  <c r="AQ206" i="9"/>
  <c r="AQ207" i="9"/>
  <c r="AQ208" i="9"/>
  <c r="AQ209" i="9"/>
  <c r="AQ210" i="9"/>
  <c r="AU210" i="9" s="1"/>
  <c r="AQ211" i="9"/>
  <c r="AT211" i="9" s="1"/>
  <c r="AQ212" i="9"/>
  <c r="AQ213" i="9"/>
  <c r="AQ214" i="9"/>
  <c r="AQ215" i="9"/>
  <c r="AQ216" i="9"/>
  <c r="AQ217" i="9"/>
  <c r="AR217" i="9" s="1"/>
  <c r="AQ218" i="9"/>
  <c r="AQ219" i="9"/>
  <c r="AT219" i="9" s="1"/>
  <c r="AQ220" i="9"/>
  <c r="AQ221" i="9"/>
  <c r="AQ222" i="9"/>
  <c r="AQ223" i="9"/>
  <c r="AQ224" i="9"/>
  <c r="AQ225" i="9"/>
  <c r="AQ226" i="9"/>
  <c r="AT226" i="9" s="1"/>
  <c r="AQ227" i="9"/>
  <c r="AT227" i="9" s="1"/>
  <c r="AQ228" i="9"/>
  <c r="AQ229" i="9"/>
  <c r="AQ230" i="9"/>
  <c r="AQ231" i="9"/>
  <c r="AQ232" i="9"/>
  <c r="AQ233" i="9"/>
  <c r="AQ234" i="9"/>
  <c r="AQ235" i="9"/>
  <c r="AT235" i="9" s="1"/>
  <c r="AQ236" i="9"/>
  <c r="AQ237" i="9"/>
  <c r="AQ238" i="9"/>
  <c r="AQ239" i="9"/>
  <c r="AQ240" i="9"/>
  <c r="AQ241" i="9"/>
  <c r="AT241" i="9" s="1"/>
  <c r="AQ242" i="9"/>
  <c r="AT242" i="9" s="1"/>
  <c r="AQ243" i="9"/>
  <c r="AT243" i="9" s="1"/>
  <c r="AQ244" i="9"/>
  <c r="AQ245" i="9"/>
  <c r="AQ246" i="9"/>
  <c r="AQ247" i="9"/>
  <c r="AQ248" i="9"/>
  <c r="AQ249" i="9"/>
  <c r="AQ250" i="9"/>
  <c r="AU250" i="9" s="1"/>
  <c r="AQ251" i="9"/>
  <c r="AT251" i="9" s="1"/>
  <c r="AQ252" i="9"/>
  <c r="AQ253" i="9"/>
  <c r="AQ254" i="9"/>
  <c r="AQ255" i="9"/>
  <c r="AQ256" i="9"/>
  <c r="AQ257" i="9"/>
  <c r="AQ258" i="9"/>
  <c r="AQ259" i="9"/>
  <c r="AT259" i="9" s="1"/>
  <c r="AQ260" i="9"/>
  <c r="AQ261" i="9"/>
  <c r="AQ262" i="9"/>
  <c r="AQ263" i="9"/>
  <c r="AQ264" i="9"/>
  <c r="AQ265" i="9"/>
  <c r="AQ266" i="9"/>
  <c r="AU266" i="9" s="1"/>
  <c r="AQ267" i="9"/>
  <c r="AT267" i="9" s="1"/>
  <c r="AQ268" i="9"/>
  <c r="AQ269" i="9"/>
  <c r="AQ270" i="9"/>
  <c r="AQ271" i="9"/>
  <c r="AQ272" i="9"/>
  <c r="AQ273" i="9"/>
  <c r="AQ274" i="9"/>
  <c r="AQ275" i="9"/>
  <c r="AT275" i="9" s="1"/>
  <c r="AQ276" i="9"/>
  <c r="AQ277" i="9"/>
  <c r="AQ278" i="9"/>
  <c r="AQ279" i="9"/>
  <c r="AQ280" i="9"/>
  <c r="AQ281" i="9"/>
  <c r="AQ282" i="9"/>
  <c r="AT282" i="9" s="1"/>
  <c r="AQ283" i="9"/>
  <c r="AT283" i="9" s="1"/>
  <c r="AQ284" i="9"/>
  <c r="AQ285" i="9"/>
  <c r="AQ286" i="9"/>
  <c r="AQ287" i="9"/>
  <c r="AQ288" i="9"/>
  <c r="AQ289" i="9"/>
  <c r="AQ290" i="9"/>
  <c r="AU290" i="9" s="1"/>
  <c r="AQ291" i="9"/>
  <c r="AT291" i="9" s="1"/>
  <c r="AQ292" i="9"/>
  <c r="AQ293" i="9"/>
  <c r="AQ294" i="9"/>
  <c r="AQ295" i="9"/>
  <c r="AQ296" i="9"/>
  <c r="AQ297" i="9"/>
  <c r="AQ298" i="9"/>
  <c r="AS298" i="9" s="1"/>
  <c r="AQ299" i="9"/>
  <c r="AQ300" i="9"/>
  <c r="AQ301" i="9"/>
  <c r="AQ302" i="9"/>
  <c r="AQ303" i="9"/>
  <c r="AQ304" i="9"/>
  <c r="AQ305" i="9"/>
  <c r="AQ306" i="9"/>
  <c r="AU306" i="9" s="1"/>
  <c r="AQ307" i="9"/>
  <c r="AQ308" i="9"/>
  <c r="AQ309" i="9"/>
  <c r="AQ310" i="9"/>
  <c r="AQ311" i="9"/>
  <c r="AQ312" i="9"/>
  <c r="AQ313" i="9"/>
  <c r="AQ314" i="9"/>
  <c r="AQ315" i="9"/>
  <c r="AQ316" i="9"/>
  <c r="AQ317" i="9"/>
  <c r="AQ318" i="9"/>
  <c r="AQ319" i="9"/>
  <c r="AQ320" i="9"/>
  <c r="AQ321" i="9"/>
  <c r="AQ322" i="9"/>
  <c r="AT322" i="9" s="1"/>
  <c r="AQ323" i="9"/>
  <c r="AQ324" i="9"/>
  <c r="AQ325" i="9"/>
  <c r="AQ326" i="9"/>
  <c r="AQ327" i="9"/>
  <c r="AQ328" i="9"/>
  <c r="AQ329" i="9"/>
  <c r="AQ330" i="9"/>
  <c r="AQ331" i="9"/>
  <c r="AR331" i="9" s="1"/>
  <c r="AQ332" i="9"/>
  <c r="AQ333" i="9"/>
  <c r="AQ334" i="9"/>
  <c r="AQ335" i="9"/>
  <c r="AQ336" i="9"/>
  <c r="AQ337" i="9"/>
  <c r="AQ338" i="9"/>
  <c r="AT338" i="9" s="1"/>
  <c r="AQ339" i="9"/>
  <c r="AQ340" i="9"/>
  <c r="AQ341" i="9"/>
  <c r="AQ342" i="9"/>
  <c r="AQ343" i="9"/>
  <c r="AQ344" i="9"/>
  <c r="AQ345" i="9"/>
  <c r="AQ346" i="9"/>
  <c r="AU346" i="9" s="1"/>
  <c r="AQ347" i="9"/>
  <c r="AQ348" i="9"/>
  <c r="AQ349" i="9"/>
  <c r="AQ350" i="9"/>
  <c r="AQ351" i="9"/>
  <c r="AQ352" i="9"/>
  <c r="AQ353" i="9"/>
  <c r="AQ354" i="9"/>
  <c r="AQ355" i="9"/>
  <c r="AQ356" i="9"/>
  <c r="AQ357" i="9"/>
  <c r="AQ358" i="9"/>
  <c r="AQ359" i="9"/>
  <c r="AQ360" i="9"/>
  <c r="AQ361" i="9"/>
  <c r="AQ362" i="9"/>
  <c r="AU362" i="9" s="1"/>
  <c r="AQ363" i="9"/>
  <c r="AQ364" i="9"/>
  <c r="AQ365" i="9"/>
  <c r="AQ366" i="9"/>
  <c r="AQ367" i="9"/>
  <c r="AQ368" i="9"/>
  <c r="AQ369" i="9"/>
  <c r="AU369" i="9" s="1"/>
  <c r="AQ370" i="9"/>
  <c r="AQ371" i="9"/>
  <c r="AU371" i="9" s="1"/>
  <c r="AQ372" i="9"/>
  <c r="AQ373" i="9"/>
  <c r="AQ374" i="9"/>
  <c r="AQ375" i="9"/>
  <c r="AQ11" i="9"/>
  <c r="C12" i="9"/>
  <c r="E12" i="9" s="1"/>
  <c r="C13" i="9"/>
  <c r="D13" i="9" s="1"/>
  <c r="C14" i="9"/>
  <c r="G14" i="9" s="1"/>
  <c r="C15" i="9"/>
  <c r="C16" i="9"/>
  <c r="C17" i="9"/>
  <c r="C18" i="9"/>
  <c r="G18" i="9" s="1"/>
  <c r="C19" i="9"/>
  <c r="C20" i="9"/>
  <c r="F20" i="9" s="1"/>
  <c r="C21" i="9"/>
  <c r="E21" i="9" s="1"/>
  <c r="C22" i="9"/>
  <c r="E22" i="9" s="1"/>
  <c r="C23" i="9"/>
  <c r="C24" i="9"/>
  <c r="C25" i="9"/>
  <c r="C26" i="9"/>
  <c r="G26" i="9" s="1"/>
  <c r="C27" i="9"/>
  <c r="C28" i="9"/>
  <c r="D28" i="9" s="1"/>
  <c r="C29" i="9"/>
  <c r="G29" i="9" s="1"/>
  <c r="C30" i="9"/>
  <c r="F30" i="9" s="1"/>
  <c r="C31" i="9"/>
  <c r="C32" i="9"/>
  <c r="C33" i="9"/>
  <c r="C34" i="9"/>
  <c r="G34" i="9" s="1"/>
  <c r="C35" i="9"/>
  <c r="C36" i="9"/>
  <c r="E36" i="9" s="1"/>
  <c r="C37" i="9"/>
  <c r="E37" i="9" s="1"/>
  <c r="C38" i="9"/>
  <c r="E38" i="9" s="1"/>
  <c r="C39" i="9"/>
  <c r="C40" i="9"/>
  <c r="C41" i="9"/>
  <c r="C42" i="9"/>
  <c r="G42" i="9" s="1"/>
  <c r="C43" i="9"/>
  <c r="C44" i="9"/>
  <c r="F44" i="9" s="1"/>
  <c r="C45" i="9"/>
  <c r="G45" i="9" s="1"/>
  <c r="C46" i="9"/>
  <c r="D46" i="9" s="1"/>
  <c r="C47" i="9"/>
  <c r="C48" i="9"/>
  <c r="C49" i="9"/>
  <c r="C50" i="9"/>
  <c r="G50" i="9" s="1"/>
  <c r="C51" i="9"/>
  <c r="C52" i="9"/>
  <c r="E52" i="9" s="1"/>
  <c r="C53" i="9"/>
  <c r="C54" i="9"/>
  <c r="G54" i="9" s="1"/>
  <c r="C55" i="9"/>
  <c r="C56" i="9"/>
  <c r="C57" i="9"/>
  <c r="C58" i="9"/>
  <c r="G58" i="9" s="1"/>
  <c r="C59" i="9"/>
  <c r="C60" i="9"/>
  <c r="E60" i="9" s="1"/>
  <c r="C61" i="9"/>
  <c r="G61" i="9" s="1"/>
  <c r="C62" i="9"/>
  <c r="D62" i="9" s="1"/>
  <c r="C63" i="9"/>
  <c r="C64" i="9"/>
  <c r="C65" i="9"/>
  <c r="C66" i="9"/>
  <c r="G66" i="9" s="1"/>
  <c r="C67" i="9"/>
  <c r="C68" i="9"/>
  <c r="E68" i="9" s="1"/>
  <c r="C69" i="9"/>
  <c r="C70" i="9"/>
  <c r="E70" i="9" s="1"/>
  <c r="C71" i="9"/>
  <c r="C72" i="9"/>
  <c r="C73" i="9"/>
  <c r="C74" i="9"/>
  <c r="G74" i="9" s="1"/>
  <c r="C75" i="9"/>
  <c r="C76" i="9"/>
  <c r="E76" i="9" s="1"/>
  <c r="C77" i="9"/>
  <c r="G77" i="9" s="1"/>
  <c r="C78" i="9"/>
  <c r="G78" i="9" s="1"/>
  <c r="C79" i="9"/>
  <c r="C80" i="9"/>
  <c r="C81" i="9"/>
  <c r="C82" i="9"/>
  <c r="G82" i="9" s="1"/>
  <c r="C83" i="9"/>
  <c r="C84" i="9"/>
  <c r="E84" i="9" s="1"/>
  <c r="C85" i="9"/>
  <c r="E85" i="9" s="1"/>
  <c r="C86" i="9"/>
  <c r="G86" i="9" s="1"/>
  <c r="C87" i="9"/>
  <c r="C88" i="9"/>
  <c r="C89" i="9"/>
  <c r="C90" i="9"/>
  <c r="G90" i="9" s="1"/>
  <c r="C91" i="9"/>
  <c r="C92" i="9"/>
  <c r="E92" i="9" s="1"/>
  <c r="C93" i="9"/>
  <c r="D93" i="9" s="1"/>
  <c r="C94" i="9"/>
  <c r="F94" i="9" s="1"/>
  <c r="C95" i="9"/>
  <c r="C96" i="9"/>
  <c r="C97" i="9"/>
  <c r="C98" i="9"/>
  <c r="G98" i="9" s="1"/>
  <c r="C99" i="9"/>
  <c r="C100" i="9"/>
  <c r="E100" i="9" s="1"/>
  <c r="C101" i="9"/>
  <c r="E101" i="9" s="1"/>
  <c r="C102" i="9"/>
  <c r="G102" i="9" s="1"/>
  <c r="C103" i="9"/>
  <c r="C104" i="9"/>
  <c r="C105" i="9"/>
  <c r="C106" i="9"/>
  <c r="G106" i="9" s="1"/>
  <c r="C107" i="9"/>
  <c r="C108" i="9"/>
  <c r="E108" i="9" s="1"/>
  <c r="C109" i="9"/>
  <c r="G109" i="9" s="1"/>
  <c r="C110" i="9"/>
  <c r="D110" i="9" s="1"/>
  <c r="C111" i="9"/>
  <c r="C112" i="9"/>
  <c r="C113" i="9"/>
  <c r="C114" i="9"/>
  <c r="G114" i="9" s="1"/>
  <c r="C115" i="9"/>
  <c r="C116" i="9"/>
  <c r="E116" i="9" s="1"/>
  <c r="C117" i="9"/>
  <c r="E117" i="9" s="1"/>
  <c r="C118" i="9"/>
  <c r="G118" i="9" s="1"/>
  <c r="C119" i="9"/>
  <c r="C120" i="9"/>
  <c r="C121" i="9"/>
  <c r="C122" i="9"/>
  <c r="G122" i="9" s="1"/>
  <c r="C123" i="9"/>
  <c r="C124" i="9"/>
  <c r="E124" i="9" s="1"/>
  <c r="C125" i="9"/>
  <c r="G125" i="9" s="1"/>
  <c r="C126" i="9"/>
  <c r="G126" i="9" s="1"/>
  <c r="C127" i="9"/>
  <c r="C128" i="9"/>
  <c r="C129" i="9"/>
  <c r="C130" i="9"/>
  <c r="G130" i="9" s="1"/>
  <c r="C131" i="9"/>
  <c r="C132" i="9"/>
  <c r="E132" i="9" s="1"/>
  <c r="C133" i="9"/>
  <c r="E133" i="9" s="1"/>
  <c r="C134" i="9"/>
  <c r="E134" i="9" s="1"/>
  <c r="C135" i="9"/>
  <c r="C136" i="9"/>
  <c r="C137" i="9"/>
  <c r="C138" i="9"/>
  <c r="G138" i="9" s="1"/>
  <c r="C139" i="9"/>
  <c r="C140" i="9"/>
  <c r="E140" i="9" s="1"/>
  <c r="C141" i="9"/>
  <c r="G141" i="9" s="1"/>
  <c r="C142" i="9"/>
  <c r="G142" i="9" s="1"/>
  <c r="C143" i="9"/>
  <c r="C144" i="9"/>
  <c r="C145" i="9"/>
  <c r="C146" i="9"/>
  <c r="G146" i="9" s="1"/>
  <c r="C147" i="9"/>
  <c r="C148" i="9"/>
  <c r="E148" i="9" s="1"/>
  <c r="C149" i="9"/>
  <c r="E149" i="9" s="1"/>
  <c r="C150" i="9"/>
  <c r="G150" i="9" s="1"/>
  <c r="C151" i="9"/>
  <c r="C152" i="9"/>
  <c r="C153" i="9"/>
  <c r="C154" i="9"/>
  <c r="G154" i="9" s="1"/>
  <c r="C155" i="9"/>
  <c r="C156" i="9"/>
  <c r="E156" i="9" s="1"/>
  <c r="C157" i="9"/>
  <c r="G157" i="9" s="1"/>
  <c r="C158" i="9"/>
  <c r="F158" i="9" s="1"/>
  <c r="C159" i="9"/>
  <c r="C160" i="9"/>
  <c r="C161" i="9"/>
  <c r="C162" i="9"/>
  <c r="G162" i="9" s="1"/>
  <c r="C163" i="9"/>
  <c r="C164" i="9"/>
  <c r="E164" i="9" s="1"/>
  <c r="C165" i="9"/>
  <c r="E165" i="9" s="1"/>
  <c r="C166" i="9"/>
  <c r="G166" i="9" s="1"/>
  <c r="C167" i="9"/>
  <c r="C168" i="9"/>
  <c r="C169" i="9"/>
  <c r="C170" i="9"/>
  <c r="G170" i="9" s="1"/>
  <c r="C171" i="9"/>
  <c r="C172" i="9"/>
  <c r="E172" i="9" s="1"/>
  <c r="C173" i="9"/>
  <c r="G173" i="9" s="1"/>
  <c r="C174" i="9"/>
  <c r="D174" i="9" s="1"/>
  <c r="C175" i="9"/>
  <c r="C176" i="9"/>
  <c r="C177" i="9"/>
  <c r="C178" i="9"/>
  <c r="G178" i="9" s="1"/>
  <c r="C179" i="9"/>
  <c r="C180" i="9"/>
  <c r="E180" i="9" s="1"/>
  <c r="C181" i="9"/>
  <c r="C182" i="9"/>
  <c r="G182" i="9" s="1"/>
  <c r="C183" i="9"/>
  <c r="C184" i="9"/>
  <c r="C185" i="9"/>
  <c r="C186" i="9"/>
  <c r="G186" i="9" s="1"/>
  <c r="C187" i="9"/>
  <c r="C188" i="9"/>
  <c r="E188" i="9" s="1"/>
  <c r="C189" i="9"/>
  <c r="G189" i="9" s="1"/>
  <c r="C190" i="9"/>
  <c r="G190" i="9" s="1"/>
  <c r="C191" i="9"/>
  <c r="C192" i="9"/>
  <c r="C193" i="9"/>
  <c r="C194" i="9"/>
  <c r="G194" i="9" s="1"/>
  <c r="C195" i="9"/>
  <c r="C196" i="9"/>
  <c r="E196" i="9" s="1"/>
  <c r="C197" i="9"/>
  <c r="E197" i="9" s="1"/>
  <c r="C198" i="9"/>
  <c r="E198" i="9" s="1"/>
  <c r="C199" i="9"/>
  <c r="C200" i="9"/>
  <c r="C201" i="9"/>
  <c r="C202" i="9"/>
  <c r="G202" i="9" s="1"/>
  <c r="C203" i="9"/>
  <c r="C204" i="9"/>
  <c r="E204" i="9" s="1"/>
  <c r="C205" i="9"/>
  <c r="G205" i="9" s="1"/>
  <c r="C206" i="9"/>
  <c r="G206" i="9" s="1"/>
  <c r="C207" i="9"/>
  <c r="C208" i="9"/>
  <c r="C209" i="9"/>
  <c r="C210" i="9"/>
  <c r="G210" i="9" s="1"/>
  <c r="C211" i="9"/>
  <c r="C212" i="9"/>
  <c r="E212" i="9" s="1"/>
  <c r="C213" i="9"/>
  <c r="E213" i="9" s="1"/>
  <c r="C214" i="9"/>
  <c r="E214" i="9" s="1"/>
  <c r="C215" i="9"/>
  <c r="C216" i="9"/>
  <c r="C217" i="9"/>
  <c r="C218" i="9"/>
  <c r="G218" i="9" s="1"/>
  <c r="C219" i="9"/>
  <c r="C220" i="9"/>
  <c r="E220" i="9" s="1"/>
  <c r="C221" i="9"/>
  <c r="G221" i="9" s="1"/>
  <c r="C222" i="9"/>
  <c r="F222" i="9" s="1"/>
  <c r="C223" i="9"/>
  <c r="C224" i="9"/>
  <c r="C225" i="9"/>
  <c r="C226" i="9"/>
  <c r="G226" i="9" s="1"/>
  <c r="C227" i="9"/>
  <c r="C228" i="9"/>
  <c r="E228" i="9" s="1"/>
  <c r="C229" i="9"/>
  <c r="E229" i="9" s="1"/>
  <c r="C230" i="9"/>
  <c r="G230" i="9" s="1"/>
  <c r="C231" i="9"/>
  <c r="C232" i="9"/>
  <c r="C233" i="9"/>
  <c r="C234" i="9"/>
  <c r="G234" i="9" s="1"/>
  <c r="C235" i="9"/>
  <c r="C236" i="9"/>
  <c r="E236" i="9" s="1"/>
  <c r="C237" i="9"/>
  <c r="G237" i="9" s="1"/>
  <c r="C238" i="9"/>
  <c r="D238" i="9" s="1"/>
  <c r="C239" i="9"/>
  <c r="C240" i="9"/>
  <c r="C241" i="9"/>
  <c r="C242" i="9"/>
  <c r="G242" i="9" s="1"/>
  <c r="C243" i="9"/>
  <c r="C244" i="9"/>
  <c r="D244" i="9" s="1"/>
  <c r="C245" i="9"/>
  <c r="C246" i="9"/>
  <c r="G246" i="9" s="1"/>
  <c r="C247" i="9"/>
  <c r="C248" i="9"/>
  <c r="C249" i="9"/>
  <c r="C250" i="9"/>
  <c r="G250" i="9" s="1"/>
  <c r="C251" i="9"/>
  <c r="C252" i="9"/>
  <c r="G252" i="9" s="1"/>
  <c r="C253" i="9"/>
  <c r="G253" i="9" s="1"/>
  <c r="C254" i="9"/>
  <c r="D254" i="9" s="1"/>
  <c r="C255" i="9"/>
  <c r="C256" i="9"/>
  <c r="C257" i="9"/>
  <c r="C258" i="9"/>
  <c r="G258" i="9" s="1"/>
  <c r="C259" i="9"/>
  <c r="C260" i="9"/>
  <c r="G260" i="9" s="1"/>
  <c r="C261" i="9"/>
  <c r="C262" i="9"/>
  <c r="G262" i="9" s="1"/>
  <c r="C263" i="9"/>
  <c r="C264" i="9"/>
  <c r="C265" i="9"/>
  <c r="C266" i="9"/>
  <c r="G266" i="9" s="1"/>
  <c r="C267" i="9"/>
  <c r="C268" i="9"/>
  <c r="F268" i="9" s="1"/>
  <c r="C269" i="9"/>
  <c r="G269" i="9" s="1"/>
  <c r="C270" i="9"/>
  <c r="D270" i="9" s="1"/>
  <c r="C271" i="9"/>
  <c r="C272" i="9"/>
  <c r="C273" i="9"/>
  <c r="C274" i="9"/>
  <c r="G274" i="9" s="1"/>
  <c r="C275" i="9"/>
  <c r="C276" i="9"/>
  <c r="F276" i="9" s="1"/>
  <c r="C277" i="9"/>
  <c r="C278" i="9"/>
  <c r="G278" i="9" s="1"/>
  <c r="C279" i="9"/>
  <c r="C280" i="9"/>
  <c r="C281" i="9"/>
  <c r="C282" i="9"/>
  <c r="G282" i="9" s="1"/>
  <c r="C283" i="9"/>
  <c r="C284" i="9"/>
  <c r="E284" i="9" s="1"/>
  <c r="C285" i="9"/>
  <c r="G285" i="9" s="1"/>
  <c r="C286" i="9"/>
  <c r="D286" i="9" s="1"/>
  <c r="C287" i="9"/>
  <c r="C288" i="9"/>
  <c r="C289" i="9"/>
  <c r="C290" i="9"/>
  <c r="G290" i="9" s="1"/>
  <c r="C291" i="9"/>
  <c r="C292" i="9"/>
  <c r="E292" i="9" s="1"/>
  <c r="C293" i="9"/>
  <c r="E293" i="9" s="1"/>
  <c r="C294" i="9"/>
  <c r="F294" i="9" s="1"/>
  <c r="C295" i="9"/>
  <c r="C296" i="9"/>
  <c r="C297" i="9"/>
  <c r="C298" i="9"/>
  <c r="G298" i="9" s="1"/>
  <c r="C299" i="9"/>
  <c r="C300" i="9"/>
  <c r="D300" i="9" s="1"/>
  <c r="C301" i="9"/>
  <c r="G301" i="9" s="1"/>
  <c r="C302" i="9"/>
  <c r="G302" i="9" s="1"/>
  <c r="C303" i="9"/>
  <c r="C304" i="9"/>
  <c r="C305" i="9"/>
  <c r="C306" i="9"/>
  <c r="G306" i="9" s="1"/>
  <c r="C307" i="9"/>
  <c r="C308" i="9"/>
  <c r="D308" i="9" s="1"/>
  <c r="C309" i="9"/>
  <c r="C310" i="9"/>
  <c r="G310" i="9" s="1"/>
  <c r="C311" i="9"/>
  <c r="C312" i="9"/>
  <c r="C313" i="9"/>
  <c r="C314" i="9"/>
  <c r="G314" i="9" s="1"/>
  <c r="C315" i="9"/>
  <c r="C316" i="9"/>
  <c r="G316" i="9" s="1"/>
  <c r="C317" i="9"/>
  <c r="G317" i="9" s="1"/>
  <c r="C318" i="9"/>
  <c r="D318" i="9" s="1"/>
  <c r="C319" i="9"/>
  <c r="C320" i="9"/>
  <c r="C321" i="9"/>
  <c r="C322" i="9"/>
  <c r="G322" i="9" s="1"/>
  <c r="C323" i="9"/>
  <c r="C324" i="9"/>
  <c r="G324" i="9" s="1"/>
  <c r="C325" i="9"/>
  <c r="E325" i="9" s="1"/>
  <c r="C326" i="9"/>
  <c r="D326" i="9" s="1"/>
  <c r="C327" i="9"/>
  <c r="C328" i="9"/>
  <c r="C329" i="9"/>
  <c r="C330" i="9"/>
  <c r="G330" i="9" s="1"/>
  <c r="C331" i="9"/>
  <c r="C332" i="9"/>
  <c r="F332" i="9" s="1"/>
  <c r="C333" i="9"/>
  <c r="G333" i="9" s="1"/>
  <c r="C334" i="9"/>
  <c r="E334" i="9" s="1"/>
  <c r="C335" i="9"/>
  <c r="C336" i="9"/>
  <c r="C337" i="9"/>
  <c r="C338" i="9"/>
  <c r="G338" i="9" s="1"/>
  <c r="C339" i="9"/>
  <c r="C340" i="9"/>
  <c r="F340" i="9" s="1"/>
  <c r="C341" i="9"/>
  <c r="E341" i="9" s="1"/>
  <c r="C342" i="9"/>
  <c r="G342" i="9" s="1"/>
  <c r="C343" i="9"/>
  <c r="C344" i="9"/>
  <c r="C345" i="9"/>
  <c r="C346" i="9"/>
  <c r="G346" i="9" s="1"/>
  <c r="C347" i="9"/>
  <c r="C348" i="9"/>
  <c r="E348" i="9" s="1"/>
  <c r="C349" i="9"/>
  <c r="G349" i="9" s="1"/>
  <c r="C350" i="9"/>
  <c r="F350" i="9" s="1"/>
  <c r="C351" i="9"/>
  <c r="C352" i="9"/>
  <c r="C353" i="9"/>
  <c r="C354" i="9"/>
  <c r="G354" i="9" s="1"/>
  <c r="C355" i="9"/>
  <c r="C356" i="9"/>
  <c r="E356" i="9" s="1"/>
  <c r="C357" i="9"/>
  <c r="E357" i="9" s="1"/>
  <c r="C358" i="9"/>
  <c r="F358" i="9" s="1"/>
  <c r="C359" i="9"/>
  <c r="C360" i="9"/>
  <c r="C361" i="9"/>
  <c r="C362" i="9"/>
  <c r="G362" i="9" s="1"/>
  <c r="C363" i="9"/>
  <c r="C364" i="9"/>
  <c r="D364" i="9" s="1"/>
  <c r="C365" i="9"/>
  <c r="G365" i="9" s="1"/>
  <c r="C366" i="9"/>
  <c r="G366" i="9" s="1"/>
  <c r="C367" i="9"/>
  <c r="C368" i="9"/>
  <c r="C369" i="9"/>
  <c r="C370" i="9"/>
  <c r="G370" i="9" s="1"/>
  <c r="C371" i="9"/>
  <c r="C372" i="9"/>
  <c r="D372" i="9" s="1"/>
  <c r="C373" i="9"/>
  <c r="C374" i="9"/>
  <c r="F374" i="9" s="1"/>
  <c r="C375" i="9"/>
  <c r="AS7" i="9"/>
  <c r="AR7" i="9"/>
  <c r="AP3" i="9"/>
  <c r="AO1" i="9"/>
  <c r="AG12" i="9"/>
  <c r="AK12" i="9" s="1"/>
  <c r="AG13" i="9"/>
  <c r="AG14" i="9"/>
  <c r="AG15" i="9"/>
  <c r="AG16" i="9"/>
  <c r="AG17" i="9"/>
  <c r="AG18" i="9"/>
  <c r="AG19" i="9"/>
  <c r="AG20" i="9"/>
  <c r="AK20" i="9" s="1"/>
  <c r="AG21" i="9"/>
  <c r="AG22" i="9"/>
  <c r="AG23" i="9"/>
  <c r="AG24" i="9"/>
  <c r="AG25" i="9"/>
  <c r="AG26" i="9"/>
  <c r="AG27" i="9"/>
  <c r="AG28" i="9"/>
  <c r="AG29" i="9"/>
  <c r="AG30" i="9"/>
  <c r="AG31" i="9"/>
  <c r="AG32" i="9"/>
  <c r="AG33" i="9"/>
  <c r="AG34" i="9"/>
  <c r="AG35" i="9"/>
  <c r="AG36" i="9"/>
  <c r="AK36" i="9" s="1"/>
  <c r="AG37" i="9"/>
  <c r="AG38" i="9"/>
  <c r="AG39" i="9"/>
  <c r="AG40" i="9"/>
  <c r="AG41" i="9"/>
  <c r="AG42" i="9"/>
  <c r="AG43" i="9"/>
  <c r="AG44" i="9"/>
  <c r="AG45" i="9"/>
  <c r="AG46" i="9"/>
  <c r="AG47" i="9"/>
  <c r="AG48" i="9"/>
  <c r="AG49" i="9"/>
  <c r="AG50" i="9"/>
  <c r="AG51" i="9"/>
  <c r="AG52" i="9"/>
  <c r="AK52" i="9" s="1"/>
  <c r="AG53" i="9"/>
  <c r="AH53" i="9" s="1"/>
  <c r="AG54" i="9"/>
  <c r="AG55" i="9"/>
  <c r="AG56" i="9"/>
  <c r="AG57" i="9"/>
  <c r="AG58" i="9"/>
  <c r="AG59" i="9"/>
  <c r="AG60" i="9"/>
  <c r="AG61" i="9"/>
  <c r="AG62" i="9"/>
  <c r="AG63" i="9"/>
  <c r="AG64" i="9"/>
  <c r="AG65" i="9"/>
  <c r="AG66" i="9"/>
  <c r="AG67" i="9"/>
  <c r="AG68" i="9"/>
  <c r="AK68" i="9" s="1"/>
  <c r="AG69" i="9"/>
  <c r="AG70" i="9"/>
  <c r="AG71" i="9"/>
  <c r="AG72" i="9"/>
  <c r="AG73" i="9"/>
  <c r="AG74" i="9"/>
  <c r="AK74" i="9" s="1"/>
  <c r="AG75" i="9"/>
  <c r="AK75" i="9" s="1"/>
  <c r="AG76" i="9"/>
  <c r="AG77" i="9"/>
  <c r="AG78" i="9"/>
  <c r="AG79" i="9"/>
  <c r="AG80" i="9"/>
  <c r="AG81" i="9"/>
  <c r="AG82" i="9"/>
  <c r="AJ82" i="9" s="1"/>
  <c r="AG83" i="9"/>
  <c r="AG84" i="9"/>
  <c r="AG85" i="9"/>
  <c r="AK85" i="9" s="1"/>
  <c r="AG86" i="9"/>
  <c r="AG87" i="9"/>
  <c r="AG88" i="9"/>
  <c r="AG89" i="9"/>
  <c r="AG90" i="9"/>
  <c r="AG91" i="9"/>
  <c r="AG92" i="9"/>
  <c r="AG93" i="9"/>
  <c r="AG94" i="9"/>
  <c r="AG95" i="9"/>
  <c r="AG96" i="9"/>
  <c r="AG97" i="9"/>
  <c r="AG98" i="9"/>
  <c r="AH98" i="9" s="1"/>
  <c r="AG99" i="9"/>
  <c r="AG100" i="9"/>
  <c r="AG101" i="9"/>
  <c r="AG102" i="9"/>
  <c r="AG103" i="9"/>
  <c r="AG104" i="9"/>
  <c r="AG105" i="9"/>
  <c r="AG106" i="9"/>
  <c r="AK106" i="9" s="1"/>
  <c r="AG107" i="9"/>
  <c r="AH107" i="9" s="1"/>
  <c r="AG108" i="9"/>
  <c r="AH108" i="9" s="1"/>
  <c r="AG109" i="9"/>
  <c r="AG110" i="9"/>
  <c r="AG111" i="9"/>
  <c r="AG112" i="9"/>
  <c r="AG113" i="9"/>
  <c r="AG114" i="9"/>
  <c r="AG115" i="9"/>
  <c r="AK115" i="9" s="1"/>
  <c r="AG116" i="9"/>
  <c r="AK116" i="9" s="1"/>
  <c r="AG117" i="9"/>
  <c r="AG118" i="9"/>
  <c r="AG119" i="9"/>
  <c r="AG120" i="9"/>
  <c r="AG121" i="9"/>
  <c r="AG122" i="9"/>
  <c r="AH122" i="9" s="1"/>
  <c r="AG123" i="9"/>
  <c r="AG124" i="9"/>
  <c r="AK124" i="9" s="1"/>
  <c r="AG125" i="9"/>
  <c r="AG126" i="9"/>
  <c r="AG127" i="9"/>
  <c r="AG128" i="9"/>
  <c r="AG129" i="9"/>
  <c r="AG130" i="9"/>
  <c r="AG131" i="9"/>
  <c r="AG132" i="9"/>
  <c r="AG133" i="9"/>
  <c r="AG134" i="9"/>
  <c r="AG135" i="9"/>
  <c r="AG136" i="9"/>
  <c r="AG137" i="9"/>
  <c r="AG138" i="9"/>
  <c r="AG139" i="9"/>
  <c r="AG140" i="9"/>
  <c r="AG141" i="9"/>
  <c r="AG142" i="9"/>
  <c r="AG143" i="9"/>
  <c r="AG144" i="9"/>
  <c r="AG145" i="9"/>
  <c r="AG146" i="9"/>
  <c r="AK146" i="9" s="1"/>
  <c r="AG147" i="9"/>
  <c r="AG148" i="9"/>
  <c r="AK148" i="9" s="1"/>
  <c r="AG149" i="9"/>
  <c r="AG150" i="9"/>
  <c r="AG151" i="9"/>
  <c r="AG152" i="9"/>
  <c r="AG153" i="9"/>
  <c r="AG154" i="9"/>
  <c r="AG155" i="9"/>
  <c r="AG156" i="9"/>
  <c r="AG157" i="9"/>
  <c r="AG158" i="9"/>
  <c r="AG159" i="9"/>
  <c r="AG160" i="9"/>
  <c r="AG161" i="9"/>
  <c r="AG162" i="9"/>
  <c r="AH162" i="9" s="1"/>
  <c r="AG163" i="9"/>
  <c r="AG164" i="9"/>
  <c r="AK164" i="9" s="1"/>
  <c r="AG165" i="9"/>
  <c r="AG166" i="9"/>
  <c r="AG167" i="9"/>
  <c r="AG168" i="9"/>
  <c r="AG169" i="9"/>
  <c r="AG170" i="9"/>
  <c r="AK170" i="9" s="1"/>
  <c r="AG171" i="9"/>
  <c r="AH171" i="9" s="1"/>
  <c r="AG172" i="9"/>
  <c r="AI172" i="9" s="1"/>
  <c r="AG173" i="9"/>
  <c r="AG174" i="9"/>
  <c r="AK174" i="9" s="1"/>
  <c r="AG175" i="9"/>
  <c r="AG176" i="9"/>
  <c r="AG177" i="9"/>
  <c r="AG178" i="9"/>
  <c r="AK178" i="9" s="1"/>
  <c r="AG179" i="9"/>
  <c r="AK179" i="9" s="1"/>
  <c r="AG180" i="9"/>
  <c r="AG181" i="9"/>
  <c r="AG182" i="9"/>
  <c r="AG183" i="9"/>
  <c r="AG184" i="9"/>
  <c r="AG185" i="9"/>
  <c r="AG186" i="9"/>
  <c r="AI186" i="9" s="1"/>
  <c r="AG187" i="9"/>
  <c r="AG188" i="9"/>
  <c r="AJ188" i="9" s="1"/>
  <c r="AG189" i="9"/>
  <c r="AG190" i="9"/>
  <c r="AG191" i="9"/>
  <c r="AG192" i="9"/>
  <c r="AG193" i="9"/>
  <c r="AG194" i="9"/>
  <c r="AG195" i="9"/>
  <c r="AG196" i="9"/>
  <c r="AH196" i="9" s="1"/>
  <c r="AG197" i="9"/>
  <c r="AG198" i="9"/>
  <c r="AG199" i="9"/>
  <c r="AG200" i="9"/>
  <c r="AG201" i="9"/>
  <c r="AG202" i="9"/>
  <c r="AK202" i="9" s="1"/>
  <c r="AG203" i="9"/>
  <c r="AG204" i="9"/>
  <c r="AG205" i="9"/>
  <c r="AG206" i="9"/>
  <c r="AG207" i="9"/>
  <c r="AG208" i="9"/>
  <c r="AG209" i="9"/>
  <c r="AG210" i="9"/>
  <c r="AK210" i="9" s="1"/>
  <c r="AG211" i="9"/>
  <c r="AG212" i="9"/>
  <c r="AG213" i="9"/>
  <c r="AG214" i="9"/>
  <c r="AG215" i="9"/>
  <c r="AG216" i="9"/>
  <c r="AG217" i="9"/>
  <c r="AG218" i="9"/>
  <c r="AG219" i="9"/>
  <c r="AK219" i="9" s="1"/>
  <c r="AG220" i="9"/>
  <c r="AG221" i="9"/>
  <c r="AG222" i="9"/>
  <c r="AK222" i="9" s="1"/>
  <c r="AG223" i="9"/>
  <c r="AG224" i="9"/>
  <c r="AG225" i="9"/>
  <c r="AG226" i="9"/>
  <c r="AH226" i="9" s="1"/>
  <c r="AG227" i="9"/>
  <c r="AG228" i="9"/>
  <c r="AG229" i="9"/>
  <c r="AG230" i="9"/>
  <c r="AK230" i="9" s="1"/>
  <c r="AG231" i="9"/>
  <c r="AG232" i="9"/>
  <c r="AG233" i="9"/>
  <c r="AG234" i="9"/>
  <c r="AK234" i="9" s="1"/>
  <c r="AG235" i="9"/>
  <c r="AK235" i="9" s="1"/>
  <c r="AG236" i="9"/>
  <c r="AG237" i="9"/>
  <c r="AG238" i="9"/>
  <c r="AG239" i="9"/>
  <c r="AG240" i="9"/>
  <c r="AG241" i="9"/>
  <c r="AG242" i="9"/>
  <c r="AH242" i="9" s="1"/>
  <c r="AG243" i="9"/>
  <c r="AG244" i="9"/>
  <c r="AG245" i="9"/>
  <c r="AG246" i="9"/>
  <c r="AG247" i="9"/>
  <c r="AG248" i="9"/>
  <c r="AH248" i="9" s="1"/>
  <c r="AG249" i="9"/>
  <c r="AG250" i="9"/>
  <c r="AG251" i="9"/>
  <c r="AK251" i="9" s="1"/>
  <c r="AG252" i="9"/>
  <c r="AK252" i="9" s="1"/>
  <c r="AG253" i="9"/>
  <c r="AG254" i="9"/>
  <c r="AG255" i="9"/>
  <c r="AG256" i="9"/>
  <c r="AH256" i="9" s="1"/>
  <c r="AG257" i="9"/>
  <c r="AG258" i="9"/>
  <c r="AG259" i="9"/>
  <c r="AG260" i="9"/>
  <c r="AG261" i="9"/>
  <c r="AG262" i="9"/>
  <c r="AG263" i="9"/>
  <c r="AG264" i="9"/>
  <c r="AI264" i="9" s="1"/>
  <c r="AG265" i="9"/>
  <c r="AG266" i="9"/>
  <c r="AG267" i="9"/>
  <c r="AG268" i="9"/>
  <c r="AH268" i="9" s="1"/>
  <c r="AG269" i="9"/>
  <c r="AG270" i="9"/>
  <c r="AK270" i="9" s="1"/>
  <c r="AG271" i="9"/>
  <c r="AG272" i="9"/>
  <c r="AK272" i="9" s="1"/>
  <c r="AG273" i="9"/>
  <c r="AG274" i="9"/>
  <c r="AG275" i="9"/>
  <c r="AG276" i="9"/>
  <c r="AH276" i="9" s="1"/>
  <c r="AG277" i="9"/>
  <c r="AG278" i="9"/>
  <c r="AG279" i="9"/>
  <c r="AG280" i="9"/>
  <c r="AG281" i="9"/>
  <c r="AG282" i="9"/>
  <c r="AG283" i="9"/>
  <c r="AG284" i="9"/>
  <c r="AG285" i="9"/>
  <c r="AG286" i="9"/>
  <c r="AK286" i="9" s="1"/>
  <c r="AG287" i="9"/>
  <c r="AG288" i="9"/>
  <c r="AH288" i="9" s="1"/>
  <c r="AG289" i="9"/>
  <c r="AG290" i="9"/>
  <c r="AG291" i="9"/>
  <c r="AG292" i="9"/>
  <c r="AG293" i="9"/>
  <c r="AG294" i="9"/>
  <c r="AK294" i="9" s="1"/>
  <c r="AG295" i="9"/>
  <c r="AG296" i="9"/>
  <c r="AG297" i="9"/>
  <c r="AG298" i="9"/>
  <c r="AK298" i="9" s="1"/>
  <c r="AG299" i="9"/>
  <c r="AG300" i="9"/>
  <c r="AG301" i="9"/>
  <c r="AG302" i="9"/>
  <c r="AG303" i="9"/>
  <c r="AG304" i="9"/>
  <c r="AG305" i="9"/>
  <c r="AG306" i="9"/>
  <c r="AG307" i="9"/>
  <c r="AG308" i="9"/>
  <c r="AG309" i="9"/>
  <c r="AG310" i="9"/>
  <c r="AG311" i="9"/>
  <c r="AG312" i="9"/>
  <c r="AG313" i="9"/>
  <c r="AG314" i="9"/>
  <c r="AG315" i="9"/>
  <c r="AG316" i="9"/>
  <c r="AK316" i="9" s="1"/>
  <c r="AG317" i="9"/>
  <c r="AG318" i="9"/>
  <c r="AG319" i="9"/>
  <c r="AG320" i="9"/>
  <c r="AG321" i="9"/>
  <c r="AG322" i="9"/>
  <c r="AG323" i="9"/>
  <c r="AG324" i="9"/>
  <c r="AG325" i="9"/>
  <c r="AG326" i="9"/>
  <c r="AG327" i="9"/>
  <c r="AG328" i="9"/>
  <c r="AG329" i="9"/>
  <c r="AG330" i="9"/>
  <c r="AG331" i="9"/>
  <c r="AG332" i="9"/>
  <c r="AG333" i="9"/>
  <c r="AG334" i="9"/>
  <c r="AG335" i="9"/>
  <c r="AG336" i="9"/>
  <c r="AG337" i="9"/>
  <c r="AG338" i="9"/>
  <c r="AG339" i="9"/>
  <c r="AG340" i="9"/>
  <c r="AG341" i="9"/>
  <c r="AG342" i="9"/>
  <c r="AG343" i="9"/>
  <c r="AG344" i="9"/>
  <c r="AJ344" i="9" s="1"/>
  <c r="AG345" i="9"/>
  <c r="AG346" i="9"/>
  <c r="AG347" i="9"/>
  <c r="AG348" i="9"/>
  <c r="AG349" i="9"/>
  <c r="AG350" i="9"/>
  <c r="AG351" i="9"/>
  <c r="AG352" i="9"/>
  <c r="AI352" i="9" s="1"/>
  <c r="AG353" i="9"/>
  <c r="AG354" i="9"/>
  <c r="AJ354" i="9" s="1"/>
  <c r="AG355" i="9"/>
  <c r="AG356" i="9"/>
  <c r="AG357" i="9"/>
  <c r="AG358" i="9"/>
  <c r="AG359" i="9"/>
  <c r="AG360" i="9"/>
  <c r="AH360" i="9" s="1"/>
  <c r="AG361" i="9"/>
  <c r="AG362" i="9"/>
  <c r="AG363" i="9"/>
  <c r="AG364" i="9"/>
  <c r="AG365" i="9"/>
  <c r="AG366" i="9"/>
  <c r="AK366" i="9" s="1"/>
  <c r="AG367" i="9"/>
  <c r="AG368" i="9"/>
  <c r="AJ368" i="9" s="1"/>
  <c r="AG369" i="9"/>
  <c r="AG370" i="9"/>
  <c r="AG371" i="9"/>
  <c r="AG372" i="9"/>
  <c r="AG373" i="9"/>
  <c r="AG374" i="9"/>
  <c r="AK374" i="9" s="1"/>
  <c r="AG375" i="9"/>
  <c r="AG11" i="9"/>
  <c r="AH7" i="9"/>
  <c r="AI7" i="9"/>
  <c r="AF3" i="9"/>
  <c r="AE1" i="9"/>
  <c r="W12" i="9"/>
  <c r="X12" i="9" s="1"/>
  <c r="W13" i="9"/>
  <c r="W14" i="9"/>
  <c r="W15" i="9"/>
  <c r="W16" i="9"/>
  <c r="W17" i="9"/>
  <c r="W18" i="9"/>
  <c r="Z18" i="9" s="1"/>
  <c r="W19" i="9"/>
  <c r="AA19" i="9" s="1"/>
  <c r="W20" i="9"/>
  <c r="W21" i="9"/>
  <c r="W22" i="9"/>
  <c r="W23" i="9"/>
  <c r="W24" i="9"/>
  <c r="W25" i="9"/>
  <c r="W26" i="9"/>
  <c r="AA26" i="9" s="1"/>
  <c r="W27" i="9"/>
  <c r="Z27" i="9" s="1"/>
  <c r="W28" i="9"/>
  <c r="W29" i="9"/>
  <c r="W30" i="9"/>
  <c r="W31" i="9"/>
  <c r="W32" i="9"/>
  <c r="W33" i="9"/>
  <c r="W34" i="9"/>
  <c r="X34" i="9" s="1"/>
  <c r="W35" i="9"/>
  <c r="Y35" i="9" s="1"/>
  <c r="W36" i="9"/>
  <c r="AA36" i="9" s="1"/>
  <c r="W37" i="9"/>
  <c r="W38" i="9"/>
  <c r="W39" i="9"/>
  <c r="W40" i="9"/>
  <c r="W41" i="9"/>
  <c r="W42" i="9"/>
  <c r="AA42" i="9" s="1"/>
  <c r="W43" i="9"/>
  <c r="W44" i="9"/>
  <c r="W45" i="9"/>
  <c r="X45" i="9" s="1"/>
  <c r="W46" i="9"/>
  <c r="W47" i="9"/>
  <c r="W48" i="9"/>
  <c r="W49" i="9"/>
  <c r="W50" i="9"/>
  <c r="Z50" i="9" s="1"/>
  <c r="W51" i="9"/>
  <c r="Y51" i="9" s="1"/>
  <c r="W52" i="9"/>
  <c r="W53" i="9"/>
  <c r="W54" i="9"/>
  <c r="W55" i="9"/>
  <c r="W56" i="9"/>
  <c r="W57" i="9"/>
  <c r="W58" i="9"/>
  <c r="AA58" i="9" s="1"/>
  <c r="W59" i="9"/>
  <c r="X59" i="9" s="1"/>
  <c r="W60" i="9"/>
  <c r="X60" i="9" s="1"/>
  <c r="W61" i="9"/>
  <c r="W62" i="9"/>
  <c r="W63" i="9"/>
  <c r="W64" i="9"/>
  <c r="W65" i="9"/>
  <c r="W66" i="9"/>
  <c r="AA66" i="9" s="1"/>
  <c r="W67" i="9"/>
  <c r="W68" i="9"/>
  <c r="Z68" i="9" s="1"/>
  <c r="W69" i="9"/>
  <c r="W70" i="9"/>
  <c r="W71" i="9"/>
  <c r="W72" i="9"/>
  <c r="W73" i="9"/>
  <c r="W74" i="9"/>
  <c r="Y74" i="9" s="1"/>
  <c r="W75" i="9"/>
  <c r="W76" i="9"/>
  <c r="W77" i="9"/>
  <c r="AA77" i="9" s="1"/>
  <c r="W78" i="9"/>
  <c r="W79" i="9"/>
  <c r="W80" i="9"/>
  <c r="W81" i="9"/>
  <c r="W82" i="9"/>
  <c r="AA82" i="9" s="1"/>
  <c r="W83" i="9"/>
  <c r="Z83" i="9" s="1"/>
  <c r="W84" i="9"/>
  <c r="X84" i="9" s="1"/>
  <c r="W85" i="9"/>
  <c r="W86" i="9"/>
  <c r="W87" i="9"/>
  <c r="W88" i="9"/>
  <c r="W89" i="9"/>
  <c r="W90" i="9"/>
  <c r="Y90" i="9" s="1"/>
  <c r="W91" i="9"/>
  <c r="W92" i="9"/>
  <c r="W93" i="9"/>
  <c r="W94" i="9"/>
  <c r="W95" i="9"/>
  <c r="W96" i="9"/>
  <c r="W97" i="9"/>
  <c r="W98" i="9"/>
  <c r="AA98" i="9" s="1"/>
  <c r="W99" i="9"/>
  <c r="AA99" i="9" s="1"/>
  <c r="W100" i="9"/>
  <c r="AA100" i="9" s="1"/>
  <c r="W101" i="9"/>
  <c r="W102" i="9"/>
  <c r="W103" i="9"/>
  <c r="W104" i="9"/>
  <c r="W105" i="9"/>
  <c r="W106" i="9"/>
  <c r="X106" i="9" s="1"/>
  <c r="W107" i="9"/>
  <c r="AA107" i="9" s="1"/>
  <c r="W108" i="9"/>
  <c r="W109" i="9"/>
  <c r="W110" i="9"/>
  <c r="W111" i="9"/>
  <c r="W112" i="9"/>
  <c r="W113" i="9"/>
  <c r="W114" i="9"/>
  <c r="AA114" i="9" s="1"/>
  <c r="W115" i="9"/>
  <c r="W116" i="9"/>
  <c r="W117" i="9"/>
  <c r="W118" i="9"/>
  <c r="W119" i="9"/>
  <c r="W120" i="9"/>
  <c r="W121" i="9"/>
  <c r="W122" i="9"/>
  <c r="AA122" i="9" s="1"/>
  <c r="W123" i="9"/>
  <c r="W124" i="9"/>
  <c r="Z124" i="9" s="1"/>
  <c r="W125" i="9"/>
  <c r="W126" i="9"/>
  <c r="W127" i="9"/>
  <c r="W128" i="9"/>
  <c r="W129" i="9"/>
  <c r="W130" i="9"/>
  <c r="AA130" i="9" s="1"/>
  <c r="W131" i="9"/>
  <c r="Z131" i="9" s="1"/>
  <c r="W132" i="9"/>
  <c r="W133" i="9"/>
  <c r="W134" i="9"/>
  <c r="W135" i="9"/>
  <c r="W136" i="9"/>
  <c r="W137" i="9"/>
  <c r="W138" i="9"/>
  <c r="AA138" i="9" s="1"/>
  <c r="W139" i="9"/>
  <c r="AA139" i="9" s="1"/>
  <c r="W140" i="9"/>
  <c r="X140" i="9" s="1"/>
  <c r="W141" i="9"/>
  <c r="W142" i="9"/>
  <c r="W143" i="9"/>
  <c r="W144" i="9"/>
  <c r="W145" i="9"/>
  <c r="W146" i="9"/>
  <c r="Y146" i="9" s="1"/>
  <c r="W147" i="9"/>
  <c r="W148" i="9"/>
  <c r="W149" i="9"/>
  <c r="W150" i="9"/>
  <c r="W151" i="9"/>
  <c r="W152" i="9"/>
  <c r="W153" i="9"/>
  <c r="W154" i="9"/>
  <c r="AA154" i="9" s="1"/>
  <c r="W155" i="9"/>
  <c r="AA155" i="9" s="1"/>
  <c r="W156" i="9"/>
  <c r="W157" i="9"/>
  <c r="W158" i="9"/>
  <c r="W159" i="9"/>
  <c r="W160" i="9"/>
  <c r="W161" i="9"/>
  <c r="W162" i="9"/>
  <c r="Y162" i="9" s="1"/>
  <c r="W163" i="9"/>
  <c r="W164" i="9"/>
  <c r="W165" i="9"/>
  <c r="W166" i="9"/>
  <c r="W167" i="9"/>
  <c r="W168" i="9"/>
  <c r="W169" i="9"/>
  <c r="W170" i="9"/>
  <c r="AA170" i="9" s="1"/>
  <c r="W171" i="9"/>
  <c r="Z171" i="9" s="1"/>
  <c r="W172" i="9"/>
  <c r="X172" i="9" s="1"/>
  <c r="W173" i="9"/>
  <c r="W174" i="9"/>
  <c r="W175" i="9"/>
  <c r="W176" i="9"/>
  <c r="W177" i="9"/>
  <c r="W178" i="9"/>
  <c r="AA178" i="9" s="1"/>
  <c r="W179" i="9"/>
  <c r="W180" i="9"/>
  <c r="AA180" i="9" s="1"/>
  <c r="W181" i="9"/>
  <c r="W182" i="9"/>
  <c r="W183" i="9"/>
  <c r="W184" i="9"/>
  <c r="W185" i="9"/>
  <c r="W186" i="9"/>
  <c r="AA186" i="9" s="1"/>
  <c r="W187" i="9"/>
  <c r="W188" i="9"/>
  <c r="W189" i="9"/>
  <c r="W190" i="9"/>
  <c r="W191" i="9"/>
  <c r="W192" i="9"/>
  <c r="W193" i="9"/>
  <c r="W194" i="9"/>
  <c r="AA194" i="9" s="1"/>
  <c r="W195" i="9"/>
  <c r="AA195" i="9" s="1"/>
  <c r="W196" i="9"/>
  <c r="W197" i="9"/>
  <c r="W198" i="9"/>
  <c r="W199" i="9"/>
  <c r="W200" i="9"/>
  <c r="W201" i="9"/>
  <c r="W202" i="9"/>
  <c r="Z202" i="9" s="1"/>
  <c r="W203" i="9"/>
  <c r="AA203" i="9" s="1"/>
  <c r="W204" i="9"/>
  <c r="W205" i="9"/>
  <c r="W206" i="9"/>
  <c r="W207" i="9"/>
  <c r="W208" i="9"/>
  <c r="W209" i="9"/>
  <c r="W210" i="9"/>
  <c r="AA210" i="9" s="1"/>
  <c r="W211" i="9"/>
  <c r="AA211" i="9" s="1"/>
  <c r="W212" i="9"/>
  <c r="Y212" i="9" s="1"/>
  <c r="W213" i="9"/>
  <c r="AA213" i="9" s="1"/>
  <c r="W214" i="9"/>
  <c r="W215" i="9"/>
  <c r="W216" i="9"/>
  <c r="W217" i="9"/>
  <c r="W218" i="9"/>
  <c r="AA218" i="9" s="1"/>
  <c r="W219" i="9"/>
  <c r="AA219" i="9" s="1"/>
  <c r="W220" i="9"/>
  <c r="W221" i="9"/>
  <c r="W222" i="9"/>
  <c r="W223" i="9"/>
  <c r="W224" i="9"/>
  <c r="W225" i="9"/>
  <c r="W226" i="9"/>
  <c r="X226" i="9" s="1"/>
  <c r="W227" i="9"/>
  <c r="AA227" i="9" s="1"/>
  <c r="W228" i="9"/>
  <c r="Y228" i="9" s="1"/>
  <c r="W229" i="9"/>
  <c r="W230" i="9"/>
  <c r="W231" i="9"/>
  <c r="W232" i="9"/>
  <c r="W233" i="9"/>
  <c r="W234" i="9"/>
  <c r="Z234" i="9" s="1"/>
  <c r="W235" i="9"/>
  <c r="W236" i="9"/>
  <c r="W237" i="9"/>
  <c r="W238" i="9"/>
  <c r="W239" i="9"/>
  <c r="Z239" i="9" s="1"/>
  <c r="W240" i="9"/>
  <c r="W241" i="9"/>
  <c r="W242" i="9"/>
  <c r="AA242" i="9" s="1"/>
  <c r="W243" i="9"/>
  <c r="AA243" i="9" s="1"/>
  <c r="W244" i="9"/>
  <c r="W245" i="9"/>
  <c r="W246" i="9"/>
  <c r="W247" i="9"/>
  <c r="Y247" i="9" s="1"/>
  <c r="W248" i="9"/>
  <c r="W249" i="9"/>
  <c r="W250" i="9"/>
  <c r="AA250" i="9" s="1"/>
  <c r="W251" i="9"/>
  <c r="W252" i="9"/>
  <c r="W253" i="9"/>
  <c r="W254" i="9"/>
  <c r="W255" i="9"/>
  <c r="W256" i="9"/>
  <c r="W257" i="9"/>
  <c r="W258" i="9"/>
  <c r="X258" i="9" s="1"/>
  <c r="W259" i="9"/>
  <c r="W260" i="9"/>
  <c r="W261" i="9"/>
  <c r="W262" i="9"/>
  <c r="W263" i="9"/>
  <c r="AA263" i="9" s="1"/>
  <c r="W264" i="9"/>
  <c r="W265" i="9"/>
  <c r="W266" i="9"/>
  <c r="Z266" i="9" s="1"/>
  <c r="W267" i="9"/>
  <c r="AA267" i="9" s="1"/>
  <c r="W268" i="9"/>
  <c r="X268" i="9" s="1"/>
  <c r="W269" i="9"/>
  <c r="AA269" i="9" s="1"/>
  <c r="W270" i="9"/>
  <c r="W271" i="9"/>
  <c r="AA271" i="9" s="1"/>
  <c r="W272" i="9"/>
  <c r="W273" i="9"/>
  <c r="W274" i="9"/>
  <c r="AA274" i="9" s="1"/>
  <c r="W275" i="9"/>
  <c r="W276" i="9"/>
  <c r="W277" i="9"/>
  <c r="W278" i="9"/>
  <c r="W279" i="9"/>
  <c r="X279" i="9" s="1"/>
  <c r="W280" i="9"/>
  <c r="W281" i="9"/>
  <c r="W282" i="9"/>
  <c r="AA282" i="9" s="1"/>
  <c r="W283" i="9"/>
  <c r="W284" i="9"/>
  <c r="W285" i="9"/>
  <c r="AA285" i="9" s="1"/>
  <c r="W286" i="9"/>
  <c r="W287" i="9"/>
  <c r="W288" i="9"/>
  <c r="W289" i="9"/>
  <c r="W290" i="9"/>
  <c r="X290" i="9" s="1"/>
  <c r="W291" i="9"/>
  <c r="W292" i="9"/>
  <c r="W293" i="9"/>
  <c r="W294" i="9"/>
  <c r="W295" i="9"/>
  <c r="W296" i="9"/>
  <c r="W297" i="9"/>
  <c r="W298" i="9"/>
  <c r="Z298" i="9" s="1"/>
  <c r="W299" i="9"/>
  <c r="X299" i="9" s="1"/>
  <c r="W300" i="9"/>
  <c r="W301" i="9"/>
  <c r="W302" i="9"/>
  <c r="W303" i="9"/>
  <c r="AA303" i="9" s="1"/>
  <c r="W304" i="9"/>
  <c r="W305" i="9"/>
  <c r="W306" i="9"/>
  <c r="AA306" i="9" s="1"/>
  <c r="W307" i="9"/>
  <c r="W308" i="9"/>
  <c r="AA308" i="9" s="1"/>
  <c r="W309" i="9"/>
  <c r="W310" i="9"/>
  <c r="W311" i="9"/>
  <c r="Y311" i="9" s="1"/>
  <c r="W312" i="9"/>
  <c r="W313" i="9"/>
  <c r="W314" i="9"/>
  <c r="AA314" i="9" s="1"/>
  <c r="W315" i="9"/>
  <c r="W316" i="9"/>
  <c r="W317" i="9"/>
  <c r="W318" i="9"/>
  <c r="W319" i="9"/>
  <c r="AA319" i="9" s="1"/>
  <c r="W320" i="9"/>
  <c r="W321" i="9"/>
  <c r="W322" i="9"/>
  <c r="X322" i="9" s="1"/>
  <c r="W323" i="9"/>
  <c r="AA323" i="9" s="1"/>
  <c r="W324" i="9"/>
  <c r="W325" i="9"/>
  <c r="AA325" i="9" s="1"/>
  <c r="W326" i="9"/>
  <c r="W327" i="9"/>
  <c r="Y327" i="9" s="1"/>
  <c r="W328" i="9"/>
  <c r="W329" i="9"/>
  <c r="W330" i="9"/>
  <c r="Z330" i="9" s="1"/>
  <c r="W331" i="9"/>
  <c r="Y331" i="9" s="1"/>
  <c r="W332" i="9"/>
  <c r="W333" i="9"/>
  <c r="W334" i="9"/>
  <c r="W335" i="9"/>
  <c r="Z335" i="9" s="1"/>
  <c r="W336" i="9"/>
  <c r="W337" i="9"/>
  <c r="W338" i="9"/>
  <c r="AA338" i="9" s="1"/>
  <c r="W339" i="9"/>
  <c r="AA339" i="9" s="1"/>
  <c r="W340" i="9"/>
  <c r="W341" i="9"/>
  <c r="AA341" i="9" s="1"/>
  <c r="W342" i="9"/>
  <c r="W343" i="9"/>
  <c r="Z343" i="9" s="1"/>
  <c r="W344" i="9"/>
  <c r="W345" i="9"/>
  <c r="W346" i="9"/>
  <c r="AA346" i="9" s="1"/>
  <c r="W347" i="9"/>
  <c r="Y347" i="9" s="1"/>
  <c r="W348" i="9"/>
  <c r="W349" i="9"/>
  <c r="W350" i="9"/>
  <c r="W351" i="9"/>
  <c r="AA351" i="9" s="1"/>
  <c r="W352" i="9"/>
  <c r="W353" i="9"/>
  <c r="W354" i="9"/>
  <c r="X354" i="9" s="1"/>
  <c r="W355" i="9"/>
  <c r="X355" i="9" s="1"/>
  <c r="W356" i="9"/>
  <c r="W357" i="9"/>
  <c r="W358" i="9"/>
  <c r="W359" i="9"/>
  <c r="AA359" i="9" s="1"/>
  <c r="W360" i="9"/>
  <c r="W361" i="9"/>
  <c r="W362" i="9"/>
  <c r="Z362" i="9" s="1"/>
  <c r="W363" i="9"/>
  <c r="X363" i="9" s="1"/>
  <c r="W364" i="9"/>
  <c r="W365" i="9"/>
  <c r="AA365" i="9" s="1"/>
  <c r="W366" i="9"/>
  <c r="W367" i="9"/>
  <c r="AA367" i="9" s="1"/>
  <c r="W368" i="9"/>
  <c r="W369" i="9"/>
  <c r="W370" i="9"/>
  <c r="AA370" i="9" s="1"/>
  <c r="W371" i="9"/>
  <c r="W372" i="9"/>
  <c r="W373" i="9"/>
  <c r="Z373" i="9" s="1"/>
  <c r="W374" i="9"/>
  <c r="W375" i="9"/>
  <c r="X375" i="9" s="1"/>
  <c r="W11" i="9"/>
  <c r="Y7" i="9"/>
  <c r="X7" i="9"/>
  <c r="O7" i="9"/>
  <c r="N7" i="9"/>
  <c r="V3" i="9"/>
  <c r="U1" i="9"/>
  <c r="AU375" i="9"/>
  <c r="AT375" i="9"/>
  <c r="AS375" i="9"/>
  <c r="AR375" i="9"/>
  <c r="AU374" i="9"/>
  <c r="AT374" i="9"/>
  <c r="AS374" i="9"/>
  <c r="AR374" i="9"/>
  <c r="AU373" i="9"/>
  <c r="AT373" i="9"/>
  <c r="AS373" i="9"/>
  <c r="AR373" i="9"/>
  <c r="AU372" i="9"/>
  <c r="AT372" i="9"/>
  <c r="AS372" i="9"/>
  <c r="AR372" i="9"/>
  <c r="AU368" i="9"/>
  <c r="AT368" i="9"/>
  <c r="AS368" i="9"/>
  <c r="AR368" i="9"/>
  <c r="AU367" i="9"/>
  <c r="AT367" i="9"/>
  <c r="AS367" i="9"/>
  <c r="AR367" i="9"/>
  <c r="AU366" i="9"/>
  <c r="AT366" i="9"/>
  <c r="AS366" i="9"/>
  <c r="AR366" i="9"/>
  <c r="AU365" i="9"/>
  <c r="AT365" i="9"/>
  <c r="AS365" i="9"/>
  <c r="AR365" i="9"/>
  <c r="AU364" i="9"/>
  <c r="AT364" i="9"/>
  <c r="AS364" i="9"/>
  <c r="AR364" i="9"/>
  <c r="AR361" i="9"/>
  <c r="AU360" i="9"/>
  <c r="AT360" i="9"/>
  <c r="AS360" i="9"/>
  <c r="AR360" i="9"/>
  <c r="AU359" i="9"/>
  <c r="AT359" i="9"/>
  <c r="AS359" i="9"/>
  <c r="AR359" i="9"/>
  <c r="AU358" i="9"/>
  <c r="AT358" i="9"/>
  <c r="AS358" i="9"/>
  <c r="AR358" i="9"/>
  <c r="AU357" i="9"/>
  <c r="AT357" i="9"/>
  <c r="AS357" i="9"/>
  <c r="AR357" i="9"/>
  <c r="AU356" i="9"/>
  <c r="AT356" i="9"/>
  <c r="AS356" i="9"/>
  <c r="AR356" i="9"/>
  <c r="AU352" i="9"/>
  <c r="AT352" i="9"/>
  <c r="AS352" i="9"/>
  <c r="AR352" i="9"/>
  <c r="AU351" i="9"/>
  <c r="AT351" i="9"/>
  <c r="AS351" i="9"/>
  <c r="AR351" i="9"/>
  <c r="AU350" i="9"/>
  <c r="AT350" i="9"/>
  <c r="AS350" i="9"/>
  <c r="AR350" i="9"/>
  <c r="AU349" i="9"/>
  <c r="AT349" i="9"/>
  <c r="AS349" i="9"/>
  <c r="AR349" i="9"/>
  <c r="AU348" i="9"/>
  <c r="AT348" i="9"/>
  <c r="AS348" i="9"/>
  <c r="AR348" i="9"/>
  <c r="AU344" i="9"/>
  <c r="AT344" i="9"/>
  <c r="AS344" i="9"/>
  <c r="AR344" i="9"/>
  <c r="AU343" i="9"/>
  <c r="AT343" i="9"/>
  <c r="AS343" i="9"/>
  <c r="AR343" i="9"/>
  <c r="AU342" i="9"/>
  <c r="AT342" i="9"/>
  <c r="AS342" i="9"/>
  <c r="AR342" i="9"/>
  <c r="AU341" i="9"/>
  <c r="AT341" i="9"/>
  <c r="AS341" i="9"/>
  <c r="AR341" i="9"/>
  <c r="AU340" i="9"/>
  <c r="AT340" i="9"/>
  <c r="AS340" i="9"/>
  <c r="AR340" i="9"/>
  <c r="AU336" i="9"/>
  <c r="AT336" i="9"/>
  <c r="AS336" i="9"/>
  <c r="AR336" i="9"/>
  <c r="AU335" i="9"/>
  <c r="AT335" i="9"/>
  <c r="AS335" i="9"/>
  <c r="AR335" i="9"/>
  <c r="AU334" i="9"/>
  <c r="AT334" i="9"/>
  <c r="AS334" i="9"/>
  <c r="AR334" i="9"/>
  <c r="AU333" i="9"/>
  <c r="AT333" i="9"/>
  <c r="AS333" i="9"/>
  <c r="AR333" i="9"/>
  <c r="AU332" i="9"/>
  <c r="AT332" i="9"/>
  <c r="AS332" i="9"/>
  <c r="AR332" i="9"/>
  <c r="AU328" i="9"/>
  <c r="AT328" i="9"/>
  <c r="AS328" i="9"/>
  <c r="AR328" i="9"/>
  <c r="AU327" i="9"/>
  <c r="AT327" i="9"/>
  <c r="AS327" i="9"/>
  <c r="AR327" i="9"/>
  <c r="AU326" i="9"/>
  <c r="AT326" i="9"/>
  <c r="AS326" i="9"/>
  <c r="AR326" i="9"/>
  <c r="AU325" i="9"/>
  <c r="AT325" i="9"/>
  <c r="AS325" i="9"/>
  <c r="AR325" i="9"/>
  <c r="AU324" i="9"/>
  <c r="AT324" i="9"/>
  <c r="AS324" i="9"/>
  <c r="AR324" i="9"/>
  <c r="AU320" i="9"/>
  <c r="AT320" i="9"/>
  <c r="AS320" i="9"/>
  <c r="AR320" i="9"/>
  <c r="AU319" i="9"/>
  <c r="AT319" i="9"/>
  <c r="AS319" i="9"/>
  <c r="AR319" i="9"/>
  <c r="AU318" i="9"/>
  <c r="AT318" i="9"/>
  <c r="AS318" i="9"/>
  <c r="AR318" i="9"/>
  <c r="AU317" i="9"/>
  <c r="AT317" i="9"/>
  <c r="AS317" i="9"/>
  <c r="AR317" i="9"/>
  <c r="AU316" i="9"/>
  <c r="AT316" i="9"/>
  <c r="AS316" i="9"/>
  <c r="AR316" i="9"/>
  <c r="AU312" i="9"/>
  <c r="AT312" i="9"/>
  <c r="AS312" i="9"/>
  <c r="AR312" i="9"/>
  <c r="AU311" i="9"/>
  <c r="AT311" i="9"/>
  <c r="AS311" i="9"/>
  <c r="AR311" i="9"/>
  <c r="AU310" i="9"/>
  <c r="AT310" i="9"/>
  <c r="AS310" i="9"/>
  <c r="AR310" i="9"/>
  <c r="AU309" i="9"/>
  <c r="AT309" i="9"/>
  <c r="AS309" i="9"/>
  <c r="AR309" i="9"/>
  <c r="AU308" i="9"/>
  <c r="AT308" i="9"/>
  <c r="AS308" i="9"/>
  <c r="AR308" i="9"/>
  <c r="AU304" i="9"/>
  <c r="AT304" i="9"/>
  <c r="AS304" i="9"/>
  <c r="AR304" i="9"/>
  <c r="AU303" i="9"/>
  <c r="AT303" i="9"/>
  <c r="AS303" i="9"/>
  <c r="AR303" i="9"/>
  <c r="AU302" i="9"/>
  <c r="AT302" i="9"/>
  <c r="AS302" i="9"/>
  <c r="AR302" i="9"/>
  <c r="AU301" i="9"/>
  <c r="AT301" i="9"/>
  <c r="AS301" i="9"/>
  <c r="AR301" i="9"/>
  <c r="AU300" i="9"/>
  <c r="AT300" i="9"/>
  <c r="AS300" i="9"/>
  <c r="AR300" i="9"/>
  <c r="AU296" i="9"/>
  <c r="AT296" i="9"/>
  <c r="AS296" i="9"/>
  <c r="AR296" i="9"/>
  <c r="AU295" i="9"/>
  <c r="AT295" i="9"/>
  <c r="AS295" i="9"/>
  <c r="AR295" i="9"/>
  <c r="AU294" i="9"/>
  <c r="AT294" i="9"/>
  <c r="AS294" i="9"/>
  <c r="AR294" i="9"/>
  <c r="AU293" i="9"/>
  <c r="AT293" i="9"/>
  <c r="AS293" i="9"/>
  <c r="AR293" i="9"/>
  <c r="AU292" i="9"/>
  <c r="AT292" i="9"/>
  <c r="AS292" i="9"/>
  <c r="AR292" i="9"/>
  <c r="AU288" i="9"/>
  <c r="AT288" i="9"/>
  <c r="AS288" i="9"/>
  <c r="AR288" i="9"/>
  <c r="AU287" i="9"/>
  <c r="AT287" i="9"/>
  <c r="AS287" i="9"/>
  <c r="AR287" i="9"/>
  <c r="AU286" i="9"/>
  <c r="AT286" i="9"/>
  <c r="AS286" i="9"/>
  <c r="AR286" i="9"/>
  <c r="AU285" i="9"/>
  <c r="AT285" i="9"/>
  <c r="AS285" i="9"/>
  <c r="AR285" i="9"/>
  <c r="AU284" i="9"/>
  <c r="AT284" i="9"/>
  <c r="AS284" i="9"/>
  <c r="AR284" i="9"/>
  <c r="AU280" i="9"/>
  <c r="AT280" i="9"/>
  <c r="AS280" i="9"/>
  <c r="AR280" i="9"/>
  <c r="AU279" i="9"/>
  <c r="AT279" i="9"/>
  <c r="AS279" i="9"/>
  <c r="AR279" i="9"/>
  <c r="AU278" i="9"/>
  <c r="AT278" i="9"/>
  <c r="AS278" i="9"/>
  <c r="AR278" i="9"/>
  <c r="AU277" i="9"/>
  <c r="AT277" i="9"/>
  <c r="AS277" i="9"/>
  <c r="AR277" i="9"/>
  <c r="AU276" i="9"/>
  <c r="AT276" i="9"/>
  <c r="AS276" i="9"/>
  <c r="AR276" i="9"/>
  <c r="AU272" i="9"/>
  <c r="AT272" i="9"/>
  <c r="AS272" i="9"/>
  <c r="AR272" i="9"/>
  <c r="AU271" i="9"/>
  <c r="AT271" i="9"/>
  <c r="AS271" i="9"/>
  <c r="AR271" i="9"/>
  <c r="AU270" i="9"/>
  <c r="AT270" i="9"/>
  <c r="AS270" i="9"/>
  <c r="AR270" i="9"/>
  <c r="AU269" i="9"/>
  <c r="AT269" i="9"/>
  <c r="AS269" i="9"/>
  <c r="AR269" i="9"/>
  <c r="AU268" i="9"/>
  <c r="AT268" i="9"/>
  <c r="AS268" i="9"/>
  <c r="AR268" i="9"/>
  <c r="AU264" i="9"/>
  <c r="AT264" i="9"/>
  <c r="AS264" i="9"/>
  <c r="AR264" i="9"/>
  <c r="AU263" i="9"/>
  <c r="AT263" i="9"/>
  <c r="AS263" i="9"/>
  <c r="AR263" i="9"/>
  <c r="AU262" i="9"/>
  <c r="AT262" i="9"/>
  <c r="AS262" i="9"/>
  <c r="AR262" i="9"/>
  <c r="AU261" i="9"/>
  <c r="AT261" i="9"/>
  <c r="AS261" i="9"/>
  <c r="AR261" i="9"/>
  <c r="AU260" i="9"/>
  <c r="AT260" i="9"/>
  <c r="AS260" i="9"/>
  <c r="AR260" i="9"/>
  <c r="AU256" i="9"/>
  <c r="AT256" i="9"/>
  <c r="AS256" i="9"/>
  <c r="AR256" i="9"/>
  <c r="AU255" i="9"/>
  <c r="AT255" i="9"/>
  <c r="AS255" i="9"/>
  <c r="AR255" i="9"/>
  <c r="AU254" i="9"/>
  <c r="AT254" i="9"/>
  <c r="AS254" i="9"/>
  <c r="AR254" i="9"/>
  <c r="AU253" i="9"/>
  <c r="AT253" i="9"/>
  <c r="AS253" i="9"/>
  <c r="AR253" i="9"/>
  <c r="AU252" i="9"/>
  <c r="AT252" i="9"/>
  <c r="AS252" i="9"/>
  <c r="AR252" i="9"/>
  <c r="AU248" i="9"/>
  <c r="AT248" i="9"/>
  <c r="AS248" i="9"/>
  <c r="AR248" i="9"/>
  <c r="AU247" i="9"/>
  <c r="AT247" i="9"/>
  <c r="AS247" i="9"/>
  <c r="AR247" i="9"/>
  <c r="AU246" i="9"/>
  <c r="AT246" i="9"/>
  <c r="AS246" i="9"/>
  <c r="AR246" i="9"/>
  <c r="AU245" i="9"/>
  <c r="AT245" i="9"/>
  <c r="AS245" i="9"/>
  <c r="AR245" i="9"/>
  <c r="AU244" i="9"/>
  <c r="AT244" i="9"/>
  <c r="AS244" i="9"/>
  <c r="AR244" i="9"/>
  <c r="AU240" i="9"/>
  <c r="AT240" i="9"/>
  <c r="AS240" i="9"/>
  <c r="AR240" i="9"/>
  <c r="AU239" i="9"/>
  <c r="AT239" i="9"/>
  <c r="AS239" i="9"/>
  <c r="AR239" i="9"/>
  <c r="AU238" i="9"/>
  <c r="AT238" i="9"/>
  <c r="AS238" i="9"/>
  <c r="AR238" i="9"/>
  <c r="AU237" i="9"/>
  <c r="AT237" i="9"/>
  <c r="AS237" i="9"/>
  <c r="AR237" i="9"/>
  <c r="AU236" i="9"/>
  <c r="AT236" i="9"/>
  <c r="AS236" i="9"/>
  <c r="AR236" i="9"/>
  <c r="AU232" i="9"/>
  <c r="AT232" i="9"/>
  <c r="AS232" i="9"/>
  <c r="AR232" i="9"/>
  <c r="AU231" i="9"/>
  <c r="AT231" i="9"/>
  <c r="AS231" i="9"/>
  <c r="AR231" i="9"/>
  <c r="AU230" i="9"/>
  <c r="AT230" i="9"/>
  <c r="AS230" i="9"/>
  <c r="AR230" i="9"/>
  <c r="AU229" i="9"/>
  <c r="AT229" i="9"/>
  <c r="AS229" i="9"/>
  <c r="AR229" i="9"/>
  <c r="AU228" i="9"/>
  <c r="AT228" i="9"/>
  <c r="AS228" i="9"/>
  <c r="AR228" i="9"/>
  <c r="AU224" i="9"/>
  <c r="AT224" i="9"/>
  <c r="AS224" i="9"/>
  <c r="AR224" i="9"/>
  <c r="AU223" i="9"/>
  <c r="AT223" i="9"/>
  <c r="AS223" i="9"/>
  <c r="AR223" i="9"/>
  <c r="AU222" i="9"/>
  <c r="AT222" i="9"/>
  <c r="AS222" i="9"/>
  <c r="AR222" i="9"/>
  <c r="AU221" i="9"/>
  <c r="AT221" i="9"/>
  <c r="AS221" i="9"/>
  <c r="AR221" i="9"/>
  <c r="AU220" i="9"/>
  <c r="AT220" i="9"/>
  <c r="AS220" i="9"/>
  <c r="AR220" i="9"/>
  <c r="AU216" i="9"/>
  <c r="AT216" i="9"/>
  <c r="AS216" i="9"/>
  <c r="AR216" i="9"/>
  <c r="AU215" i="9"/>
  <c r="AT215" i="9"/>
  <c r="AS215" i="9"/>
  <c r="AR215" i="9"/>
  <c r="AU214" i="9"/>
  <c r="AT214" i="9"/>
  <c r="AS214" i="9"/>
  <c r="AR214" i="9"/>
  <c r="AU213" i="9"/>
  <c r="AT213" i="9"/>
  <c r="AS213" i="9"/>
  <c r="AR213" i="9"/>
  <c r="AU212" i="9"/>
  <c r="AT212" i="9"/>
  <c r="AS212" i="9"/>
  <c r="AR212" i="9"/>
  <c r="AU208" i="9"/>
  <c r="AT208" i="9"/>
  <c r="AS208" i="9"/>
  <c r="AR208" i="9"/>
  <c r="AU207" i="9"/>
  <c r="AT207" i="9"/>
  <c r="AS207" i="9"/>
  <c r="AR207" i="9"/>
  <c r="AU206" i="9"/>
  <c r="AT206" i="9"/>
  <c r="AS206" i="9"/>
  <c r="AR206" i="9"/>
  <c r="AU205" i="9"/>
  <c r="AT205" i="9"/>
  <c r="AS205" i="9"/>
  <c r="AR205" i="9"/>
  <c r="AU204" i="9"/>
  <c r="AT204" i="9"/>
  <c r="AS204" i="9"/>
  <c r="AR204" i="9"/>
  <c r="AU200" i="9"/>
  <c r="AT200" i="9"/>
  <c r="AS200" i="9"/>
  <c r="AR200" i="9"/>
  <c r="AU199" i="9"/>
  <c r="AT199" i="9"/>
  <c r="AS199" i="9"/>
  <c r="AR199" i="9"/>
  <c r="AU198" i="9"/>
  <c r="AT198" i="9"/>
  <c r="AS198" i="9"/>
  <c r="AR198" i="9"/>
  <c r="AU197" i="9"/>
  <c r="AT197" i="9"/>
  <c r="AS197" i="9"/>
  <c r="AR197" i="9"/>
  <c r="AU196" i="9"/>
  <c r="AT196" i="9"/>
  <c r="AS196" i="9"/>
  <c r="AR196" i="9"/>
  <c r="AU192" i="9"/>
  <c r="AT192" i="9"/>
  <c r="AS192" i="9"/>
  <c r="AR192" i="9"/>
  <c r="AU191" i="9"/>
  <c r="AT191" i="9"/>
  <c r="AS191" i="9"/>
  <c r="AR191" i="9"/>
  <c r="AU190" i="9"/>
  <c r="AT190" i="9"/>
  <c r="AS190" i="9"/>
  <c r="AR190" i="9"/>
  <c r="AU189" i="9"/>
  <c r="AT189" i="9"/>
  <c r="AS189" i="9"/>
  <c r="AR189" i="9"/>
  <c r="AU188" i="9"/>
  <c r="AT188" i="9"/>
  <c r="AS188" i="9"/>
  <c r="AR188" i="9"/>
  <c r="AU184" i="9"/>
  <c r="AT184" i="9"/>
  <c r="AS184" i="9"/>
  <c r="AR184" i="9"/>
  <c r="AU183" i="9"/>
  <c r="AT183" i="9"/>
  <c r="AS183" i="9"/>
  <c r="AR183" i="9"/>
  <c r="AU182" i="9"/>
  <c r="AT182" i="9"/>
  <c r="AS182" i="9"/>
  <c r="AR182" i="9"/>
  <c r="AU181" i="9"/>
  <c r="AT181" i="9"/>
  <c r="AS181" i="9"/>
  <c r="AR181" i="9"/>
  <c r="AU180" i="9"/>
  <c r="AT180" i="9"/>
  <c r="AS180" i="9"/>
  <c r="AR180" i="9"/>
  <c r="AU176" i="9"/>
  <c r="AT176" i="9"/>
  <c r="AS176" i="9"/>
  <c r="AR176" i="9"/>
  <c r="AU175" i="9"/>
  <c r="AT175" i="9"/>
  <c r="AS175" i="9"/>
  <c r="AR175" i="9"/>
  <c r="AU174" i="9"/>
  <c r="AT174" i="9"/>
  <c r="AS174" i="9"/>
  <c r="AR174" i="9"/>
  <c r="AU173" i="9"/>
  <c r="AT173" i="9"/>
  <c r="AS173" i="9"/>
  <c r="AR173" i="9"/>
  <c r="AU172" i="9"/>
  <c r="AT172" i="9"/>
  <c r="AS172" i="9"/>
  <c r="AR172" i="9"/>
  <c r="AU168" i="9"/>
  <c r="AT168" i="9"/>
  <c r="AS168" i="9"/>
  <c r="AR168" i="9"/>
  <c r="AU167" i="9"/>
  <c r="AT167" i="9"/>
  <c r="AS167" i="9"/>
  <c r="AR167" i="9"/>
  <c r="AU166" i="9"/>
  <c r="AT166" i="9"/>
  <c r="AS166" i="9"/>
  <c r="AR166" i="9"/>
  <c r="AU165" i="9"/>
  <c r="AT165" i="9"/>
  <c r="AS165" i="9"/>
  <c r="AR165" i="9"/>
  <c r="AU164" i="9"/>
  <c r="AT164" i="9"/>
  <c r="AS164" i="9"/>
  <c r="AR164" i="9"/>
  <c r="AU160" i="9"/>
  <c r="AT160" i="9"/>
  <c r="AS160" i="9"/>
  <c r="AR160" i="9"/>
  <c r="AU159" i="9"/>
  <c r="AT159" i="9"/>
  <c r="AS159" i="9"/>
  <c r="AR159" i="9"/>
  <c r="AU158" i="9"/>
  <c r="AT158" i="9"/>
  <c r="AS158" i="9"/>
  <c r="AR158" i="9"/>
  <c r="AU157" i="9"/>
  <c r="AT157" i="9"/>
  <c r="AS157" i="9"/>
  <c r="AR157" i="9"/>
  <c r="AU156" i="9"/>
  <c r="AT156" i="9"/>
  <c r="AS156" i="9"/>
  <c r="AR156" i="9"/>
  <c r="AU152" i="9"/>
  <c r="AT152" i="9"/>
  <c r="AS152" i="9"/>
  <c r="AR152" i="9"/>
  <c r="AU151" i="9"/>
  <c r="AT151" i="9"/>
  <c r="AS151" i="9"/>
  <c r="AR151" i="9"/>
  <c r="AU150" i="9"/>
  <c r="AT150" i="9"/>
  <c r="AS150" i="9"/>
  <c r="AR150" i="9"/>
  <c r="AU149" i="9"/>
  <c r="AT149" i="9"/>
  <c r="AS149" i="9"/>
  <c r="AR149" i="9"/>
  <c r="AU148" i="9"/>
  <c r="AT148" i="9"/>
  <c r="AS148" i="9"/>
  <c r="AR148" i="9"/>
  <c r="AU144" i="9"/>
  <c r="AT144" i="9"/>
  <c r="AS144" i="9"/>
  <c r="AR144" i="9"/>
  <c r="AU143" i="9"/>
  <c r="AT143" i="9"/>
  <c r="AS143" i="9"/>
  <c r="AR143" i="9"/>
  <c r="AU142" i="9"/>
  <c r="AT142" i="9"/>
  <c r="AS142" i="9"/>
  <c r="AR142" i="9"/>
  <c r="AU141" i="9"/>
  <c r="AT141" i="9"/>
  <c r="AS141" i="9"/>
  <c r="AR141" i="9"/>
  <c r="AU140" i="9"/>
  <c r="AT140" i="9"/>
  <c r="AS140" i="9"/>
  <c r="AR140" i="9"/>
  <c r="AU136" i="9"/>
  <c r="AT136" i="9"/>
  <c r="AS136" i="9"/>
  <c r="AR136" i="9"/>
  <c r="AU135" i="9"/>
  <c r="AT135" i="9"/>
  <c r="AS135" i="9"/>
  <c r="AR135" i="9"/>
  <c r="AU134" i="9"/>
  <c r="AT134" i="9"/>
  <c r="AS134" i="9"/>
  <c r="AR134" i="9"/>
  <c r="AU133" i="9"/>
  <c r="AT133" i="9"/>
  <c r="AS133" i="9"/>
  <c r="AR133" i="9"/>
  <c r="AU132" i="9"/>
  <c r="AT132" i="9"/>
  <c r="AS132" i="9"/>
  <c r="AR132" i="9"/>
  <c r="AU128" i="9"/>
  <c r="AT128" i="9"/>
  <c r="AS128" i="9"/>
  <c r="AR128" i="9"/>
  <c r="AU127" i="9"/>
  <c r="AT127" i="9"/>
  <c r="AS127" i="9"/>
  <c r="AR127" i="9"/>
  <c r="AU126" i="9"/>
  <c r="AT126" i="9"/>
  <c r="AS126" i="9"/>
  <c r="AR126" i="9"/>
  <c r="AU125" i="9"/>
  <c r="AT125" i="9"/>
  <c r="AS125" i="9"/>
  <c r="AR125" i="9"/>
  <c r="AU124" i="9"/>
  <c r="AT124" i="9"/>
  <c r="AS124" i="9"/>
  <c r="AR124" i="9"/>
  <c r="AU120" i="9"/>
  <c r="AT120" i="9"/>
  <c r="AS120" i="9"/>
  <c r="AR120" i="9"/>
  <c r="AU119" i="9"/>
  <c r="AT119" i="9"/>
  <c r="AS119" i="9"/>
  <c r="AR119" i="9"/>
  <c r="AU118" i="9"/>
  <c r="AT118" i="9"/>
  <c r="AS118" i="9"/>
  <c r="AR118" i="9"/>
  <c r="AU117" i="9"/>
  <c r="AT117" i="9"/>
  <c r="AS117" i="9"/>
  <c r="AR117" i="9"/>
  <c r="AU116" i="9"/>
  <c r="AT116" i="9"/>
  <c r="AS116" i="9"/>
  <c r="AR116" i="9"/>
  <c r="AU112" i="9"/>
  <c r="AT112" i="9"/>
  <c r="AS112" i="9"/>
  <c r="AR112" i="9"/>
  <c r="AU111" i="9"/>
  <c r="AT111" i="9"/>
  <c r="AS111" i="9"/>
  <c r="AR111" i="9"/>
  <c r="AU110" i="9"/>
  <c r="AT110" i="9"/>
  <c r="AS110" i="9"/>
  <c r="AR110" i="9"/>
  <c r="AU109" i="9"/>
  <c r="AT109" i="9"/>
  <c r="AS109" i="9"/>
  <c r="AR109" i="9"/>
  <c r="AU108" i="9"/>
  <c r="AT108" i="9"/>
  <c r="AS108" i="9"/>
  <c r="AR108" i="9"/>
  <c r="AU104" i="9"/>
  <c r="AT104" i="9"/>
  <c r="AS104" i="9"/>
  <c r="AR104" i="9"/>
  <c r="AU103" i="9"/>
  <c r="AT103" i="9"/>
  <c r="AS103" i="9"/>
  <c r="AR103" i="9"/>
  <c r="AU102" i="9"/>
  <c r="AT102" i="9"/>
  <c r="AS102" i="9"/>
  <c r="AR102" i="9"/>
  <c r="AU101" i="9"/>
  <c r="AT101" i="9"/>
  <c r="AS101" i="9"/>
  <c r="AR101" i="9"/>
  <c r="AU100" i="9"/>
  <c r="AT100" i="9"/>
  <c r="AS100" i="9"/>
  <c r="AR100" i="9"/>
  <c r="AU96" i="9"/>
  <c r="AT96" i="9"/>
  <c r="AS96" i="9"/>
  <c r="AR96" i="9"/>
  <c r="AU95" i="9"/>
  <c r="AT95" i="9"/>
  <c r="AS95" i="9"/>
  <c r="AR95" i="9"/>
  <c r="AU94" i="9"/>
  <c r="AT94" i="9"/>
  <c r="AS94" i="9"/>
  <c r="AR94" i="9"/>
  <c r="AU93" i="9"/>
  <c r="AT93" i="9"/>
  <c r="AS93" i="9"/>
  <c r="AR93" i="9"/>
  <c r="AU92" i="9"/>
  <c r="AT92" i="9"/>
  <c r="AS92" i="9"/>
  <c r="AR92" i="9"/>
  <c r="AU88" i="9"/>
  <c r="AT88" i="9"/>
  <c r="AS88" i="9"/>
  <c r="AR88" i="9"/>
  <c r="AU87" i="9"/>
  <c r="AT87" i="9"/>
  <c r="AS87" i="9"/>
  <c r="AR87" i="9"/>
  <c r="AU86" i="9"/>
  <c r="AT86" i="9"/>
  <c r="AS86" i="9"/>
  <c r="AR86" i="9"/>
  <c r="AU85" i="9"/>
  <c r="AT85" i="9"/>
  <c r="AS85" i="9"/>
  <c r="AR85" i="9"/>
  <c r="AU84" i="9"/>
  <c r="AT84" i="9"/>
  <c r="AS84" i="9"/>
  <c r="AR84" i="9"/>
  <c r="AU80" i="9"/>
  <c r="AT80" i="9"/>
  <c r="AS80" i="9"/>
  <c r="AR80" i="9"/>
  <c r="AU79" i="9"/>
  <c r="AT79" i="9"/>
  <c r="AS79" i="9"/>
  <c r="AR79" i="9"/>
  <c r="AU78" i="9"/>
  <c r="AT78" i="9"/>
  <c r="AS78" i="9"/>
  <c r="AR78" i="9"/>
  <c r="AU77" i="9"/>
  <c r="AT77" i="9"/>
  <c r="AS77" i="9"/>
  <c r="AR77" i="9"/>
  <c r="AU76" i="9"/>
  <c r="AT76" i="9"/>
  <c r="AS76" i="9"/>
  <c r="AR76" i="9"/>
  <c r="AU72" i="9"/>
  <c r="AT72" i="9"/>
  <c r="AS72" i="9"/>
  <c r="AR72" i="9"/>
  <c r="AU71" i="9"/>
  <c r="AT71" i="9"/>
  <c r="AS71" i="9"/>
  <c r="AR71" i="9"/>
  <c r="AU70" i="9"/>
  <c r="AT70" i="9"/>
  <c r="AS70" i="9"/>
  <c r="AR70" i="9"/>
  <c r="AU69" i="9"/>
  <c r="AT69" i="9"/>
  <c r="AS69" i="9"/>
  <c r="AR69" i="9"/>
  <c r="AU68" i="9"/>
  <c r="AT68" i="9"/>
  <c r="AS68" i="9"/>
  <c r="AR68" i="9"/>
  <c r="AU64" i="9"/>
  <c r="AT64" i="9"/>
  <c r="AS64" i="9"/>
  <c r="AR64" i="9"/>
  <c r="AU63" i="9"/>
  <c r="AT63" i="9"/>
  <c r="AS63" i="9"/>
  <c r="AR63" i="9"/>
  <c r="AU62" i="9"/>
  <c r="AT62" i="9"/>
  <c r="AS62" i="9"/>
  <c r="AR62" i="9"/>
  <c r="AU61" i="9"/>
  <c r="AT61" i="9"/>
  <c r="AS61" i="9"/>
  <c r="AR61" i="9"/>
  <c r="AU60" i="9"/>
  <c r="AT60" i="9"/>
  <c r="AS60" i="9"/>
  <c r="AR60" i="9"/>
  <c r="AU56" i="9"/>
  <c r="AT56" i="9"/>
  <c r="AS56" i="9"/>
  <c r="AR56" i="9"/>
  <c r="AU55" i="9"/>
  <c r="AT55" i="9"/>
  <c r="AS55" i="9"/>
  <c r="AR55" i="9"/>
  <c r="AU54" i="9"/>
  <c r="AT54" i="9"/>
  <c r="AS54" i="9"/>
  <c r="AR54" i="9"/>
  <c r="AU53" i="9"/>
  <c r="AT53" i="9"/>
  <c r="AS53" i="9"/>
  <c r="AR53" i="9"/>
  <c r="AU52" i="9"/>
  <c r="AT52" i="9"/>
  <c r="AS52" i="9"/>
  <c r="AR52" i="9"/>
  <c r="AU48" i="9"/>
  <c r="AT48" i="9"/>
  <c r="AS48" i="9"/>
  <c r="AR48" i="9"/>
  <c r="AU47" i="9"/>
  <c r="AT47" i="9"/>
  <c r="AS47" i="9"/>
  <c r="AR47" i="9"/>
  <c r="AU46" i="9"/>
  <c r="AT46" i="9"/>
  <c r="AS46" i="9"/>
  <c r="AR46" i="9"/>
  <c r="AU45" i="9"/>
  <c r="AT45" i="9"/>
  <c r="AS45" i="9"/>
  <c r="AR45" i="9"/>
  <c r="AU44" i="9"/>
  <c r="AT44" i="9"/>
  <c r="AS44" i="9"/>
  <c r="AR44" i="9"/>
  <c r="AU40" i="9"/>
  <c r="AT40" i="9"/>
  <c r="AS40" i="9"/>
  <c r="AR40" i="9"/>
  <c r="AU39" i="9"/>
  <c r="AT39" i="9"/>
  <c r="AS39" i="9"/>
  <c r="AR39" i="9"/>
  <c r="AU38" i="9"/>
  <c r="AT38" i="9"/>
  <c r="AS38" i="9"/>
  <c r="AR38" i="9"/>
  <c r="AU37" i="9"/>
  <c r="AT37" i="9"/>
  <c r="AS37" i="9"/>
  <c r="AR37" i="9"/>
  <c r="AU36" i="9"/>
  <c r="AT36" i="9"/>
  <c r="AS36" i="9"/>
  <c r="AR36" i="9"/>
  <c r="AU32" i="9"/>
  <c r="AT32" i="9"/>
  <c r="AS32" i="9"/>
  <c r="AR32" i="9"/>
  <c r="AU31" i="9"/>
  <c r="AT31" i="9"/>
  <c r="AS31" i="9"/>
  <c r="AR31" i="9"/>
  <c r="AU30" i="9"/>
  <c r="AT30" i="9"/>
  <c r="AS30" i="9"/>
  <c r="AR30" i="9"/>
  <c r="AU29" i="9"/>
  <c r="AT29" i="9"/>
  <c r="AS29" i="9"/>
  <c r="AR29" i="9"/>
  <c r="AU28" i="9"/>
  <c r="AT28" i="9"/>
  <c r="AS28" i="9"/>
  <c r="AR28" i="9"/>
  <c r="AU24" i="9"/>
  <c r="AT24" i="9"/>
  <c r="AS24" i="9"/>
  <c r="AR24" i="9"/>
  <c r="AU23" i="9"/>
  <c r="AT23" i="9"/>
  <c r="AS23" i="9"/>
  <c r="AR23" i="9"/>
  <c r="AU22" i="9"/>
  <c r="AT22" i="9"/>
  <c r="AS22" i="9"/>
  <c r="AR22" i="9"/>
  <c r="AU21" i="9"/>
  <c r="AT21" i="9"/>
  <c r="AS21" i="9"/>
  <c r="AR21" i="9"/>
  <c r="AU20" i="9"/>
  <c r="AT20" i="9"/>
  <c r="AS20" i="9"/>
  <c r="AR20" i="9"/>
  <c r="AU16" i="9"/>
  <c r="AT16" i="9"/>
  <c r="AS16" i="9"/>
  <c r="AR16" i="9"/>
  <c r="AU15" i="9"/>
  <c r="AT15" i="9"/>
  <c r="AS15" i="9"/>
  <c r="AR15" i="9"/>
  <c r="AU14" i="9"/>
  <c r="AT14" i="9"/>
  <c r="AS14" i="9"/>
  <c r="AR14" i="9"/>
  <c r="AU13" i="9"/>
  <c r="AT13" i="9"/>
  <c r="AS13" i="9"/>
  <c r="AR13" i="9"/>
  <c r="AU12" i="9"/>
  <c r="AT12" i="9"/>
  <c r="AS12" i="9"/>
  <c r="AR12" i="9"/>
  <c r="AU11" i="9"/>
  <c r="AK375" i="9"/>
  <c r="AJ375" i="9"/>
  <c r="AI375" i="9"/>
  <c r="AH375" i="9"/>
  <c r="AK369" i="9"/>
  <c r="AJ369" i="9"/>
  <c r="AI369" i="9"/>
  <c r="AH369" i="9"/>
  <c r="AI368" i="9"/>
  <c r="AK367" i="9"/>
  <c r="AJ367" i="9"/>
  <c r="AI367" i="9"/>
  <c r="AH367" i="9"/>
  <c r="AI363" i="9"/>
  <c r="AH363" i="9"/>
  <c r="AK361" i="9"/>
  <c r="AJ361" i="9"/>
  <c r="AI361" i="9"/>
  <c r="AH361" i="9"/>
  <c r="AJ360" i="9"/>
  <c r="AI360" i="9"/>
  <c r="AK359" i="9"/>
  <c r="AJ359" i="9"/>
  <c r="AI359" i="9"/>
  <c r="AH359" i="9"/>
  <c r="AK353" i="9"/>
  <c r="AJ353" i="9"/>
  <c r="AI353" i="9"/>
  <c r="AH353" i="9"/>
  <c r="AK352" i="9"/>
  <c r="AJ352" i="9"/>
  <c r="AH352" i="9"/>
  <c r="AK351" i="9"/>
  <c r="AJ351" i="9"/>
  <c r="AI351" i="9"/>
  <c r="AH351" i="9"/>
  <c r="AK345" i="9"/>
  <c r="AJ345" i="9"/>
  <c r="AI345" i="9"/>
  <c r="AH345" i="9"/>
  <c r="AK344" i="9"/>
  <c r="AI344" i="9"/>
  <c r="AH344" i="9"/>
  <c r="AK343" i="9"/>
  <c r="AJ343" i="9"/>
  <c r="AI343" i="9"/>
  <c r="AH343" i="9"/>
  <c r="AK337" i="9"/>
  <c r="AJ337" i="9"/>
  <c r="AI337" i="9"/>
  <c r="AH337" i="9"/>
  <c r="AK336" i="9"/>
  <c r="AJ336" i="9"/>
  <c r="AI336" i="9"/>
  <c r="AH336" i="9"/>
  <c r="AK335" i="9"/>
  <c r="AJ335" i="9"/>
  <c r="AI335" i="9"/>
  <c r="AH335" i="9"/>
  <c r="AI331" i="9"/>
  <c r="AH331" i="9"/>
  <c r="AK329" i="9"/>
  <c r="AJ329" i="9"/>
  <c r="AI329" i="9"/>
  <c r="AH329" i="9"/>
  <c r="AK328" i="9"/>
  <c r="AJ328" i="9"/>
  <c r="AI328" i="9"/>
  <c r="AH328" i="9"/>
  <c r="AK327" i="9"/>
  <c r="AJ327" i="9"/>
  <c r="AI327" i="9"/>
  <c r="AH327" i="9"/>
  <c r="AK321" i="9"/>
  <c r="AJ321" i="9"/>
  <c r="AI321" i="9"/>
  <c r="AH321" i="9"/>
  <c r="AK320" i="9"/>
  <c r="AJ320" i="9"/>
  <c r="AI320" i="9"/>
  <c r="AH320" i="9"/>
  <c r="AK319" i="9"/>
  <c r="AJ319" i="9"/>
  <c r="AI319" i="9"/>
  <c r="AH319" i="9"/>
  <c r="AI315" i="9"/>
  <c r="AH315" i="9"/>
  <c r="AK313" i="9"/>
  <c r="AJ313" i="9"/>
  <c r="AI313" i="9"/>
  <c r="AH313" i="9"/>
  <c r="AK312" i="9"/>
  <c r="AJ312" i="9"/>
  <c r="AI312" i="9"/>
  <c r="AH312" i="9"/>
  <c r="AK311" i="9"/>
  <c r="AJ311" i="9"/>
  <c r="AI311" i="9"/>
  <c r="AH311" i="9"/>
  <c r="AK305" i="9"/>
  <c r="AJ305" i="9"/>
  <c r="AI305" i="9"/>
  <c r="AH305" i="9"/>
  <c r="AK304" i="9"/>
  <c r="AJ304" i="9"/>
  <c r="AI304" i="9"/>
  <c r="AH304" i="9"/>
  <c r="AK303" i="9"/>
  <c r="AJ303" i="9"/>
  <c r="AI303" i="9"/>
  <c r="AH303" i="9"/>
  <c r="AI299" i="9"/>
  <c r="AH299" i="9"/>
  <c r="AK297" i="9"/>
  <c r="AJ297" i="9"/>
  <c r="AI297" i="9"/>
  <c r="AH297" i="9"/>
  <c r="AK296" i="9"/>
  <c r="AJ296" i="9"/>
  <c r="AI296" i="9"/>
  <c r="AH296" i="9"/>
  <c r="AK295" i="9"/>
  <c r="AJ295" i="9"/>
  <c r="AI295" i="9"/>
  <c r="AH295" i="9"/>
  <c r="AK289" i="9"/>
  <c r="AJ289" i="9"/>
  <c r="AI289" i="9"/>
  <c r="AH289" i="9"/>
  <c r="AK288" i="9"/>
  <c r="AJ288" i="9"/>
  <c r="AI288" i="9"/>
  <c r="AK287" i="9"/>
  <c r="AJ287" i="9"/>
  <c r="AI287" i="9"/>
  <c r="AH287" i="9"/>
  <c r="AI283" i="9"/>
  <c r="AH283" i="9"/>
  <c r="AK281" i="9"/>
  <c r="AJ281" i="9"/>
  <c r="AI281" i="9"/>
  <c r="AH281" i="9"/>
  <c r="AK280" i="9"/>
  <c r="AJ280" i="9"/>
  <c r="AI280" i="9"/>
  <c r="AH280" i="9"/>
  <c r="AK279" i="9"/>
  <c r="AJ279" i="9"/>
  <c r="AI279" i="9"/>
  <c r="AH279" i="9"/>
  <c r="AK273" i="9"/>
  <c r="AJ273" i="9"/>
  <c r="AI273" i="9"/>
  <c r="AH273" i="9"/>
  <c r="AJ272" i="9"/>
  <c r="AI272" i="9"/>
  <c r="AH272" i="9"/>
  <c r="AK271" i="9"/>
  <c r="AJ271" i="9"/>
  <c r="AI271" i="9"/>
  <c r="AH271" i="9"/>
  <c r="AI267" i="9"/>
  <c r="AK265" i="9"/>
  <c r="AJ265" i="9"/>
  <c r="AI265" i="9"/>
  <c r="AH265" i="9"/>
  <c r="AK264" i="9"/>
  <c r="AJ264" i="9"/>
  <c r="AH264" i="9"/>
  <c r="AK263" i="9"/>
  <c r="AJ263" i="9"/>
  <c r="AI263" i="9"/>
  <c r="AH263" i="9"/>
  <c r="AJ259" i="9"/>
  <c r="AK257" i="9"/>
  <c r="AJ257" i="9"/>
  <c r="AI257" i="9"/>
  <c r="AH257" i="9"/>
  <c r="AK256" i="9"/>
  <c r="AJ256" i="9"/>
  <c r="AI256" i="9"/>
  <c r="AK255" i="9"/>
  <c r="AJ255" i="9"/>
  <c r="AI255" i="9"/>
  <c r="AH255" i="9"/>
  <c r="AH251" i="9"/>
  <c r="AK249" i="9"/>
  <c r="AJ249" i="9"/>
  <c r="AI249" i="9"/>
  <c r="AH249" i="9"/>
  <c r="AK248" i="9"/>
  <c r="AJ248" i="9"/>
  <c r="AI248" i="9"/>
  <c r="AK247" i="9"/>
  <c r="AJ247" i="9"/>
  <c r="AI247" i="9"/>
  <c r="AH247" i="9"/>
  <c r="AJ243" i="9"/>
  <c r="AK241" i="9"/>
  <c r="AJ241" i="9"/>
  <c r="AI241" i="9"/>
  <c r="AH241" i="9"/>
  <c r="AK240" i="9"/>
  <c r="AJ240" i="9"/>
  <c r="AI240" i="9"/>
  <c r="AH240" i="9"/>
  <c r="AK239" i="9"/>
  <c r="AJ239" i="9"/>
  <c r="AI239" i="9"/>
  <c r="AH239" i="9"/>
  <c r="AI235" i="9"/>
  <c r="AH235" i="9"/>
  <c r="AK233" i="9"/>
  <c r="AJ233" i="9"/>
  <c r="AI233" i="9"/>
  <c r="AH233" i="9"/>
  <c r="AK232" i="9"/>
  <c r="AJ232" i="9"/>
  <c r="AI232" i="9"/>
  <c r="AH232" i="9"/>
  <c r="AK231" i="9"/>
  <c r="AJ231" i="9"/>
  <c r="AI231" i="9"/>
  <c r="AH231" i="9"/>
  <c r="AJ227" i="9"/>
  <c r="AK225" i="9"/>
  <c r="AJ225" i="9"/>
  <c r="AI225" i="9"/>
  <c r="AH225" i="9"/>
  <c r="AK224" i="9"/>
  <c r="AJ224" i="9"/>
  <c r="AI224" i="9"/>
  <c r="AH224" i="9"/>
  <c r="AK223" i="9"/>
  <c r="AJ223" i="9"/>
  <c r="AI223" i="9"/>
  <c r="AH223" i="9"/>
  <c r="AJ219" i="9"/>
  <c r="AH219" i="9"/>
  <c r="AK217" i="9"/>
  <c r="AJ217" i="9"/>
  <c r="AI217" i="9"/>
  <c r="AH217" i="9"/>
  <c r="AK216" i="9"/>
  <c r="AJ216" i="9"/>
  <c r="AI216" i="9"/>
  <c r="AH216" i="9"/>
  <c r="AK215" i="9"/>
  <c r="AJ215" i="9"/>
  <c r="AI215" i="9"/>
  <c r="AH215" i="9"/>
  <c r="AK211" i="9"/>
  <c r="AJ211" i="9"/>
  <c r="AK209" i="9"/>
  <c r="AJ209" i="9"/>
  <c r="AI209" i="9"/>
  <c r="AH209" i="9"/>
  <c r="AK208" i="9"/>
  <c r="AJ208" i="9"/>
  <c r="AI208" i="9"/>
  <c r="AH208" i="9"/>
  <c r="AK207" i="9"/>
  <c r="AJ207" i="9"/>
  <c r="AI207" i="9"/>
  <c r="AH207" i="9"/>
  <c r="AI203" i="9"/>
  <c r="AH203" i="9"/>
  <c r="AK201" i="9"/>
  <c r="AJ201" i="9"/>
  <c r="AI201" i="9"/>
  <c r="AH201" i="9"/>
  <c r="AK200" i="9"/>
  <c r="AJ200" i="9"/>
  <c r="AI200" i="9"/>
  <c r="AH200" i="9"/>
  <c r="AK199" i="9"/>
  <c r="AJ199" i="9"/>
  <c r="AI199" i="9"/>
  <c r="AH199" i="9"/>
  <c r="AK195" i="9"/>
  <c r="AJ195" i="9"/>
  <c r="AI195" i="9"/>
  <c r="AH195" i="9"/>
  <c r="AK193" i="9"/>
  <c r="AJ193" i="9"/>
  <c r="AI193" i="9"/>
  <c r="AH193" i="9"/>
  <c r="AK192" i="9"/>
  <c r="AJ192" i="9"/>
  <c r="AI192" i="9"/>
  <c r="AH192" i="9"/>
  <c r="AK191" i="9"/>
  <c r="AJ191" i="9"/>
  <c r="AI191" i="9"/>
  <c r="AH191" i="9"/>
  <c r="AK187" i="9"/>
  <c r="AK186" i="9"/>
  <c r="AK185" i="9"/>
  <c r="AJ185" i="9"/>
  <c r="AI185" i="9"/>
  <c r="AH185" i="9"/>
  <c r="AK184" i="9"/>
  <c r="AJ184" i="9"/>
  <c r="AI184" i="9"/>
  <c r="AH184" i="9"/>
  <c r="AK183" i="9"/>
  <c r="AJ183" i="9"/>
  <c r="AI183" i="9"/>
  <c r="AH183" i="9"/>
  <c r="AJ179" i="9"/>
  <c r="AI179" i="9"/>
  <c r="AH179" i="9"/>
  <c r="AK177" i="9"/>
  <c r="AJ177" i="9"/>
  <c r="AI177" i="9"/>
  <c r="AH177" i="9"/>
  <c r="AK176" i="9"/>
  <c r="AJ176" i="9"/>
  <c r="AI176" i="9"/>
  <c r="AH176" i="9"/>
  <c r="AK175" i="9"/>
  <c r="AJ175" i="9"/>
  <c r="AI175" i="9"/>
  <c r="AH175" i="9"/>
  <c r="AK171" i="9"/>
  <c r="AJ171" i="9"/>
  <c r="AI171" i="9"/>
  <c r="AH170" i="9"/>
  <c r="AK169" i="9"/>
  <c r="AJ169" i="9"/>
  <c r="AI169" i="9"/>
  <c r="AH169" i="9"/>
  <c r="AK168" i="9"/>
  <c r="AJ168" i="9"/>
  <c r="AI168" i="9"/>
  <c r="AH168" i="9"/>
  <c r="AK167" i="9"/>
  <c r="AJ167" i="9"/>
  <c r="AI167" i="9"/>
  <c r="AH167" i="9"/>
  <c r="AH163" i="9"/>
  <c r="AK161" i="9"/>
  <c r="AJ161" i="9"/>
  <c r="AI161" i="9"/>
  <c r="AH161" i="9"/>
  <c r="AK160" i="9"/>
  <c r="AJ160" i="9"/>
  <c r="AI160" i="9"/>
  <c r="AH160" i="9"/>
  <c r="AK159" i="9"/>
  <c r="AJ159" i="9"/>
  <c r="AI159" i="9"/>
  <c r="AH159" i="9"/>
  <c r="AK155" i="9"/>
  <c r="AJ155" i="9"/>
  <c r="AI155" i="9"/>
  <c r="AH155" i="9"/>
  <c r="AK153" i="9"/>
  <c r="AJ153" i="9"/>
  <c r="AI153" i="9"/>
  <c r="AH153" i="9"/>
  <c r="AK152" i="9"/>
  <c r="AJ152" i="9"/>
  <c r="AI152" i="9"/>
  <c r="AH152" i="9"/>
  <c r="AK151" i="9"/>
  <c r="AJ151" i="9"/>
  <c r="AI151" i="9"/>
  <c r="AH151" i="9"/>
  <c r="AK147" i="9"/>
  <c r="AJ147" i="9"/>
  <c r="AK145" i="9"/>
  <c r="AJ145" i="9"/>
  <c r="AI145" i="9"/>
  <c r="AH145" i="9"/>
  <c r="AK144" i="9"/>
  <c r="AJ144" i="9"/>
  <c r="AI144" i="9"/>
  <c r="AH144" i="9"/>
  <c r="AK143" i="9"/>
  <c r="AJ143" i="9"/>
  <c r="AI143" i="9"/>
  <c r="AH143" i="9"/>
  <c r="AI139" i="9"/>
  <c r="AH139" i="9"/>
  <c r="AK137" i="9"/>
  <c r="AJ137" i="9"/>
  <c r="AI137" i="9"/>
  <c r="AH137" i="9"/>
  <c r="AK136" i="9"/>
  <c r="AJ136" i="9"/>
  <c r="AI136" i="9"/>
  <c r="AH136" i="9"/>
  <c r="AK135" i="9"/>
  <c r="AJ135" i="9"/>
  <c r="AI135" i="9"/>
  <c r="AH135" i="9"/>
  <c r="AK131" i="9"/>
  <c r="AJ131" i="9"/>
  <c r="AI131" i="9"/>
  <c r="AH131" i="9"/>
  <c r="AK129" i="9"/>
  <c r="AJ129" i="9"/>
  <c r="AI129" i="9"/>
  <c r="AH129" i="9"/>
  <c r="AK128" i="9"/>
  <c r="AJ128" i="9"/>
  <c r="AI128" i="9"/>
  <c r="AH128" i="9"/>
  <c r="AK127" i="9"/>
  <c r="AJ127" i="9"/>
  <c r="AI127" i="9"/>
  <c r="AH127" i="9"/>
  <c r="AK123" i="9"/>
  <c r="AJ122" i="9"/>
  <c r="AK121" i="9"/>
  <c r="AJ121" i="9"/>
  <c r="AI121" i="9"/>
  <c r="AH121" i="9"/>
  <c r="AK120" i="9"/>
  <c r="AJ120" i="9"/>
  <c r="AI120" i="9"/>
  <c r="AH120" i="9"/>
  <c r="AK119" i="9"/>
  <c r="AJ119" i="9"/>
  <c r="AI119" i="9"/>
  <c r="AH119" i="9"/>
  <c r="AJ115" i="9"/>
  <c r="AI115" i="9"/>
  <c r="AH115" i="9"/>
  <c r="AK114" i="9"/>
  <c r="AK113" i="9"/>
  <c r="AJ113" i="9"/>
  <c r="AI113" i="9"/>
  <c r="AH113" i="9"/>
  <c r="AK112" i="9"/>
  <c r="AJ112" i="9"/>
  <c r="AI112" i="9"/>
  <c r="AH112" i="9"/>
  <c r="AK111" i="9"/>
  <c r="AJ111" i="9"/>
  <c r="AI111" i="9"/>
  <c r="AH111" i="9"/>
  <c r="AK107" i="9"/>
  <c r="AJ107" i="9"/>
  <c r="AI107" i="9"/>
  <c r="AK105" i="9"/>
  <c r="AJ105" i="9"/>
  <c r="AI105" i="9"/>
  <c r="AH105" i="9"/>
  <c r="AK104" i="9"/>
  <c r="AJ104" i="9"/>
  <c r="AI104" i="9"/>
  <c r="AH104" i="9"/>
  <c r="AK103" i="9"/>
  <c r="AJ103" i="9"/>
  <c r="AI103" i="9"/>
  <c r="AH103" i="9"/>
  <c r="AH99" i="9"/>
  <c r="AK97" i="9"/>
  <c r="AJ97" i="9"/>
  <c r="AI97" i="9"/>
  <c r="AH97" i="9"/>
  <c r="AK96" i="9"/>
  <c r="AJ96" i="9"/>
  <c r="AI96" i="9"/>
  <c r="AH96" i="9"/>
  <c r="AK95" i="9"/>
  <c r="AJ95" i="9"/>
  <c r="AI95" i="9"/>
  <c r="AH95" i="9"/>
  <c r="AK91" i="9"/>
  <c r="AJ91" i="9"/>
  <c r="AI91" i="9"/>
  <c r="AH91" i="9"/>
  <c r="AK89" i="9"/>
  <c r="AJ89" i="9"/>
  <c r="AI89" i="9"/>
  <c r="AH89" i="9"/>
  <c r="AK88" i="9"/>
  <c r="AJ88" i="9"/>
  <c r="AI88" i="9"/>
  <c r="AH88" i="9"/>
  <c r="AK87" i="9"/>
  <c r="AJ87" i="9"/>
  <c r="AI87" i="9"/>
  <c r="AH87" i="9"/>
  <c r="AK83" i="9"/>
  <c r="AJ83" i="9"/>
  <c r="AK81" i="9"/>
  <c r="AJ81" i="9"/>
  <c r="AI81" i="9"/>
  <c r="AH81" i="9"/>
  <c r="AK80" i="9"/>
  <c r="AJ80" i="9"/>
  <c r="AI80" i="9"/>
  <c r="AH80" i="9"/>
  <c r="AK79" i="9"/>
  <c r="AJ79" i="9"/>
  <c r="AI79" i="9"/>
  <c r="AH79" i="9"/>
  <c r="AJ75" i="9"/>
  <c r="AI75" i="9"/>
  <c r="AH75" i="9"/>
  <c r="AK73" i="9"/>
  <c r="AJ73" i="9"/>
  <c r="AI73" i="9"/>
  <c r="AH73" i="9"/>
  <c r="AK72" i="9"/>
  <c r="AJ72" i="9"/>
  <c r="AI72" i="9"/>
  <c r="AH72" i="9"/>
  <c r="AK71" i="9"/>
  <c r="AJ71" i="9"/>
  <c r="AI71" i="9"/>
  <c r="AH71" i="9"/>
  <c r="AK67" i="9"/>
  <c r="AJ67" i="9"/>
  <c r="AI67" i="9"/>
  <c r="AH67" i="9"/>
  <c r="AK66" i="9"/>
  <c r="AJ66" i="9"/>
  <c r="AI66" i="9"/>
  <c r="AH66" i="9"/>
  <c r="AK65" i="9"/>
  <c r="AJ65" i="9"/>
  <c r="AI65" i="9"/>
  <c r="AH65" i="9"/>
  <c r="AK64" i="9"/>
  <c r="AJ64" i="9"/>
  <c r="AI64" i="9"/>
  <c r="AH64" i="9"/>
  <c r="AK63" i="9"/>
  <c r="AJ63" i="9"/>
  <c r="AI63" i="9"/>
  <c r="AH63" i="9"/>
  <c r="AK59" i="9"/>
  <c r="AJ59" i="9"/>
  <c r="AI59" i="9"/>
  <c r="AH59" i="9"/>
  <c r="AK58" i="9"/>
  <c r="AJ58" i="9"/>
  <c r="AI58" i="9"/>
  <c r="AH58" i="9"/>
  <c r="AK57" i="9"/>
  <c r="AJ57" i="9"/>
  <c r="AI57" i="9"/>
  <c r="AH57" i="9"/>
  <c r="AK56" i="9"/>
  <c r="AJ56" i="9"/>
  <c r="AI56" i="9"/>
  <c r="AH56" i="9"/>
  <c r="AK55" i="9"/>
  <c r="AJ55" i="9"/>
  <c r="AI55" i="9"/>
  <c r="AH55" i="9"/>
  <c r="AK51" i="9"/>
  <c r="AJ51" i="9"/>
  <c r="AI51" i="9"/>
  <c r="AH51" i="9"/>
  <c r="AK50" i="9"/>
  <c r="AJ50" i="9"/>
  <c r="AI50" i="9"/>
  <c r="AH50" i="9"/>
  <c r="AK49" i="9"/>
  <c r="AJ49" i="9"/>
  <c r="AI49" i="9"/>
  <c r="AH49" i="9"/>
  <c r="AK48" i="9"/>
  <c r="AJ48" i="9"/>
  <c r="AI48" i="9"/>
  <c r="AH48" i="9"/>
  <c r="AK47" i="9"/>
  <c r="AJ47" i="9"/>
  <c r="AI47" i="9"/>
  <c r="AH47" i="9"/>
  <c r="AK43" i="9"/>
  <c r="AJ43" i="9"/>
  <c r="AI43" i="9"/>
  <c r="AH43" i="9"/>
  <c r="AK42" i="9"/>
  <c r="AJ42" i="9"/>
  <c r="AI42" i="9"/>
  <c r="AH42" i="9"/>
  <c r="AK41" i="9"/>
  <c r="AJ41" i="9"/>
  <c r="AI41" i="9"/>
  <c r="AH41" i="9"/>
  <c r="AK40" i="9"/>
  <c r="AJ40" i="9"/>
  <c r="AI40" i="9"/>
  <c r="AH40" i="9"/>
  <c r="AK39" i="9"/>
  <c r="AJ39" i="9"/>
  <c r="AI39" i="9"/>
  <c r="AH39" i="9"/>
  <c r="AK35" i="9"/>
  <c r="AJ35" i="9"/>
  <c r="AI35" i="9"/>
  <c r="AH35" i="9"/>
  <c r="AK34" i="9"/>
  <c r="AJ34" i="9"/>
  <c r="AI34" i="9"/>
  <c r="AH34" i="9"/>
  <c r="AK33" i="9"/>
  <c r="AJ33" i="9"/>
  <c r="AI33" i="9"/>
  <c r="AH33" i="9"/>
  <c r="AK32" i="9"/>
  <c r="AJ32" i="9"/>
  <c r="AI32" i="9"/>
  <c r="AH32" i="9"/>
  <c r="AK31" i="9"/>
  <c r="AJ31" i="9"/>
  <c r="AI31" i="9"/>
  <c r="AH31" i="9"/>
  <c r="AK27" i="9"/>
  <c r="AJ27" i="9"/>
  <c r="AI27" i="9"/>
  <c r="AH27" i="9"/>
  <c r="AK26" i="9"/>
  <c r="AJ26" i="9"/>
  <c r="AI26" i="9"/>
  <c r="AH26" i="9"/>
  <c r="AK25" i="9"/>
  <c r="AJ25" i="9"/>
  <c r="AI25" i="9"/>
  <c r="AH25" i="9"/>
  <c r="AK24" i="9"/>
  <c r="AJ24" i="9"/>
  <c r="AI24" i="9"/>
  <c r="AH24" i="9"/>
  <c r="AK23" i="9"/>
  <c r="AJ23" i="9"/>
  <c r="AI23" i="9"/>
  <c r="AH23" i="9"/>
  <c r="AK19" i="9"/>
  <c r="AJ19" i="9"/>
  <c r="AI19" i="9"/>
  <c r="AH19" i="9"/>
  <c r="AK18" i="9"/>
  <c r="AJ18" i="9"/>
  <c r="AI18" i="9"/>
  <c r="AH18" i="9"/>
  <c r="AK17" i="9"/>
  <c r="AJ17" i="9"/>
  <c r="AI17" i="9"/>
  <c r="AH17" i="9"/>
  <c r="AK16" i="9"/>
  <c r="AJ16" i="9"/>
  <c r="AI16" i="9"/>
  <c r="AH16" i="9"/>
  <c r="AK15" i="9"/>
  <c r="AJ15" i="9"/>
  <c r="AI15" i="9"/>
  <c r="AH15" i="9"/>
  <c r="AK11" i="9"/>
  <c r="AJ11" i="9"/>
  <c r="Y375" i="9"/>
  <c r="AA374" i="9"/>
  <c r="Z374" i="9"/>
  <c r="Y374" i="9"/>
  <c r="X374" i="9"/>
  <c r="AA369" i="9"/>
  <c r="Z369" i="9"/>
  <c r="Y369" i="9"/>
  <c r="X369" i="9"/>
  <c r="AA368" i="9"/>
  <c r="Z368" i="9"/>
  <c r="Y368" i="9"/>
  <c r="X368" i="9"/>
  <c r="AA366" i="9"/>
  <c r="Z366" i="9"/>
  <c r="Y366" i="9"/>
  <c r="X366" i="9"/>
  <c r="AA361" i="9"/>
  <c r="Z361" i="9"/>
  <c r="Y361" i="9"/>
  <c r="X361" i="9"/>
  <c r="AA360" i="9"/>
  <c r="Z360" i="9"/>
  <c r="Y360" i="9"/>
  <c r="X360" i="9"/>
  <c r="AA358" i="9"/>
  <c r="Z358" i="9"/>
  <c r="Y358" i="9"/>
  <c r="X358" i="9"/>
  <c r="Z354" i="9"/>
  <c r="AA353" i="9"/>
  <c r="Z353" i="9"/>
  <c r="Y353" i="9"/>
  <c r="X353" i="9"/>
  <c r="AA352" i="9"/>
  <c r="Z352" i="9"/>
  <c r="Y352" i="9"/>
  <c r="X352" i="9"/>
  <c r="AA350" i="9"/>
  <c r="Z350" i="9"/>
  <c r="Y350" i="9"/>
  <c r="X350" i="9"/>
  <c r="X346" i="9"/>
  <c r="AA345" i="9"/>
  <c r="Z345" i="9"/>
  <c r="Y345" i="9"/>
  <c r="X345" i="9"/>
  <c r="AA344" i="9"/>
  <c r="Z344" i="9"/>
  <c r="Y344" i="9"/>
  <c r="X344" i="9"/>
  <c r="AA342" i="9"/>
  <c r="Z342" i="9"/>
  <c r="Y342" i="9"/>
  <c r="X342" i="9"/>
  <c r="AA337" i="9"/>
  <c r="Z337" i="9"/>
  <c r="Y337" i="9"/>
  <c r="X337" i="9"/>
  <c r="AA336" i="9"/>
  <c r="Z336" i="9"/>
  <c r="Y336" i="9"/>
  <c r="X336" i="9"/>
  <c r="AA334" i="9"/>
  <c r="Z334" i="9"/>
  <c r="Y334" i="9"/>
  <c r="X334" i="9"/>
  <c r="AA329" i="9"/>
  <c r="Z329" i="9"/>
  <c r="Y329" i="9"/>
  <c r="X329" i="9"/>
  <c r="AA328" i="9"/>
  <c r="Z328" i="9"/>
  <c r="Y328" i="9"/>
  <c r="X328" i="9"/>
  <c r="AA327" i="9"/>
  <c r="AA326" i="9"/>
  <c r="Z326" i="9"/>
  <c r="Y326" i="9"/>
  <c r="X326" i="9"/>
  <c r="Z322" i="9"/>
  <c r="AA321" i="9"/>
  <c r="Z321" i="9"/>
  <c r="Y321" i="9"/>
  <c r="X321" i="9"/>
  <c r="AA320" i="9"/>
  <c r="Z320" i="9"/>
  <c r="Y320" i="9"/>
  <c r="X320" i="9"/>
  <c r="Z319" i="9"/>
  <c r="AA318" i="9"/>
  <c r="Z318" i="9"/>
  <c r="Y318" i="9"/>
  <c r="X318" i="9"/>
  <c r="X314" i="9"/>
  <c r="AA313" i="9"/>
  <c r="Z313" i="9"/>
  <c r="Y313" i="9"/>
  <c r="X313" i="9"/>
  <c r="AA312" i="9"/>
  <c r="Z312" i="9"/>
  <c r="Y312" i="9"/>
  <c r="X312" i="9"/>
  <c r="AA311" i="9"/>
  <c r="Z311" i="9"/>
  <c r="X311" i="9"/>
  <c r="AA310" i="9"/>
  <c r="Z310" i="9"/>
  <c r="Y310" i="9"/>
  <c r="X310" i="9"/>
  <c r="AA305" i="9"/>
  <c r="Z305" i="9"/>
  <c r="Y305" i="9"/>
  <c r="X305" i="9"/>
  <c r="AA304" i="9"/>
  <c r="Z304" i="9"/>
  <c r="Y304" i="9"/>
  <c r="X304" i="9"/>
  <c r="Z303" i="9"/>
  <c r="Y303" i="9"/>
  <c r="X303" i="9"/>
  <c r="AA302" i="9"/>
  <c r="Z302" i="9"/>
  <c r="Y302" i="9"/>
  <c r="X302" i="9"/>
  <c r="AA297" i="9"/>
  <c r="Z297" i="9"/>
  <c r="Y297" i="9"/>
  <c r="X297" i="9"/>
  <c r="AA296" i="9"/>
  <c r="Z296" i="9"/>
  <c r="Y296" i="9"/>
  <c r="X296" i="9"/>
  <c r="AA295" i="9"/>
  <c r="Z295" i="9"/>
  <c r="Y295" i="9"/>
  <c r="X295" i="9"/>
  <c r="AA294" i="9"/>
  <c r="Z294" i="9"/>
  <c r="Y294" i="9"/>
  <c r="X294" i="9"/>
  <c r="Z290" i="9"/>
  <c r="AA289" i="9"/>
  <c r="Z289" i="9"/>
  <c r="Y289" i="9"/>
  <c r="X289" i="9"/>
  <c r="AA288" i="9"/>
  <c r="Z288" i="9"/>
  <c r="Y288" i="9"/>
  <c r="X288" i="9"/>
  <c r="AA287" i="9"/>
  <c r="Z287" i="9"/>
  <c r="Y287" i="9"/>
  <c r="X287" i="9"/>
  <c r="AA286" i="9"/>
  <c r="Z286" i="9"/>
  <c r="Y286" i="9"/>
  <c r="X286" i="9"/>
  <c r="X282" i="9"/>
  <c r="AA281" i="9"/>
  <c r="Z281" i="9"/>
  <c r="Y281" i="9"/>
  <c r="X281" i="9"/>
  <c r="AA280" i="9"/>
  <c r="Z280" i="9"/>
  <c r="Y280" i="9"/>
  <c r="X280" i="9"/>
  <c r="AA279" i="9"/>
  <c r="Z279" i="9"/>
  <c r="Y279" i="9"/>
  <c r="AA278" i="9"/>
  <c r="Z278" i="9"/>
  <c r="Y278" i="9"/>
  <c r="X278" i="9"/>
  <c r="AA273" i="9"/>
  <c r="Z273" i="9"/>
  <c r="Y273" i="9"/>
  <c r="X273" i="9"/>
  <c r="AA272" i="9"/>
  <c r="Z272" i="9"/>
  <c r="Y272" i="9"/>
  <c r="X272" i="9"/>
  <c r="Z271" i="9"/>
  <c r="Y271" i="9"/>
  <c r="X271" i="9"/>
  <c r="AA270" i="9"/>
  <c r="Z270" i="9"/>
  <c r="Y270" i="9"/>
  <c r="X270" i="9"/>
  <c r="AA265" i="9"/>
  <c r="Z265" i="9"/>
  <c r="Y265" i="9"/>
  <c r="X265" i="9"/>
  <c r="AA264" i="9"/>
  <c r="Z264" i="9"/>
  <c r="Y264" i="9"/>
  <c r="X264" i="9"/>
  <c r="Z263" i="9"/>
  <c r="Y263" i="9"/>
  <c r="X263" i="9"/>
  <c r="AA262" i="9"/>
  <c r="Z262" i="9"/>
  <c r="Y262" i="9"/>
  <c r="X262" i="9"/>
  <c r="Z258" i="9"/>
  <c r="AA257" i="9"/>
  <c r="Z257" i="9"/>
  <c r="Y257" i="9"/>
  <c r="X257" i="9"/>
  <c r="AA256" i="9"/>
  <c r="Z256" i="9"/>
  <c r="Y256" i="9"/>
  <c r="X256" i="9"/>
  <c r="AA255" i="9"/>
  <c r="Z255" i="9"/>
  <c r="Y255" i="9"/>
  <c r="X255" i="9"/>
  <c r="AA254" i="9"/>
  <c r="Z254" i="9"/>
  <c r="Y254" i="9"/>
  <c r="X254" i="9"/>
  <c r="X250" i="9"/>
  <c r="AA249" i="9"/>
  <c r="Z249" i="9"/>
  <c r="Y249" i="9"/>
  <c r="X249" i="9"/>
  <c r="AA248" i="9"/>
  <c r="Z248" i="9"/>
  <c r="Y248" i="9"/>
  <c r="X248" i="9"/>
  <c r="AA247" i="9"/>
  <c r="Z247" i="9"/>
  <c r="X247" i="9"/>
  <c r="AA246" i="9"/>
  <c r="Z246" i="9"/>
  <c r="Y246" i="9"/>
  <c r="X246" i="9"/>
  <c r="AA241" i="9"/>
  <c r="Z241" i="9"/>
  <c r="Y241" i="9"/>
  <c r="X241" i="9"/>
  <c r="AA240" i="9"/>
  <c r="Z240" i="9"/>
  <c r="Y240" i="9"/>
  <c r="X240" i="9"/>
  <c r="AA239" i="9"/>
  <c r="Y239" i="9"/>
  <c r="X239" i="9"/>
  <c r="AA238" i="9"/>
  <c r="Z238" i="9"/>
  <c r="Y238" i="9"/>
  <c r="X238" i="9"/>
  <c r="AA233" i="9"/>
  <c r="Z233" i="9"/>
  <c r="Y233" i="9"/>
  <c r="X233" i="9"/>
  <c r="AA232" i="9"/>
  <c r="Z232" i="9"/>
  <c r="Y232" i="9"/>
  <c r="X232" i="9"/>
  <c r="AA231" i="9"/>
  <c r="Z231" i="9"/>
  <c r="Y231" i="9"/>
  <c r="X231" i="9"/>
  <c r="AA230" i="9"/>
  <c r="Z230" i="9"/>
  <c r="Y230" i="9"/>
  <c r="X230" i="9"/>
  <c r="Z226" i="9"/>
  <c r="AA225" i="9"/>
  <c r="Z225" i="9"/>
  <c r="Y225" i="9"/>
  <c r="X225" i="9"/>
  <c r="AA224" i="9"/>
  <c r="Z224" i="9"/>
  <c r="Y224" i="9"/>
  <c r="X224" i="9"/>
  <c r="AA223" i="9"/>
  <c r="Z223" i="9"/>
  <c r="Y223" i="9"/>
  <c r="X223" i="9"/>
  <c r="AA222" i="9"/>
  <c r="Z222" i="9"/>
  <c r="Y222" i="9"/>
  <c r="X222" i="9"/>
  <c r="AA217" i="9"/>
  <c r="Z217" i="9"/>
  <c r="Y217" i="9"/>
  <c r="X217" i="9"/>
  <c r="AA216" i="9"/>
  <c r="Z216" i="9"/>
  <c r="Y216" i="9"/>
  <c r="X216" i="9"/>
  <c r="AA215" i="9"/>
  <c r="Z215" i="9"/>
  <c r="Y215" i="9"/>
  <c r="X215" i="9"/>
  <c r="AA214" i="9"/>
  <c r="Z214" i="9"/>
  <c r="Y214" i="9"/>
  <c r="X214" i="9"/>
  <c r="AA209" i="9"/>
  <c r="Z209" i="9"/>
  <c r="Y209" i="9"/>
  <c r="X209" i="9"/>
  <c r="AA208" i="9"/>
  <c r="Z208" i="9"/>
  <c r="Y208" i="9"/>
  <c r="X208" i="9"/>
  <c r="AA207" i="9"/>
  <c r="Z207" i="9"/>
  <c r="Y207" i="9"/>
  <c r="X207" i="9"/>
  <c r="AA206" i="9"/>
  <c r="Z206" i="9"/>
  <c r="Y206" i="9"/>
  <c r="X206" i="9"/>
  <c r="AA201" i="9"/>
  <c r="Z201" i="9"/>
  <c r="Y201" i="9"/>
  <c r="X201" i="9"/>
  <c r="AA200" i="9"/>
  <c r="Z200" i="9"/>
  <c r="Y200" i="9"/>
  <c r="X200" i="9"/>
  <c r="AA199" i="9"/>
  <c r="Z199" i="9"/>
  <c r="Y199" i="9"/>
  <c r="X199" i="9"/>
  <c r="AA198" i="9"/>
  <c r="Z198" i="9"/>
  <c r="Y198" i="9"/>
  <c r="X198" i="9"/>
  <c r="Y194" i="9"/>
  <c r="AA193" i="9"/>
  <c r="Z193" i="9"/>
  <c r="Y193" i="9"/>
  <c r="X193" i="9"/>
  <c r="AA192" i="9"/>
  <c r="Z192" i="9"/>
  <c r="Y192" i="9"/>
  <c r="X192" i="9"/>
  <c r="AA191" i="9"/>
  <c r="Z191" i="9"/>
  <c r="Y191" i="9"/>
  <c r="X191" i="9"/>
  <c r="AA190" i="9"/>
  <c r="Z190" i="9"/>
  <c r="Y190" i="9"/>
  <c r="X190" i="9"/>
  <c r="AA185" i="9"/>
  <c r="Z185" i="9"/>
  <c r="Y185" i="9"/>
  <c r="X185" i="9"/>
  <c r="AA184" i="9"/>
  <c r="Z184" i="9"/>
  <c r="Y184" i="9"/>
  <c r="X184" i="9"/>
  <c r="AA183" i="9"/>
  <c r="Z183" i="9"/>
  <c r="Y183" i="9"/>
  <c r="X183" i="9"/>
  <c r="AA182" i="9"/>
  <c r="Z182" i="9"/>
  <c r="Y182" i="9"/>
  <c r="X182" i="9"/>
  <c r="Y178" i="9"/>
  <c r="AA177" i="9"/>
  <c r="Z177" i="9"/>
  <c r="Y177" i="9"/>
  <c r="X177" i="9"/>
  <c r="AA176" i="9"/>
  <c r="Z176" i="9"/>
  <c r="Y176" i="9"/>
  <c r="X176" i="9"/>
  <c r="AA175" i="9"/>
  <c r="Z175" i="9"/>
  <c r="Y175" i="9"/>
  <c r="X175" i="9"/>
  <c r="AA174" i="9"/>
  <c r="Z174" i="9"/>
  <c r="Y174" i="9"/>
  <c r="X174" i="9"/>
  <c r="AA169" i="9"/>
  <c r="Z169" i="9"/>
  <c r="Y169" i="9"/>
  <c r="X169" i="9"/>
  <c r="AA168" i="9"/>
  <c r="Z168" i="9"/>
  <c r="Y168" i="9"/>
  <c r="X168" i="9"/>
  <c r="AA167" i="9"/>
  <c r="Z167" i="9"/>
  <c r="Y167" i="9"/>
  <c r="X167" i="9"/>
  <c r="AA166" i="9"/>
  <c r="Z166" i="9"/>
  <c r="Y166" i="9"/>
  <c r="X166" i="9"/>
  <c r="AA162" i="9"/>
  <c r="AA161" i="9"/>
  <c r="Z161" i="9"/>
  <c r="Y161" i="9"/>
  <c r="X161" i="9"/>
  <c r="AA160" i="9"/>
  <c r="Z160" i="9"/>
  <c r="Y160" i="9"/>
  <c r="X160" i="9"/>
  <c r="AA159" i="9"/>
  <c r="Z159" i="9"/>
  <c r="Y159" i="9"/>
  <c r="X159" i="9"/>
  <c r="AA158" i="9"/>
  <c r="Z158" i="9"/>
  <c r="Y158" i="9"/>
  <c r="X158" i="9"/>
  <c r="AA153" i="9"/>
  <c r="Z153" i="9"/>
  <c r="Y153" i="9"/>
  <c r="X153" i="9"/>
  <c r="AA152" i="9"/>
  <c r="Z152" i="9"/>
  <c r="Y152" i="9"/>
  <c r="X152" i="9"/>
  <c r="AA151" i="9"/>
  <c r="Z151" i="9"/>
  <c r="Y151" i="9"/>
  <c r="X151" i="9"/>
  <c r="AA150" i="9"/>
  <c r="Z150" i="9"/>
  <c r="Y150" i="9"/>
  <c r="X150" i="9"/>
  <c r="AA146" i="9"/>
  <c r="AA145" i="9"/>
  <c r="Z145" i="9"/>
  <c r="Y145" i="9"/>
  <c r="X145" i="9"/>
  <c r="AA144" i="9"/>
  <c r="Z144" i="9"/>
  <c r="Y144" i="9"/>
  <c r="X144" i="9"/>
  <c r="AA143" i="9"/>
  <c r="Z143" i="9"/>
  <c r="Y143" i="9"/>
  <c r="X143" i="9"/>
  <c r="AA142" i="9"/>
  <c r="Z142" i="9"/>
  <c r="Y142" i="9"/>
  <c r="X142" i="9"/>
  <c r="X138" i="9"/>
  <c r="AA137" i="9"/>
  <c r="Z137" i="9"/>
  <c r="Y137" i="9"/>
  <c r="X137" i="9"/>
  <c r="AA136" i="9"/>
  <c r="Z136" i="9"/>
  <c r="Y136" i="9"/>
  <c r="X136" i="9"/>
  <c r="AA135" i="9"/>
  <c r="Z135" i="9"/>
  <c r="Y135" i="9"/>
  <c r="X135" i="9"/>
  <c r="AA134" i="9"/>
  <c r="Z134" i="9"/>
  <c r="Y134" i="9"/>
  <c r="X134" i="9"/>
  <c r="AA129" i="9"/>
  <c r="Z129" i="9"/>
  <c r="Y129" i="9"/>
  <c r="X129" i="9"/>
  <c r="AA128" i="9"/>
  <c r="Z128" i="9"/>
  <c r="Y128" i="9"/>
  <c r="X128" i="9"/>
  <c r="AA127" i="9"/>
  <c r="Z127" i="9"/>
  <c r="Y127" i="9"/>
  <c r="X127" i="9"/>
  <c r="AA126" i="9"/>
  <c r="Z126" i="9"/>
  <c r="Y126" i="9"/>
  <c r="X126" i="9"/>
  <c r="Y122" i="9"/>
  <c r="AA121" i="9"/>
  <c r="Z121" i="9"/>
  <c r="Y121" i="9"/>
  <c r="X121" i="9"/>
  <c r="AA120" i="9"/>
  <c r="Z120" i="9"/>
  <c r="Y120" i="9"/>
  <c r="X120" i="9"/>
  <c r="AA119" i="9"/>
  <c r="Z119" i="9"/>
  <c r="Y119" i="9"/>
  <c r="X119" i="9"/>
  <c r="AA118" i="9"/>
  <c r="Z118" i="9"/>
  <c r="Y118" i="9"/>
  <c r="X118" i="9"/>
  <c r="AA113" i="9"/>
  <c r="Z113" i="9"/>
  <c r="Y113" i="9"/>
  <c r="X113" i="9"/>
  <c r="AA112" i="9"/>
  <c r="Z112" i="9"/>
  <c r="Y112" i="9"/>
  <c r="X112" i="9"/>
  <c r="AA111" i="9"/>
  <c r="Z111" i="9"/>
  <c r="Y111" i="9"/>
  <c r="X111" i="9"/>
  <c r="AA110" i="9"/>
  <c r="Z110" i="9"/>
  <c r="Y110" i="9"/>
  <c r="X110" i="9"/>
  <c r="Z106" i="9"/>
  <c r="AA105" i="9"/>
  <c r="Z105" i="9"/>
  <c r="Y105" i="9"/>
  <c r="X105" i="9"/>
  <c r="AA104" i="9"/>
  <c r="Z104" i="9"/>
  <c r="Y104" i="9"/>
  <c r="X104" i="9"/>
  <c r="AA103" i="9"/>
  <c r="Z103" i="9"/>
  <c r="Y103" i="9"/>
  <c r="X103" i="9"/>
  <c r="AA102" i="9"/>
  <c r="Z102" i="9"/>
  <c r="Y102" i="9"/>
  <c r="X102" i="9"/>
  <c r="AA97" i="9"/>
  <c r="Z97" i="9"/>
  <c r="Y97" i="9"/>
  <c r="X97" i="9"/>
  <c r="AA96" i="9"/>
  <c r="Z96" i="9"/>
  <c r="Y96" i="9"/>
  <c r="X96" i="9"/>
  <c r="AA95" i="9"/>
  <c r="Z95" i="9"/>
  <c r="Y95" i="9"/>
  <c r="X95" i="9"/>
  <c r="AA94" i="9"/>
  <c r="Z94" i="9"/>
  <c r="Y94" i="9"/>
  <c r="X94" i="9"/>
  <c r="AA90" i="9"/>
  <c r="AA89" i="9"/>
  <c r="Z89" i="9"/>
  <c r="Y89" i="9"/>
  <c r="X89" i="9"/>
  <c r="AA88" i="9"/>
  <c r="Z88" i="9"/>
  <c r="Y88" i="9"/>
  <c r="X88" i="9"/>
  <c r="AA87" i="9"/>
  <c r="Z87" i="9"/>
  <c r="Y87" i="9"/>
  <c r="X87" i="9"/>
  <c r="AA86" i="9"/>
  <c r="Z86" i="9"/>
  <c r="Y86" i="9"/>
  <c r="X86" i="9"/>
  <c r="AA81" i="9"/>
  <c r="Z81" i="9"/>
  <c r="Y81" i="9"/>
  <c r="X81" i="9"/>
  <c r="AA80" i="9"/>
  <c r="Z80" i="9"/>
  <c r="Y80" i="9"/>
  <c r="X80" i="9"/>
  <c r="AA79" i="9"/>
  <c r="Z79" i="9"/>
  <c r="Y79" i="9"/>
  <c r="X79" i="9"/>
  <c r="AA78" i="9"/>
  <c r="Z78" i="9"/>
  <c r="Y78" i="9"/>
  <c r="X78" i="9"/>
  <c r="AA74" i="9"/>
  <c r="AA73" i="9"/>
  <c r="Z73" i="9"/>
  <c r="Y73" i="9"/>
  <c r="X73" i="9"/>
  <c r="AA72" i="9"/>
  <c r="Z72" i="9"/>
  <c r="Y72" i="9"/>
  <c r="X72" i="9"/>
  <c r="AA71" i="9"/>
  <c r="Z71" i="9"/>
  <c r="Y71" i="9"/>
  <c r="X71" i="9"/>
  <c r="AA70" i="9"/>
  <c r="Z70" i="9"/>
  <c r="Y70" i="9"/>
  <c r="X70" i="9"/>
  <c r="AA65" i="9"/>
  <c r="Z65" i="9"/>
  <c r="Y65" i="9"/>
  <c r="X65" i="9"/>
  <c r="AA64" i="9"/>
  <c r="Z64" i="9"/>
  <c r="Y64" i="9"/>
  <c r="X64" i="9"/>
  <c r="AA63" i="9"/>
  <c r="Z63" i="9"/>
  <c r="Y63" i="9"/>
  <c r="X63" i="9"/>
  <c r="AA62" i="9"/>
  <c r="Z62" i="9"/>
  <c r="Y62" i="9"/>
  <c r="X62" i="9"/>
  <c r="X58" i="9"/>
  <c r="AA57" i="9"/>
  <c r="Z57" i="9"/>
  <c r="Y57" i="9"/>
  <c r="X57" i="9"/>
  <c r="AA56" i="9"/>
  <c r="Z56" i="9"/>
  <c r="Y56" i="9"/>
  <c r="X56" i="9"/>
  <c r="AA55" i="9"/>
  <c r="Z55" i="9"/>
  <c r="Y55" i="9"/>
  <c r="X55" i="9"/>
  <c r="AA54" i="9"/>
  <c r="Z54" i="9"/>
  <c r="Y54" i="9"/>
  <c r="X54" i="9"/>
  <c r="AA49" i="9"/>
  <c r="Z49" i="9"/>
  <c r="Y49" i="9"/>
  <c r="X49" i="9"/>
  <c r="AA48" i="9"/>
  <c r="Z48" i="9"/>
  <c r="Y48" i="9"/>
  <c r="X48" i="9"/>
  <c r="AA47" i="9"/>
  <c r="Z47" i="9"/>
  <c r="Y47" i="9"/>
  <c r="X47" i="9"/>
  <c r="AA46" i="9"/>
  <c r="Z46" i="9"/>
  <c r="Y46" i="9"/>
  <c r="X46" i="9"/>
  <c r="AA41" i="9"/>
  <c r="Z41" i="9"/>
  <c r="Y41" i="9"/>
  <c r="X41" i="9"/>
  <c r="AA40" i="9"/>
  <c r="Z40" i="9"/>
  <c r="Y40" i="9"/>
  <c r="X40" i="9"/>
  <c r="AA39" i="9"/>
  <c r="Z39" i="9"/>
  <c r="Y39" i="9"/>
  <c r="X39" i="9"/>
  <c r="AA38" i="9"/>
  <c r="Z38" i="9"/>
  <c r="Y38" i="9"/>
  <c r="X38" i="9"/>
  <c r="Z34" i="9"/>
  <c r="AA33" i="9"/>
  <c r="Z33" i="9"/>
  <c r="Y33" i="9"/>
  <c r="X33" i="9"/>
  <c r="AA32" i="9"/>
  <c r="Z32" i="9"/>
  <c r="Y32" i="9"/>
  <c r="X32" i="9"/>
  <c r="AA31" i="9"/>
  <c r="Z31" i="9"/>
  <c r="Y31" i="9"/>
  <c r="X31" i="9"/>
  <c r="AA30" i="9"/>
  <c r="Z30" i="9"/>
  <c r="Y30" i="9"/>
  <c r="X30" i="9"/>
  <c r="X26" i="9"/>
  <c r="AA25" i="9"/>
  <c r="Z25" i="9"/>
  <c r="Y25" i="9"/>
  <c r="X25" i="9"/>
  <c r="AA24" i="9"/>
  <c r="Z24" i="9"/>
  <c r="Y24" i="9"/>
  <c r="X24" i="9"/>
  <c r="AA23" i="9"/>
  <c r="Z23" i="9"/>
  <c r="Y23" i="9"/>
  <c r="X23" i="9"/>
  <c r="AA22" i="9"/>
  <c r="Z22" i="9"/>
  <c r="Y22" i="9"/>
  <c r="X22" i="9"/>
  <c r="AA17" i="9"/>
  <c r="Z17" i="9"/>
  <c r="Y17" i="9"/>
  <c r="X17" i="9"/>
  <c r="AA16" i="9"/>
  <c r="Z16" i="9"/>
  <c r="Y16" i="9"/>
  <c r="X16" i="9"/>
  <c r="AA15" i="9"/>
  <c r="Z15" i="9"/>
  <c r="Y15" i="9"/>
  <c r="X15" i="9"/>
  <c r="AA14" i="9"/>
  <c r="Z14" i="9"/>
  <c r="Y14" i="9"/>
  <c r="X14" i="9"/>
  <c r="Z11" i="9"/>
  <c r="Y11" i="9"/>
  <c r="X11" i="9"/>
  <c r="AA11" i="9"/>
  <c r="M12" i="9"/>
  <c r="Q12" i="9" s="1"/>
  <c r="M13" i="9"/>
  <c r="M14" i="9"/>
  <c r="N14" i="9" s="1"/>
  <c r="M15" i="9"/>
  <c r="Q15" i="9" s="1"/>
  <c r="M16" i="9"/>
  <c r="M17" i="9"/>
  <c r="O17" i="9" s="1"/>
  <c r="M18" i="9"/>
  <c r="P18" i="9" s="1"/>
  <c r="M19" i="9"/>
  <c r="Q19" i="9" s="1"/>
  <c r="M20" i="9"/>
  <c r="N20" i="9" s="1"/>
  <c r="M21" i="9"/>
  <c r="M22" i="9"/>
  <c r="N22" i="9" s="1"/>
  <c r="M23" i="9"/>
  <c r="O23" i="9" s="1"/>
  <c r="M24" i="9"/>
  <c r="M25" i="9"/>
  <c r="N25" i="9" s="1"/>
  <c r="M26" i="9"/>
  <c r="P26" i="9" s="1"/>
  <c r="M27" i="9"/>
  <c r="O27" i="9" s="1"/>
  <c r="M28" i="9"/>
  <c r="O28" i="9" s="1"/>
  <c r="M29" i="9"/>
  <c r="N29" i="9" s="1"/>
  <c r="M30" i="9"/>
  <c r="O30" i="9" s="1"/>
  <c r="M31" i="9"/>
  <c r="Q31" i="9" s="1"/>
  <c r="M32" i="9"/>
  <c r="O32" i="9" s="1"/>
  <c r="M33" i="9"/>
  <c r="M34" i="9"/>
  <c r="Q34" i="9" s="1"/>
  <c r="M35" i="9"/>
  <c r="Q35" i="9" s="1"/>
  <c r="M36" i="9"/>
  <c r="M37" i="9"/>
  <c r="M38" i="9"/>
  <c r="Q38" i="9" s="1"/>
  <c r="M39" i="9"/>
  <c r="Q39" i="9" s="1"/>
  <c r="M40" i="9"/>
  <c r="N40" i="9" s="1"/>
  <c r="M41" i="9"/>
  <c r="O41" i="9" s="1"/>
  <c r="M42" i="9"/>
  <c r="O42" i="9" s="1"/>
  <c r="M43" i="9"/>
  <c r="Q43" i="9" s="1"/>
  <c r="M44" i="9"/>
  <c r="P44" i="9" s="1"/>
  <c r="M45" i="9"/>
  <c r="M46" i="9"/>
  <c r="Q46" i="9" s="1"/>
  <c r="M47" i="9"/>
  <c r="Q47" i="9" s="1"/>
  <c r="M48" i="9"/>
  <c r="O48" i="9" s="1"/>
  <c r="M49" i="9"/>
  <c r="O49" i="9" s="1"/>
  <c r="M50" i="9"/>
  <c r="O50" i="9" s="1"/>
  <c r="M51" i="9"/>
  <c r="Q51" i="9" s="1"/>
  <c r="M52" i="9"/>
  <c r="Q52" i="9" s="1"/>
  <c r="M53" i="9"/>
  <c r="M54" i="9"/>
  <c r="Q54" i="9" s="1"/>
  <c r="M55" i="9"/>
  <c r="O55" i="9" s="1"/>
  <c r="M56" i="9"/>
  <c r="M57" i="9"/>
  <c r="N57" i="9" s="1"/>
  <c r="M58" i="9"/>
  <c r="M59" i="9"/>
  <c r="Q59" i="9" s="1"/>
  <c r="M60" i="9"/>
  <c r="O60" i="9" s="1"/>
  <c r="M61" i="9"/>
  <c r="M62" i="9"/>
  <c r="N62" i="9" s="1"/>
  <c r="M63" i="9"/>
  <c r="O63" i="9" s="1"/>
  <c r="M64" i="9"/>
  <c r="N64" i="9" s="1"/>
  <c r="M65" i="9"/>
  <c r="O65" i="9" s="1"/>
  <c r="M66" i="9"/>
  <c r="M67" i="9"/>
  <c r="O67" i="9" s="1"/>
  <c r="M68" i="9"/>
  <c r="O68" i="9" s="1"/>
  <c r="M69" i="9"/>
  <c r="M70" i="9"/>
  <c r="Q70" i="9" s="1"/>
  <c r="M71" i="9"/>
  <c r="O71" i="9" s="1"/>
  <c r="M72" i="9"/>
  <c r="O72" i="9" s="1"/>
  <c r="M73" i="9"/>
  <c r="P73" i="9" s="1"/>
  <c r="M74" i="9"/>
  <c r="Q74" i="9" s="1"/>
  <c r="M75" i="9"/>
  <c r="Q75" i="9" s="1"/>
  <c r="M76" i="9"/>
  <c r="P76" i="9" s="1"/>
  <c r="M77" i="9"/>
  <c r="M78" i="9"/>
  <c r="Q78" i="9" s="1"/>
  <c r="M79" i="9"/>
  <c r="Q79" i="9" s="1"/>
  <c r="M80" i="9"/>
  <c r="M81" i="9"/>
  <c r="N81" i="9" s="1"/>
  <c r="M82" i="9"/>
  <c r="M83" i="9"/>
  <c r="O83" i="9" s="1"/>
  <c r="M84" i="9"/>
  <c r="M85" i="9"/>
  <c r="M86" i="9"/>
  <c r="N86" i="9" s="1"/>
  <c r="M87" i="9"/>
  <c r="P87" i="9" s="1"/>
  <c r="M88" i="9"/>
  <c r="Q88" i="9" s="1"/>
  <c r="M89" i="9"/>
  <c r="P89" i="9" s="1"/>
  <c r="M90" i="9"/>
  <c r="M91" i="9"/>
  <c r="M92" i="9"/>
  <c r="Q92" i="9" s="1"/>
  <c r="M93" i="9"/>
  <c r="Q93" i="9" s="1"/>
  <c r="M94" i="9"/>
  <c r="Q94" i="9" s="1"/>
  <c r="M95" i="9"/>
  <c r="N95" i="9" s="1"/>
  <c r="M96" i="9"/>
  <c r="N96" i="9" s="1"/>
  <c r="M97" i="9"/>
  <c r="Q97" i="9" s="1"/>
  <c r="M98" i="9"/>
  <c r="N98" i="9" s="1"/>
  <c r="M99" i="9"/>
  <c r="P99" i="9" s="1"/>
  <c r="M100" i="9"/>
  <c r="Q100" i="9" s="1"/>
  <c r="M101" i="9"/>
  <c r="P101" i="9" s="1"/>
  <c r="M102" i="9"/>
  <c r="Q102" i="9" s="1"/>
  <c r="M103" i="9"/>
  <c r="O103" i="9" s="1"/>
  <c r="M104" i="9"/>
  <c r="M105" i="9"/>
  <c r="N105" i="9" s="1"/>
  <c r="M106" i="9"/>
  <c r="Q106" i="9" s="1"/>
  <c r="M107" i="9"/>
  <c r="P107" i="9" s="1"/>
  <c r="M108" i="9"/>
  <c r="O108" i="9" s="1"/>
  <c r="M109" i="9"/>
  <c r="M110" i="9"/>
  <c r="N110" i="9" s="1"/>
  <c r="M111" i="9"/>
  <c r="O111" i="9" s="1"/>
  <c r="M112" i="9"/>
  <c r="N112" i="9" s="1"/>
  <c r="M113" i="9"/>
  <c r="P113" i="9" s="1"/>
  <c r="M114" i="9"/>
  <c r="Q114" i="9" s="1"/>
  <c r="M115" i="9"/>
  <c r="P115" i="9" s="1"/>
  <c r="M116" i="9"/>
  <c r="Q116" i="9" s="1"/>
  <c r="M117" i="9"/>
  <c r="Q117" i="9" s="1"/>
  <c r="M118" i="9"/>
  <c r="Q118" i="9" s="1"/>
  <c r="M119" i="9"/>
  <c r="N119" i="9" s="1"/>
  <c r="M120" i="9"/>
  <c r="Q120" i="9" s="1"/>
  <c r="M121" i="9"/>
  <c r="Q121" i="9" s="1"/>
  <c r="M122" i="9"/>
  <c r="M123" i="9"/>
  <c r="N123" i="9" s="1"/>
  <c r="M124" i="9"/>
  <c r="M125" i="9"/>
  <c r="P125" i="9" s="1"/>
  <c r="M126" i="9"/>
  <c r="Q126" i="9" s="1"/>
  <c r="M127" i="9"/>
  <c r="Q127" i="9" s="1"/>
  <c r="M128" i="9"/>
  <c r="N128" i="9" s="1"/>
  <c r="M129" i="9"/>
  <c r="P129" i="9" s="1"/>
  <c r="M130" i="9"/>
  <c r="O130" i="9" s="1"/>
  <c r="M131" i="9"/>
  <c r="M132" i="9"/>
  <c r="N132" i="9" s="1"/>
  <c r="M133" i="9"/>
  <c r="M134" i="9"/>
  <c r="Q134" i="9" s="1"/>
  <c r="M135" i="9"/>
  <c r="N135" i="9" s="1"/>
  <c r="M136" i="9"/>
  <c r="Q136" i="9" s="1"/>
  <c r="M137" i="9"/>
  <c r="P137" i="9" s="1"/>
  <c r="M138" i="9"/>
  <c r="P138" i="9" s="1"/>
  <c r="M139" i="9"/>
  <c r="M140" i="9"/>
  <c r="O140" i="9" s="1"/>
  <c r="M141" i="9"/>
  <c r="M142" i="9"/>
  <c r="O142" i="9" s="1"/>
  <c r="M143" i="9"/>
  <c r="M144" i="9"/>
  <c r="M145" i="9"/>
  <c r="N145" i="9" s="1"/>
  <c r="M146" i="9"/>
  <c r="M147" i="9"/>
  <c r="P147" i="9" s="1"/>
  <c r="M148" i="9"/>
  <c r="M149" i="9"/>
  <c r="M150" i="9"/>
  <c r="Q150" i="9" s="1"/>
  <c r="M151" i="9"/>
  <c r="N151" i="9" s="1"/>
  <c r="M152" i="9"/>
  <c r="O152" i="9" s="1"/>
  <c r="M153" i="9"/>
  <c r="O153" i="9" s="1"/>
  <c r="M154" i="9"/>
  <c r="M155" i="9"/>
  <c r="N155" i="9" s="1"/>
  <c r="M156" i="9"/>
  <c r="Q156" i="9" s="1"/>
  <c r="M157" i="9"/>
  <c r="M158" i="9"/>
  <c r="O158" i="9" s="1"/>
  <c r="M159" i="9"/>
  <c r="O159" i="9" s="1"/>
  <c r="M160" i="9"/>
  <c r="O160" i="9" s="1"/>
  <c r="M161" i="9"/>
  <c r="P161" i="9" s="1"/>
  <c r="M162" i="9"/>
  <c r="M163" i="9"/>
  <c r="M164" i="9"/>
  <c r="O164" i="9" s="1"/>
  <c r="M165" i="9"/>
  <c r="Q165" i="9" s="1"/>
  <c r="M166" i="9"/>
  <c r="Q166" i="9" s="1"/>
  <c r="M167" i="9"/>
  <c r="O167" i="9" s="1"/>
  <c r="M168" i="9"/>
  <c r="P168" i="9" s="1"/>
  <c r="M169" i="9"/>
  <c r="O169" i="9" s="1"/>
  <c r="M170" i="9"/>
  <c r="O170" i="9" s="1"/>
  <c r="M171" i="9"/>
  <c r="M172" i="9"/>
  <c r="M173" i="9"/>
  <c r="M174" i="9"/>
  <c r="Q174" i="9" s="1"/>
  <c r="M175" i="9"/>
  <c r="Q175" i="9" s="1"/>
  <c r="M176" i="9"/>
  <c r="Q176" i="9" s="1"/>
  <c r="M177" i="9"/>
  <c r="Q177" i="9" s="1"/>
  <c r="M178" i="9"/>
  <c r="O178" i="9" s="1"/>
  <c r="M179" i="9"/>
  <c r="P179" i="9" s="1"/>
  <c r="M180" i="9"/>
  <c r="M181" i="9"/>
  <c r="O181" i="9" s="1"/>
  <c r="M182" i="9"/>
  <c r="N182" i="9" s="1"/>
  <c r="M183" i="9"/>
  <c r="O183" i="9" s="1"/>
  <c r="M184" i="9"/>
  <c r="N184" i="9" s="1"/>
  <c r="M185" i="9"/>
  <c r="Q185" i="9" s="1"/>
  <c r="M186" i="9"/>
  <c r="M187" i="9"/>
  <c r="N187" i="9" s="1"/>
  <c r="M188" i="9"/>
  <c r="Q188" i="9" s="1"/>
  <c r="M189" i="9"/>
  <c r="M190" i="9"/>
  <c r="Q190" i="9" s="1"/>
  <c r="M191" i="9"/>
  <c r="Q191" i="9" s="1"/>
  <c r="M192" i="9"/>
  <c r="Q192" i="9" s="1"/>
  <c r="M193" i="9"/>
  <c r="N193" i="9" s="1"/>
  <c r="M194" i="9"/>
  <c r="M195" i="9"/>
  <c r="M196" i="9"/>
  <c r="P196" i="9" s="1"/>
  <c r="M197" i="9"/>
  <c r="M198" i="9"/>
  <c r="Q198" i="9" s="1"/>
  <c r="M199" i="9"/>
  <c r="P199" i="9" s="1"/>
  <c r="M200" i="9"/>
  <c r="M201" i="9"/>
  <c r="O201" i="9" s="1"/>
  <c r="M202" i="9"/>
  <c r="O202" i="9" s="1"/>
  <c r="M203" i="9"/>
  <c r="P203" i="9" s="1"/>
  <c r="M204" i="9"/>
  <c r="M205" i="9"/>
  <c r="P205" i="9" s="1"/>
  <c r="M206" i="9"/>
  <c r="P206" i="9" s="1"/>
  <c r="M207" i="9"/>
  <c r="O207" i="9" s="1"/>
  <c r="M208" i="9"/>
  <c r="M209" i="9"/>
  <c r="O209" i="9" s="1"/>
  <c r="M210" i="9"/>
  <c r="M211" i="9"/>
  <c r="M212" i="9"/>
  <c r="M213" i="9"/>
  <c r="M214" i="9"/>
  <c r="O214" i="9" s="1"/>
  <c r="M215" i="9"/>
  <c r="Q215" i="9" s="1"/>
  <c r="M216" i="9"/>
  <c r="M217" i="9"/>
  <c r="P217" i="9" s="1"/>
  <c r="M218" i="9"/>
  <c r="M219" i="9"/>
  <c r="M220" i="9"/>
  <c r="N220" i="9" s="1"/>
  <c r="M221" i="9"/>
  <c r="M222" i="9"/>
  <c r="O222" i="9" s="1"/>
  <c r="M223" i="9"/>
  <c r="M224" i="9"/>
  <c r="M225" i="9"/>
  <c r="P225" i="9" s="1"/>
  <c r="M226" i="9"/>
  <c r="M227" i="9"/>
  <c r="M228" i="9"/>
  <c r="N228" i="9" s="1"/>
  <c r="M229" i="9"/>
  <c r="M230" i="9"/>
  <c r="N230" i="9" s="1"/>
  <c r="M231" i="9"/>
  <c r="Q231" i="9" s="1"/>
  <c r="M232" i="9"/>
  <c r="Q232" i="9" s="1"/>
  <c r="M233" i="9"/>
  <c r="M234" i="9"/>
  <c r="M235" i="9"/>
  <c r="M236" i="9"/>
  <c r="M237" i="9"/>
  <c r="M238" i="9"/>
  <c r="M239" i="9"/>
  <c r="M240" i="9"/>
  <c r="M241" i="9"/>
  <c r="M242" i="9"/>
  <c r="P242" i="9" s="1"/>
  <c r="M243" i="9"/>
  <c r="N243" i="9" s="1"/>
  <c r="M244" i="9"/>
  <c r="M245" i="9"/>
  <c r="M246" i="9"/>
  <c r="Q246" i="9" s="1"/>
  <c r="M247" i="9"/>
  <c r="M248" i="9"/>
  <c r="P248" i="9" s="1"/>
  <c r="M249" i="9"/>
  <c r="N249" i="9" s="1"/>
  <c r="M250" i="9"/>
  <c r="M251" i="9"/>
  <c r="M252" i="9"/>
  <c r="M253" i="9"/>
  <c r="M254" i="9"/>
  <c r="M255" i="9"/>
  <c r="N255" i="9" s="1"/>
  <c r="M256" i="9"/>
  <c r="Q256" i="9" s="1"/>
  <c r="M257" i="9"/>
  <c r="N257" i="9" s="1"/>
  <c r="M258" i="9"/>
  <c r="O258" i="9" s="1"/>
  <c r="M259" i="9"/>
  <c r="M260" i="9"/>
  <c r="M261" i="9"/>
  <c r="M262" i="9"/>
  <c r="Q262" i="9" s="1"/>
  <c r="M263" i="9"/>
  <c r="Q263" i="9" s="1"/>
  <c r="M264" i="9"/>
  <c r="N264" i="9" s="1"/>
  <c r="M265" i="9"/>
  <c r="M266" i="9"/>
  <c r="M267" i="9"/>
  <c r="P267" i="9" s="1"/>
  <c r="M268" i="9"/>
  <c r="Q268" i="9" s="1"/>
  <c r="M269" i="9"/>
  <c r="O269" i="9" s="1"/>
  <c r="M270" i="9"/>
  <c r="Q270" i="9" s="1"/>
  <c r="M271" i="9"/>
  <c r="M272" i="9"/>
  <c r="M273" i="9"/>
  <c r="P273" i="9" s="1"/>
  <c r="M274" i="9"/>
  <c r="N274" i="9" s="1"/>
  <c r="M275" i="9"/>
  <c r="M276" i="9"/>
  <c r="O276" i="9" s="1"/>
  <c r="M277" i="9"/>
  <c r="Q277" i="9" s="1"/>
  <c r="M278" i="9"/>
  <c r="O278" i="9" s="1"/>
  <c r="M279" i="9"/>
  <c r="P279" i="9" s="1"/>
  <c r="M280" i="9"/>
  <c r="P280" i="9" s="1"/>
  <c r="M281" i="9"/>
  <c r="Q281" i="9" s="1"/>
  <c r="M282" i="9"/>
  <c r="M283" i="9"/>
  <c r="M284" i="9"/>
  <c r="Q284" i="9" s="1"/>
  <c r="M285" i="9"/>
  <c r="N285" i="9" s="1"/>
  <c r="M286" i="9"/>
  <c r="M287" i="9"/>
  <c r="P287" i="9" s="1"/>
  <c r="M288" i="9"/>
  <c r="Q288" i="9" s="1"/>
  <c r="M289" i="9"/>
  <c r="Q289" i="9" s="1"/>
  <c r="M290" i="9"/>
  <c r="O290" i="9" s="1"/>
  <c r="M291" i="9"/>
  <c r="M292" i="9"/>
  <c r="N292" i="9" s="1"/>
  <c r="M293" i="9"/>
  <c r="Q293" i="9" s="1"/>
  <c r="M294" i="9"/>
  <c r="M295" i="9"/>
  <c r="N295" i="9" s="1"/>
  <c r="M296" i="9"/>
  <c r="Q296" i="9" s="1"/>
  <c r="M297" i="9"/>
  <c r="O297" i="9" s="1"/>
  <c r="M298" i="9"/>
  <c r="M299" i="9"/>
  <c r="M300" i="9"/>
  <c r="Q300" i="9" s="1"/>
  <c r="M301" i="9"/>
  <c r="N301" i="9" s="1"/>
  <c r="M302" i="9"/>
  <c r="Q302" i="9" s="1"/>
  <c r="M303" i="9"/>
  <c r="P303" i="9" s="1"/>
  <c r="M304" i="9"/>
  <c r="M305" i="9"/>
  <c r="M306" i="9"/>
  <c r="P306" i="9" s="1"/>
  <c r="M307" i="9"/>
  <c r="N307" i="9" s="1"/>
  <c r="M308" i="9"/>
  <c r="N308" i="9" s="1"/>
  <c r="M309" i="9"/>
  <c r="M310" i="9"/>
  <c r="N310" i="9" s="1"/>
  <c r="M311" i="9"/>
  <c r="M312" i="9"/>
  <c r="P312" i="9" s="1"/>
  <c r="M313" i="9"/>
  <c r="N313" i="9" s="1"/>
  <c r="M314" i="9"/>
  <c r="M315" i="9"/>
  <c r="M316" i="9"/>
  <c r="P316" i="9" s="1"/>
  <c r="M317" i="9"/>
  <c r="N317" i="9" s="1"/>
  <c r="M318" i="9"/>
  <c r="M319" i="9"/>
  <c r="Q319" i="9" s="1"/>
  <c r="M320" i="9"/>
  <c r="P320" i="9" s="1"/>
  <c r="M321" i="9"/>
  <c r="M322" i="9"/>
  <c r="M323" i="9"/>
  <c r="M324" i="9"/>
  <c r="N324" i="9" s="1"/>
  <c r="M325" i="9"/>
  <c r="P325" i="9" s="1"/>
  <c r="M326" i="9"/>
  <c r="N326" i="9" s="1"/>
  <c r="M327" i="9"/>
  <c r="M328" i="9"/>
  <c r="M329" i="9"/>
  <c r="N329" i="9" s="1"/>
  <c r="M330" i="9"/>
  <c r="M331" i="9"/>
  <c r="P331" i="9" s="1"/>
  <c r="M332" i="9"/>
  <c r="N332" i="9" s="1"/>
  <c r="M333" i="9"/>
  <c r="M334" i="9"/>
  <c r="M335" i="9"/>
  <c r="N335" i="9" s="1"/>
  <c r="M336" i="9"/>
  <c r="M337" i="9"/>
  <c r="Q337" i="9" s="1"/>
  <c r="M338" i="9"/>
  <c r="M339" i="9"/>
  <c r="M340" i="9"/>
  <c r="M341" i="9"/>
  <c r="N341" i="9" s="1"/>
  <c r="M342" i="9"/>
  <c r="M343" i="9"/>
  <c r="Q343" i="9" s="1"/>
  <c r="M344" i="9"/>
  <c r="P344" i="9" s="1"/>
  <c r="M345" i="9"/>
  <c r="P345" i="9" s="1"/>
  <c r="M346" i="9"/>
  <c r="N346" i="9" s="1"/>
  <c r="M347" i="9"/>
  <c r="M348" i="9"/>
  <c r="N348" i="9" s="1"/>
  <c r="M349" i="9"/>
  <c r="M350" i="9"/>
  <c r="M351" i="9"/>
  <c r="M352" i="9"/>
  <c r="M353" i="9"/>
  <c r="O353" i="9" s="1"/>
  <c r="M354" i="9"/>
  <c r="M355" i="9"/>
  <c r="M356" i="9"/>
  <c r="M357" i="9"/>
  <c r="N357" i="9" s="1"/>
  <c r="M358" i="9"/>
  <c r="M359" i="9"/>
  <c r="Q359" i="9" s="1"/>
  <c r="M360" i="9"/>
  <c r="N360" i="9" s="1"/>
  <c r="M361" i="9"/>
  <c r="Q361" i="9" s="1"/>
  <c r="M362" i="9"/>
  <c r="M363" i="9"/>
  <c r="M364" i="9"/>
  <c r="N364" i="9" s="1"/>
  <c r="M365" i="9"/>
  <c r="M366" i="9"/>
  <c r="N366" i="9" s="1"/>
  <c r="M367" i="9"/>
  <c r="Q367" i="9" s="1"/>
  <c r="M368" i="9"/>
  <c r="Q368" i="9" s="1"/>
  <c r="M369" i="9"/>
  <c r="M370" i="9"/>
  <c r="M371" i="9"/>
  <c r="N371" i="9" s="1"/>
  <c r="M372" i="9"/>
  <c r="M373" i="9"/>
  <c r="Q373" i="9" s="1"/>
  <c r="M374" i="9"/>
  <c r="M375" i="9"/>
  <c r="P375" i="9" s="1"/>
  <c r="M11" i="9"/>
  <c r="Q11" i="9" s="1"/>
  <c r="L3" i="9"/>
  <c r="K1" i="9"/>
  <c r="N211" i="9"/>
  <c r="Q158" i="9"/>
  <c r="Q66" i="9"/>
  <c r="O54" i="9"/>
  <c r="O35" i="9"/>
  <c r="N26" i="9"/>
  <c r="C11" i="9"/>
  <c r="G11" i="9" s="1"/>
  <c r="E7" i="9"/>
  <c r="D7" i="9"/>
  <c r="B3" i="9"/>
  <c r="A1" i="9"/>
  <c r="G375" i="9"/>
  <c r="F375" i="9"/>
  <c r="E375" i="9"/>
  <c r="D375" i="9"/>
  <c r="G371" i="9"/>
  <c r="F371" i="9"/>
  <c r="E371" i="9"/>
  <c r="D371" i="9"/>
  <c r="G369" i="9"/>
  <c r="F369" i="9"/>
  <c r="E369" i="9"/>
  <c r="D369" i="9"/>
  <c r="G368" i="9"/>
  <c r="F368" i="9"/>
  <c r="E368" i="9"/>
  <c r="D368" i="9"/>
  <c r="G367" i="9"/>
  <c r="F367" i="9"/>
  <c r="E367" i="9"/>
  <c r="D367" i="9"/>
  <c r="G363" i="9"/>
  <c r="F363" i="9"/>
  <c r="E363" i="9"/>
  <c r="D363" i="9"/>
  <c r="G361" i="9"/>
  <c r="F361" i="9"/>
  <c r="E361" i="9"/>
  <c r="D361" i="9"/>
  <c r="G360" i="9"/>
  <c r="F360" i="9"/>
  <c r="E360" i="9"/>
  <c r="D360" i="9"/>
  <c r="G359" i="9"/>
  <c r="F359" i="9"/>
  <c r="E359" i="9"/>
  <c r="D359" i="9"/>
  <c r="G358" i="9"/>
  <c r="G355" i="9"/>
  <c r="F355" i="9"/>
  <c r="E355" i="9"/>
  <c r="D355" i="9"/>
  <c r="G353" i="9"/>
  <c r="F353" i="9"/>
  <c r="E353" i="9"/>
  <c r="D353" i="9"/>
  <c r="G352" i="9"/>
  <c r="F352" i="9"/>
  <c r="E352" i="9"/>
  <c r="D352" i="9"/>
  <c r="G351" i="9"/>
  <c r="F351" i="9"/>
  <c r="E351" i="9"/>
  <c r="D351" i="9"/>
  <c r="G347" i="9"/>
  <c r="F347" i="9"/>
  <c r="E347" i="9"/>
  <c r="D347" i="9"/>
  <c r="G345" i="9"/>
  <c r="F345" i="9"/>
  <c r="E345" i="9"/>
  <c r="D345" i="9"/>
  <c r="G344" i="9"/>
  <c r="F344" i="9"/>
  <c r="E344" i="9"/>
  <c r="D344" i="9"/>
  <c r="G343" i="9"/>
  <c r="F343" i="9"/>
  <c r="E343" i="9"/>
  <c r="D343" i="9"/>
  <c r="G339" i="9"/>
  <c r="F339" i="9"/>
  <c r="E339" i="9"/>
  <c r="D339" i="9"/>
  <c r="G337" i="9"/>
  <c r="F337" i="9"/>
  <c r="E337" i="9"/>
  <c r="D337" i="9"/>
  <c r="G336" i="9"/>
  <c r="F336" i="9"/>
  <c r="E336" i="9"/>
  <c r="D336" i="9"/>
  <c r="G335" i="9"/>
  <c r="F335" i="9"/>
  <c r="E335" i="9"/>
  <c r="D335" i="9"/>
  <c r="G334" i="9"/>
  <c r="G331" i="9"/>
  <c r="F331" i="9"/>
  <c r="E331" i="9"/>
  <c r="D331" i="9"/>
  <c r="G329" i="9"/>
  <c r="F329" i="9"/>
  <c r="E329" i="9"/>
  <c r="D329" i="9"/>
  <c r="G328" i="9"/>
  <c r="F328" i="9"/>
  <c r="E328" i="9"/>
  <c r="D328" i="9"/>
  <c r="G327" i="9"/>
  <c r="F327" i="9"/>
  <c r="E327" i="9"/>
  <c r="D327" i="9"/>
  <c r="G323" i="9"/>
  <c r="F323" i="9"/>
  <c r="E323" i="9"/>
  <c r="D323" i="9"/>
  <c r="G321" i="9"/>
  <c r="F321" i="9"/>
  <c r="E321" i="9"/>
  <c r="D321" i="9"/>
  <c r="G320" i="9"/>
  <c r="F320" i="9"/>
  <c r="E320" i="9"/>
  <c r="D320" i="9"/>
  <c r="G319" i="9"/>
  <c r="F319" i="9"/>
  <c r="E319" i="9"/>
  <c r="D319" i="9"/>
  <c r="E318" i="9"/>
  <c r="G315" i="9"/>
  <c r="F315" i="9"/>
  <c r="E315" i="9"/>
  <c r="D315" i="9"/>
  <c r="G313" i="9"/>
  <c r="F313" i="9"/>
  <c r="E313" i="9"/>
  <c r="D313" i="9"/>
  <c r="G312" i="9"/>
  <c r="F312" i="9"/>
  <c r="E312" i="9"/>
  <c r="D312" i="9"/>
  <c r="G311" i="9"/>
  <c r="F311" i="9"/>
  <c r="E311" i="9"/>
  <c r="D311" i="9"/>
  <c r="G307" i="9"/>
  <c r="F307" i="9"/>
  <c r="E307" i="9"/>
  <c r="D307" i="9"/>
  <c r="G305" i="9"/>
  <c r="F305" i="9"/>
  <c r="E305" i="9"/>
  <c r="D305" i="9"/>
  <c r="G304" i="9"/>
  <c r="F304" i="9"/>
  <c r="E304" i="9"/>
  <c r="D304" i="9"/>
  <c r="G303" i="9"/>
  <c r="F303" i="9"/>
  <c r="E303" i="9"/>
  <c r="D303" i="9"/>
  <c r="G299" i="9"/>
  <c r="F299" i="9"/>
  <c r="E299" i="9"/>
  <c r="D299" i="9"/>
  <c r="G297" i="9"/>
  <c r="F297" i="9"/>
  <c r="E297" i="9"/>
  <c r="D297" i="9"/>
  <c r="G296" i="9"/>
  <c r="F296" i="9"/>
  <c r="E296" i="9"/>
  <c r="D296" i="9"/>
  <c r="G295" i="9"/>
  <c r="F295" i="9"/>
  <c r="E295" i="9"/>
  <c r="D295" i="9"/>
  <c r="G291" i="9"/>
  <c r="F291" i="9"/>
  <c r="E291" i="9"/>
  <c r="D291" i="9"/>
  <c r="G289" i="9"/>
  <c r="F289" i="9"/>
  <c r="E289" i="9"/>
  <c r="D289" i="9"/>
  <c r="G288" i="9"/>
  <c r="F288" i="9"/>
  <c r="E288" i="9"/>
  <c r="D288" i="9"/>
  <c r="G287" i="9"/>
  <c r="F287" i="9"/>
  <c r="E287" i="9"/>
  <c r="D287" i="9"/>
  <c r="F286" i="9"/>
  <c r="G283" i="9"/>
  <c r="F283" i="9"/>
  <c r="E283" i="9"/>
  <c r="D283" i="9"/>
  <c r="G281" i="9"/>
  <c r="F281" i="9"/>
  <c r="E281" i="9"/>
  <c r="D281" i="9"/>
  <c r="G280" i="9"/>
  <c r="F280" i="9"/>
  <c r="E280" i="9"/>
  <c r="D280" i="9"/>
  <c r="G279" i="9"/>
  <c r="F279" i="9"/>
  <c r="E279" i="9"/>
  <c r="D279" i="9"/>
  <c r="G275" i="9"/>
  <c r="F275" i="9"/>
  <c r="E275" i="9"/>
  <c r="D275" i="9"/>
  <c r="G273" i="9"/>
  <c r="F273" i="9"/>
  <c r="E273" i="9"/>
  <c r="D273" i="9"/>
  <c r="G272" i="9"/>
  <c r="F272" i="9"/>
  <c r="E272" i="9"/>
  <c r="D272" i="9"/>
  <c r="G271" i="9"/>
  <c r="F271" i="9"/>
  <c r="E271" i="9"/>
  <c r="D271" i="9"/>
  <c r="E270" i="9"/>
  <c r="G267" i="9"/>
  <c r="F267" i="9"/>
  <c r="E267" i="9"/>
  <c r="D267" i="9"/>
  <c r="G265" i="9"/>
  <c r="F265" i="9"/>
  <c r="E265" i="9"/>
  <c r="D265" i="9"/>
  <c r="G264" i="9"/>
  <c r="F264" i="9"/>
  <c r="E264" i="9"/>
  <c r="D264" i="9"/>
  <c r="G263" i="9"/>
  <c r="F263" i="9"/>
  <c r="E263" i="9"/>
  <c r="D263" i="9"/>
  <c r="G259" i="9"/>
  <c r="F259" i="9"/>
  <c r="E259" i="9"/>
  <c r="D259" i="9"/>
  <c r="G257" i="9"/>
  <c r="F257" i="9"/>
  <c r="E257" i="9"/>
  <c r="D257" i="9"/>
  <c r="G256" i="9"/>
  <c r="F256" i="9"/>
  <c r="E256" i="9"/>
  <c r="D256" i="9"/>
  <c r="G255" i="9"/>
  <c r="F255" i="9"/>
  <c r="E255" i="9"/>
  <c r="D255" i="9"/>
  <c r="E254" i="9"/>
  <c r="G251" i="9"/>
  <c r="F251" i="9"/>
  <c r="E251" i="9"/>
  <c r="D251" i="9"/>
  <c r="G249" i="9"/>
  <c r="F249" i="9"/>
  <c r="E249" i="9"/>
  <c r="D249" i="9"/>
  <c r="G248" i="9"/>
  <c r="F248" i="9"/>
  <c r="E248" i="9"/>
  <c r="D248" i="9"/>
  <c r="G247" i="9"/>
  <c r="F247" i="9"/>
  <c r="E247" i="9"/>
  <c r="D247" i="9"/>
  <c r="G243" i="9"/>
  <c r="F243" i="9"/>
  <c r="E243" i="9"/>
  <c r="D243" i="9"/>
  <c r="G241" i="9"/>
  <c r="F241" i="9"/>
  <c r="E241" i="9"/>
  <c r="D241" i="9"/>
  <c r="G240" i="9"/>
  <c r="F240" i="9"/>
  <c r="E240" i="9"/>
  <c r="D240" i="9"/>
  <c r="G239" i="9"/>
  <c r="F239" i="9"/>
  <c r="E239" i="9"/>
  <c r="D239" i="9"/>
  <c r="E238" i="9"/>
  <c r="G235" i="9"/>
  <c r="F235" i="9"/>
  <c r="E235" i="9"/>
  <c r="D235" i="9"/>
  <c r="G233" i="9"/>
  <c r="F233" i="9"/>
  <c r="E233" i="9"/>
  <c r="D233" i="9"/>
  <c r="G232" i="9"/>
  <c r="F232" i="9"/>
  <c r="E232" i="9"/>
  <c r="D232" i="9"/>
  <c r="G231" i="9"/>
  <c r="F231" i="9"/>
  <c r="E231" i="9"/>
  <c r="D231" i="9"/>
  <c r="G227" i="9"/>
  <c r="F227" i="9"/>
  <c r="E227" i="9"/>
  <c r="D227" i="9"/>
  <c r="G225" i="9"/>
  <c r="F225" i="9"/>
  <c r="E225" i="9"/>
  <c r="D225" i="9"/>
  <c r="G224" i="9"/>
  <c r="F224" i="9"/>
  <c r="E224" i="9"/>
  <c r="D224" i="9"/>
  <c r="G223" i="9"/>
  <c r="F223" i="9"/>
  <c r="E223" i="9"/>
  <c r="D223" i="9"/>
  <c r="G222" i="9"/>
  <c r="G219" i="9"/>
  <c r="F219" i="9"/>
  <c r="E219" i="9"/>
  <c r="D219" i="9"/>
  <c r="G217" i="9"/>
  <c r="F217" i="9"/>
  <c r="E217" i="9"/>
  <c r="D217" i="9"/>
  <c r="G216" i="9"/>
  <c r="F216" i="9"/>
  <c r="E216" i="9"/>
  <c r="D216" i="9"/>
  <c r="G215" i="9"/>
  <c r="F215" i="9"/>
  <c r="E215" i="9"/>
  <c r="D215" i="9"/>
  <c r="D214" i="9"/>
  <c r="G211" i="9"/>
  <c r="F211" i="9"/>
  <c r="E211" i="9"/>
  <c r="D211" i="9"/>
  <c r="G209" i="9"/>
  <c r="F209" i="9"/>
  <c r="E209" i="9"/>
  <c r="D209" i="9"/>
  <c r="G208" i="9"/>
  <c r="F208" i="9"/>
  <c r="E208" i="9"/>
  <c r="D208" i="9"/>
  <c r="G207" i="9"/>
  <c r="F207" i="9"/>
  <c r="E207" i="9"/>
  <c r="D207" i="9"/>
  <c r="G203" i="9"/>
  <c r="F203" i="9"/>
  <c r="E203" i="9"/>
  <c r="D203" i="9"/>
  <c r="G201" i="9"/>
  <c r="F201" i="9"/>
  <c r="E201" i="9"/>
  <c r="D201" i="9"/>
  <c r="G200" i="9"/>
  <c r="F200" i="9"/>
  <c r="E200" i="9"/>
  <c r="D200" i="9"/>
  <c r="G199" i="9"/>
  <c r="F199" i="9"/>
  <c r="E199" i="9"/>
  <c r="D199" i="9"/>
  <c r="F198" i="9"/>
  <c r="G195" i="9"/>
  <c r="F195" i="9"/>
  <c r="E195" i="9"/>
  <c r="D195" i="9"/>
  <c r="G193" i="9"/>
  <c r="F193" i="9"/>
  <c r="E193" i="9"/>
  <c r="D193" i="9"/>
  <c r="G192" i="9"/>
  <c r="F192" i="9"/>
  <c r="E192" i="9"/>
  <c r="D192" i="9"/>
  <c r="G191" i="9"/>
  <c r="F191" i="9"/>
  <c r="E191" i="9"/>
  <c r="D191" i="9"/>
  <c r="G187" i="9"/>
  <c r="F187" i="9"/>
  <c r="E187" i="9"/>
  <c r="D187" i="9"/>
  <c r="G185" i="9"/>
  <c r="F185" i="9"/>
  <c r="E185" i="9"/>
  <c r="D185" i="9"/>
  <c r="G184" i="9"/>
  <c r="F184" i="9"/>
  <c r="E184" i="9"/>
  <c r="D184" i="9"/>
  <c r="G183" i="9"/>
  <c r="F183" i="9"/>
  <c r="E183" i="9"/>
  <c r="D183" i="9"/>
  <c r="G179" i="9"/>
  <c r="F179" i="9"/>
  <c r="E179" i="9"/>
  <c r="D179" i="9"/>
  <c r="G177" i="9"/>
  <c r="F177" i="9"/>
  <c r="E177" i="9"/>
  <c r="D177" i="9"/>
  <c r="G176" i="9"/>
  <c r="F176" i="9"/>
  <c r="E176" i="9"/>
  <c r="D176" i="9"/>
  <c r="G175" i="9"/>
  <c r="F175" i="9"/>
  <c r="E175" i="9"/>
  <c r="D175" i="9"/>
  <c r="E174" i="9"/>
  <c r="G171" i="9"/>
  <c r="F171" i="9"/>
  <c r="E171" i="9"/>
  <c r="D171" i="9"/>
  <c r="G169" i="9"/>
  <c r="F169" i="9"/>
  <c r="E169" i="9"/>
  <c r="D169" i="9"/>
  <c r="G168" i="9"/>
  <c r="F168" i="9"/>
  <c r="E168" i="9"/>
  <c r="D168" i="9"/>
  <c r="G167" i="9"/>
  <c r="F167" i="9"/>
  <c r="E167" i="9"/>
  <c r="D167" i="9"/>
  <c r="G163" i="9"/>
  <c r="F163" i="9"/>
  <c r="E163" i="9"/>
  <c r="D163" i="9"/>
  <c r="G161" i="9"/>
  <c r="F161" i="9"/>
  <c r="E161" i="9"/>
  <c r="D161" i="9"/>
  <c r="G160" i="9"/>
  <c r="F160" i="9"/>
  <c r="E160" i="9"/>
  <c r="D160" i="9"/>
  <c r="G159" i="9"/>
  <c r="F159" i="9"/>
  <c r="E159" i="9"/>
  <c r="D159" i="9"/>
  <c r="G158" i="9"/>
  <c r="G155" i="9"/>
  <c r="F155" i="9"/>
  <c r="E155" i="9"/>
  <c r="D155" i="9"/>
  <c r="G153" i="9"/>
  <c r="F153" i="9"/>
  <c r="E153" i="9"/>
  <c r="D153" i="9"/>
  <c r="G152" i="9"/>
  <c r="F152" i="9"/>
  <c r="E152" i="9"/>
  <c r="D152" i="9"/>
  <c r="G151" i="9"/>
  <c r="F151" i="9"/>
  <c r="E151" i="9"/>
  <c r="D151" i="9"/>
  <c r="D150" i="9"/>
  <c r="G147" i="9"/>
  <c r="F147" i="9"/>
  <c r="E147" i="9"/>
  <c r="D147" i="9"/>
  <c r="G145" i="9"/>
  <c r="F145" i="9"/>
  <c r="E145" i="9"/>
  <c r="D145" i="9"/>
  <c r="G144" i="9"/>
  <c r="F144" i="9"/>
  <c r="E144" i="9"/>
  <c r="D144" i="9"/>
  <c r="G143" i="9"/>
  <c r="F143" i="9"/>
  <c r="E143" i="9"/>
  <c r="D143" i="9"/>
  <c r="G139" i="9"/>
  <c r="F139" i="9"/>
  <c r="E139" i="9"/>
  <c r="D139" i="9"/>
  <c r="G137" i="9"/>
  <c r="F137" i="9"/>
  <c r="E137" i="9"/>
  <c r="D137" i="9"/>
  <c r="G136" i="9"/>
  <c r="F136" i="9"/>
  <c r="E136" i="9"/>
  <c r="D136" i="9"/>
  <c r="G135" i="9"/>
  <c r="F135" i="9"/>
  <c r="E135" i="9"/>
  <c r="D135" i="9"/>
  <c r="F134" i="9"/>
  <c r="G131" i="9"/>
  <c r="F131" i="9"/>
  <c r="E131" i="9"/>
  <c r="D131" i="9"/>
  <c r="G129" i="9"/>
  <c r="F129" i="9"/>
  <c r="E129" i="9"/>
  <c r="D129" i="9"/>
  <c r="G128" i="9"/>
  <c r="F128" i="9"/>
  <c r="E128" i="9"/>
  <c r="D128" i="9"/>
  <c r="G127" i="9"/>
  <c r="F127" i="9"/>
  <c r="E127" i="9"/>
  <c r="D127" i="9"/>
  <c r="G123" i="9"/>
  <c r="F123" i="9"/>
  <c r="E123" i="9"/>
  <c r="D123" i="9"/>
  <c r="G121" i="9"/>
  <c r="F121" i="9"/>
  <c r="E121" i="9"/>
  <c r="D121" i="9"/>
  <c r="G120" i="9"/>
  <c r="F120" i="9"/>
  <c r="E120" i="9"/>
  <c r="D120" i="9"/>
  <c r="G119" i="9"/>
  <c r="F119" i="9"/>
  <c r="E119" i="9"/>
  <c r="D119" i="9"/>
  <c r="G115" i="9"/>
  <c r="F115" i="9"/>
  <c r="E115" i="9"/>
  <c r="D115" i="9"/>
  <c r="G113" i="9"/>
  <c r="F113" i="9"/>
  <c r="E113" i="9"/>
  <c r="D113" i="9"/>
  <c r="G112" i="9"/>
  <c r="F112" i="9"/>
  <c r="E112" i="9"/>
  <c r="D112" i="9"/>
  <c r="G111" i="9"/>
  <c r="F111" i="9"/>
  <c r="E111" i="9"/>
  <c r="D111" i="9"/>
  <c r="E110" i="9"/>
  <c r="G107" i="9"/>
  <c r="F107" i="9"/>
  <c r="E107" i="9"/>
  <c r="D107" i="9"/>
  <c r="G105" i="9"/>
  <c r="F105" i="9"/>
  <c r="E105" i="9"/>
  <c r="D105" i="9"/>
  <c r="G104" i="9"/>
  <c r="F104" i="9"/>
  <c r="E104" i="9"/>
  <c r="D104" i="9"/>
  <c r="G103" i="9"/>
  <c r="F103" i="9"/>
  <c r="E103" i="9"/>
  <c r="D103" i="9"/>
  <c r="G99" i="9"/>
  <c r="F99" i="9"/>
  <c r="E99" i="9"/>
  <c r="D99" i="9"/>
  <c r="G97" i="9"/>
  <c r="F97" i="9"/>
  <c r="E97" i="9"/>
  <c r="D97" i="9"/>
  <c r="G96" i="9"/>
  <c r="F96" i="9"/>
  <c r="E96" i="9"/>
  <c r="D96" i="9"/>
  <c r="G95" i="9"/>
  <c r="F95" i="9"/>
  <c r="E95" i="9"/>
  <c r="D95" i="9"/>
  <c r="G94" i="9"/>
  <c r="G91" i="9"/>
  <c r="F91" i="9"/>
  <c r="E91" i="9"/>
  <c r="D91" i="9"/>
  <c r="G89" i="9"/>
  <c r="F89" i="9"/>
  <c r="E89" i="9"/>
  <c r="D89" i="9"/>
  <c r="G88" i="9"/>
  <c r="F88" i="9"/>
  <c r="E88" i="9"/>
  <c r="D88" i="9"/>
  <c r="G87" i="9"/>
  <c r="F87" i="9"/>
  <c r="E87" i="9"/>
  <c r="D87" i="9"/>
  <c r="D86" i="9"/>
  <c r="G83" i="9"/>
  <c r="F83" i="9"/>
  <c r="E83" i="9"/>
  <c r="D83" i="9"/>
  <c r="G81" i="9"/>
  <c r="F81" i="9"/>
  <c r="E81" i="9"/>
  <c r="D81" i="9"/>
  <c r="G80" i="9"/>
  <c r="F80" i="9"/>
  <c r="E80" i="9"/>
  <c r="D80" i="9"/>
  <c r="G79" i="9"/>
  <c r="F79" i="9"/>
  <c r="E79" i="9"/>
  <c r="D79" i="9"/>
  <c r="G75" i="9"/>
  <c r="F75" i="9"/>
  <c r="E75" i="9"/>
  <c r="D75" i="9"/>
  <c r="G73" i="9"/>
  <c r="F73" i="9"/>
  <c r="E73" i="9"/>
  <c r="D73" i="9"/>
  <c r="G72" i="9"/>
  <c r="F72" i="9"/>
  <c r="E72" i="9"/>
  <c r="D72" i="9"/>
  <c r="G71" i="9"/>
  <c r="F71" i="9"/>
  <c r="E71" i="9"/>
  <c r="D71" i="9"/>
  <c r="F70" i="9"/>
  <c r="G67" i="9"/>
  <c r="F67" i="9"/>
  <c r="E67" i="9"/>
  <c r="D67" i="9"/>
  <c r="G65" i="9"/>
  <c r="F65" i="9"/>
  <c r="E65" i="9"/>
  <c r="D65" i="9"/>
  <c r="G64" i="9"/>
  <c r="F64" i="9"/>
  <c r="E64" i="9"/>
  <c r="D64" i="9"/>
  <c r="G63" i="9"/>
  <c r="F63" i="9"/>
  <c r="E63" i="9"/>
  <c r="D63" i="9"/>
  <c r="G59" i="9"/>
  <c r="F59" i="9"/>
  <c r="E59" i="9"/>
  <c r="D59" i="9"/>
  <c r="G57" i="9"/>
  <c r="F57" i="9"/>
  <c r="E57" i="9"/>
  <c r="D57" i="9"/>
  <c r="G56" i="9"/>
  <c r="F56" i="9"/>
  <c r="E56" i="9"/>
  <c r="D56" i="9"/>
  <c r="G55" i="9"/>
  <c r="F55" i="9"/>
  <c r="E55" i="9"/>
  <c r="D55" i="9"/>
  <c r="G51" i="9"/>
  <c r="F51" i="9"/>
  <c r="E51" i="9"/>
  <c r="D51" i="9"/>
  <c r="G49" i="9"/>
  <c r="F49" i="9"/>
  <c r="E49" i="9"/>
  <c r="D49" i="9"/>
  <c r="G48" i="9"/>
  <c r="F48" i="9"/>
  <c r="E48" i="9"/>
  <c r="D48" i="9"/>
  <c r="G47" i="9"/>
  <c r="F47" i="9"/>
  <c r="E47" i="9"/>
  <c r="D47" i="9"/>
  <c r="E46" i="9"/>
  <c r="G43" i="9"/>
  <c r="F43" i="9"/>
  <c r="E43" i="9"/>
  <c r="D43" i="9"/>
  <c r="G41" i="9"/>
  <c r="F41" i="9"/>
  <c r="E41" i="9"/>
  <c r="D41" i="9"/>
  <c r="G40" i="9"/>
  <c r="F40" i="9"/>
  <c r="E40" i="9"/>
  <c r="D40" i="9"/>
  <c r="G39" i="9"/>
  <c r="F39" i="9"/>
  <c r="E39" i="9"/>
  <c r="D39" i="9"/>
  <c r="G35" i="9"/>
  <c r="F35" i="9"/>
  <c r="E35" i="9"/>
  <c r="D35" i="9"/>
  <c r="G33" i="9"/>
  <c r="F33" i="9"/>
  <c r="E33" i="9"/>
  <c r="D33" i="9"/>
  <c r="G32" i="9"/>
  <c r="F32" i="9"/>
  <c r="E32" i="9"/>
  <c r="D32" i="9"/>
  <c r="G31" i="9"/>
  <c r="F31" i="9"/>
  <c r="E31" i="9"/>
  <c r="D31" i="9"/>
  <c r="G30" i="9"/>
  <c r="G27" i="9"/>
  <c r="F27" i="9"/>
  <c r="E27" i="9"/>
  <c r="D27" i="9"/>
  <c r="G25" i="9"/>
  <c r="F25" i="9"/>
  <c r="E25" i="9"/>
  <c r="D25" i="9"/>
  <c r="G24" i="9"/>
  <c r="F24" i="9"/>
  <c r="E24" i="9"/>
  <c r="D24" i="9"/>
  <c r="G23" i="9"/>
  <c r="F23" i="9"/>
  <c r="E23" i="9"/>
  <c r="D23" i="9"/>
  <c r="D22" i="9"/>
  <c r="G19" i="9"/>
  <c r="F19" i="9"/>
  <c r="E19" i="9"/>
  <c r="D19" i="9"/>
  <c r="G17" i="9"/>
  <c r="F17" i="9"/>
  <c r="E17" i="9"/>
  <c r="D17" i="9"/>
  <c r="G16" i="9"/>
  <c r="F16" i="9"/>
  <c r="E16" i="9"/>
  <c r="D16" i="9"/>
  <c r="G15" i="9"/>
  <c r="F15" i="9"/>
  <c r="E15" i="9"/>
  <c r="D15" i="9"/>
  <c r="A56" i="3"/>
  <c r="A49" i="3"/>
  <c r="A42" i="3"/>
  <c r="A35" i="3"/>
  <c r="A28" i="3"/>
  <c r="G284" i="9" l="1"/>
  <c r="O43" i="9"/>
  <c r="G92" i="9"/>
  <c r="D276" i="9"/>
  <c r="O18" i="9"/>
  <c r="G132" i="9"/>
  <c r="G220" i="9"/>
  <c r="O34" i="9"/>
  <c r="G44" i="9"/>
  <c r="D340" i="9"/>
  <c r="O26" i="9"/>
  <c r="G172" i="9"/>
  <c r="G36" i="9"/>
  <c r="G84" i="9"/>
  <c r="G124" i="9"/>
  <c r="G164" i="9"/>
  <c r="G212" i="9"/>
  <c r="AR73" i="9"/>
  <c r="G12" i="9"/>
  <c r="G52" i="9"/>
  <c r="G140" i="9"/>
  <c r="G180" i="9"/>
  <c r="G348" i="9"/>
  <c r="N78" i="9"/>
  <c r="Q230" i="9"/>
  <c r="X51" i="9"/>
  <c r="G20" i="9"/>
  <c r="G60" i="9"/>
  <c r="G100" i="9"/>
  <c r="G148" i="9"/>
  <c r="G188" i="9"/>
  <c r="G228" i="9"/>
  <c r="E300" i="9"/>
  <c r="G68" i="9"/>
  <c r="G108" i="9"/>
  <c r="G196" i="9"/>
  <c r="G236" i="9"/>
  <c r="F308" i="9"/>
  <c r="E364" i="9"/>
  <c r="P38" i="9"/>
  <c r="AT113" i="9"/>
  <c r="G28" i="9"/>
  <c r="G156" i="9"/>
  <c r="G308" i="9"/>
  <c r="F364" i="9"/>
  <c r="G76" i="9"/>
  <c r="G116" i="9"/>
  <c r="G204" i="9"/>
  <c r="F316" i="9"/>
  <c r="O134" i="9"/>
  <c r="G70" i="9"/>
  <c r="E86" i="9"/>
  <c r="G134" i="9"/>
  <c r="E150" i="9"/>
  <c r="F238" i="9"/>
  <c r="H238" i="9" s="1"/>
  <c r="N166" i="9"/>
  <c r="F22" i="9"/>
  <c r="D38" i="9"/>
  <c r="G46" i="9"/>
  <c r="E62" i="9"/>
  <c r="F86" i="9"/>
  <c r="D102" i="9"/>
  <c r="G110" i="9"/>
  <c r="H110" i="9" s="1"/>
  <c r="E126" i="9"/>
  <c r="F150" i="9"/>
  <c r="D166" i="9"/>
  <c r="G174" i="9"/>
  <c r="E190" i="9"/>
  <c r="F214" i="9"/>
  <c r="D230" i="9"/>
  <c r="G238" i="9"/>
  <c r="G254" i="9"/>
  <c r="G270" i="9"/>
  <c r="E294" i="9"/>
  <c r="D310" i="9"/>
  <c r="G318" i="9"/>
  <c r="E342" i="9"/>
  <c r="P14" i="9"/>
  <c r="P30" i="9"/>
  <c r="O62" i="9"/>
  <c r="P78" i="9"/>
  <c r="P110" i="9"/>
  <c r="P142" i="9"/>
  <c r="N174" i="9"/>
  <c r="Q214" i="9"/>
  <c r="P54" i="9"/>
  <c r="F62" i="9"/>
  <c r="D78" i="9"/>
  <c r="E102" i="9"/>
  <c r="F126" i="9"/>
  <c r="D142" i="9"/>
  <c r="E166" i="9"/>
  <c r="F190" i="9"/>
  <c r="D206" i="9"/>
  <c r="G214" i="9"/>
  <c r="H214" i="9" s="1"/>
  <c r="E230" i="9"/>
  <c r="D246" i="9"/>
  <c r="D262" i="9"/>
  <c r="G294" i="9"/>
  <c r="E310" i="9"/>
  <c r="E326" i="9"/>
  <c r="E366" i="9"/>
  <c r="Q14" i="9"/>
  <c r="Q30" i="9"/>
  <c r="N46" i="9"/>
  <c r="P62" i="9"/>
  <c r="Q110" i="9"/>
  <c r="Q142" i="9"/>
  <c r="O174" i="9"/>
  <c r="N222" i="9"/>
  <c r="F46" i="9"/>
  <c r="H46" i="9" s="1"/>
  <c r="F110" i="9"/>
  <c r="D126" i="9"/>
  <c r="D190" i="9"/>
  <c r="F254" i="9"/>
  <c r="F270" i="9"/>
  <c r="H270" i="9" s="1"/>
  <c r="D294" i="9"/>
  <c r="F318" i="9"/>
  <c r="O78" i="9"/>
  <c r="R78" i="9" s="1"/>
  <c r="P214" i="9"/>
  <c r="D14" i="9"/>
  <c r="G22" i="9"/>
  <c r="H22" i="9" s="1"/>
  <c r="E14" i="9"/>
  <c r="F38" i="9"/>
  <c r="D54" i="9"/>
  <c r="G62" i="9"/>
  <c r="E78" i="9"/>
  <c r="F102" i="9"/>
  <c r="D118" i="9"/>
  <c r="E142" i="9"/>
  <c r="F166" i="9"/>
  <c r="D182" i="9"/>
  <c r="E206" i="9"/>
  <c r="F230" i="9"/>
  <c r="E246" i="9"/>
  <c r="E262" i="9"/>
  <c r="E278" i="9"/>
  <c r="F310" i="9"/>
  <c r="F326" i="9"/>
  <c r="F366" i="9"/>
  <c r="O46" i="9"/>
  <c r="Q62" i="9"/>
  <c r="O86" i="9"/>
  <c r="N126" i="9"/>
  <c r="N150" i="9"/>
  <c r="P174" i="9"/>
  <c r="P222" i="9"/>
  <c r="P134" i="9"/>
  <c r="N246" i="9"/>
  <c r="F14" i="9"/>
  <c r="D30" i="9"/>
  <c r="G38" i="9"/>
  <c r="E54" i="9"/>
  <c r="F78" i="9"/>
  <c r="D94" i="9"/>
  <c r="E118" i="9"/>
  <c r="H118" i="9" s="1"/>
  <c r="F142" i="9"/>
  <c r="D158" i="9"/>
  <c r="E182" i="9"/>
  <c r="F206" i="9"/>
  <c r="D222" i="9"/>
  <c r="F246" i="9"/>
  <c r="F262" i="9"/>
  <c r="D302" i="9"/>
  <c r="G326" i="9"/>
  <c r="D374" i="9"/>
  <c r="O22" i="9"/>
  <c r="P46" i="9"/>
  <c r="P86" i="9"/>
  <c r="O126" i="9"/>
  <c r="O150" i="9"/>
  <c r="P190" i="9"/>
  <c r="Q222" i="9"/>
  <c r="F174" i="9"/>
  <c r="E30" i="9"/>
  <c r="F54" i="9"/>
  <c r="D70" i="9"/>
  <c r="E94" i="9"/>
  <c r="F118" i="9"/>
  <c r="D134" i="9"/>
  <c r="E158" i="9"/>
  <c r="F182" i="9"/>
  <c r="D198" i="9"/>
  <c r="E222" i="9"/>
  <c r="H222" i="9" s="1"/>
  <c r="E302" i="9"/>
  <c r="D334" i="9"/>
  <c r="D358" i="9"/>
  <c r="E374" i="9"/>
  <c r="P22" i="9"/>
  <c r="N38" i="9"/>
  <c r="N70" i="9"/>
  <c r="Q86" i="9"/>
  <c r="N198" i="9"/>
  <c r="O230" i="9"/>
  <c r="G198" i="9"/>
  <c r="O14" i="9"/>
  <c r="O110" i="9"/>
  <c r="F302" i="9"/>
  <c r="F334" i="9"/>
  <c r="E358" i="9"/>
  <c r="G374" i="9"/>
  <c r="Q22" i="9"/>
  <c r="O38" i="9"/>
  <c r="N54" i="9"/>
  <c r="O70" i="9"/>
  <c r="N102" i="9"/>
  <c r="N134" i="9"/>
  <c r="P158" i="9"/>
  <c r="O198" i="9"/>
  <c r="P230" i="9"/>
  <c r="D20" i="9"/>
  <c r="D44" i="9"/>
  <c r="E20" i="9"/>
  <c r="E28" i="9"/>
  <c r="E44" i="9"/>
  <c r="F12" i="9"/>
  <c r="F28" i="9"/>
  <c r="F36" i="9"/>
  <c r="F52" i="9"/>
  <c r="F60" i="9"/>
  <c r="F68" i="9"/>
  <c r="F76" i="9"/>
  <c r="F84" i="9"/>
  <c r="F92" i="9"/>
  <c r="F100" i="9"/>
  <c r="F108" i="9"/>
  <c r="F116" i="9"/>
  <c r="F124" i="9"/>
  <c r="F132" i="9"/>
  <c r="F140" i="9"/>
  <c r="F148" i="9"/>
  <c r="H148" i="9" s="1"/>
  <c r="F156" i="9"/>
  <c r="F164" i="9"/>
  <c r="F172" i="9"/>
  <c r="F180" i="9"/>
  <c r="F188" i="9"/>
  <c r="F196" i="9"/>
  <c r="F204" i="9"/>
  <c r="F212" i="9"/>
  <c r="H212" i="9" s="1"/>
  <c r="F220" i="9"/>
  <c r="F228" i="9"/>
  <c r="F236" i="9"/>
  <c r="G244" i="9"/>
  <c r="F284" i="9"/>
  <c r="E308" i="9"/>
  <c r="E316" i="9"/>
  <c r="F324" i="9"/>
  <c r="F348" i="9"/>
  <c r="G372" i="9"/>
  <c r="D268" i="9"/>
  <c r="E276" i="9"/>
  <c r="F300" i="9"/>
  <c r="E340" i="9"/>
  <c r="D356" i="9"/>
  <c r="G364" i="9"/>
  <c r="H364" i="9" s="1"/>
  <c r="D260" i="9"/>
  <c r="E268" i="9"/>
  <c r="G276" i="9"/>
  <c r="H276" i="9" s="1"/>
  <c r="D292" i="9"/>
  <c r="G300" i="9"/>
  <c r="D332" i="9"/>
  <c r="G340" i="9"/>
  <c r="F356" i="9"/>
  <c r="D252" i="9"/>
  <c r="E260" i="9"/>
  <c r="G268" i="9"/>
  <c r="F292" i="9"/>
  <c r="E332" i="9"/>
  <c r="G356" i="9"/>
  <c r="D12" i="9"/>
  <c r="D52" i="9"/>
  <c r="H52" i="9" s="1"/>
  <c r="D60" i="9"/>
  <c r="D68" i="9"/>
  <c r="D76" i="9"/>
  <c r="D84" i="9"/>
  <c r="D92" i="9"/>
  <c r="H92" i="9" s="1"/>
  <c r="D100" i="9"/>
  <c r="D108" i="9"/>
  <c r="D116" i="9"/>
  <c r="H116" i="9" s="1"/>
  <c r="D124" i="9"/>
  <c r="D132" i="9"/>
  <c r="D140" i="9"/>
  <c r="D148" i="9"/>
  <c r="D156" i="9"/>
  <c r="H156" i="9" s="1"/>
  <c r="D164" i="9"/>
  <c r="D172" i="9"/>
  <c r="D180" i="9"/>
  <c r="H180" i="9" s="1"/>
  <c r="D188" i="9"/>
  <c r="D196" i="9"/>
  <c r="D204" i="9"/>
  <c r="D212" i="9"/>
  <c r="D220" i="9"/>
  <c r="D228" i="9"/>
  <c r="D236" i="9"/>
  <c r="E244" i="9"/>
  <c r="E252" i="9"/>
  <c r="F260" i="9"/>
  <c r="G292" i="9"/>
  <c r="H292" i="9" s="1"/>
  <c r="D324" i="9"/>
  <c r="G332" i="9"/>
  <c r="E372" i="9"/>
  <c r="AR201" i="9"/>
  <c r="D36" i="9"/>
  <c r="F244" i="9"/>
  <c r="F252" i="9"/>
  <c r="D284" i="9"/>
  <c r="D316" i="9"/>
  <c r="E324" i="9"/>
  <c r="D348" i="9"/>
  <c r="F372" i="9"/>
  <c r="X107" i="9"/>
  <c r="Y107" i="9"/>
  <c r="X347" i="9"/>
  <c r="X367" i="9"/>
  <c r="Z375" i="9"/>
  <c r="X343" i="9"/>
  <c r="X359" i="9"/>
  <c r="Y367" i="9"/>
  <c r="X335" i="9"/>
  <c r="AB335" i="9" s="1"/>
  <c r="Y343" i="9"/>
  <c r="X351" i="9"/>
  <c r="Y359" i="9"/>
  <c r="Z367" i="9"/>
  <c r="X319" i="9"/>
  <c r="Y335" i="9"/>
  <c r="AA343" i="9"/>
  <c r="Y351" i="9"/>
  <c r="Z359" i="9"/>
  <c r="Y319" i="9"/>
  <c r="Z327" i="9"/>
  <c r="AA335" i="9"/>
  <c r="O15" i="9"/>
  <c r="O39" i="9"/>
  <c r="O31" i="9"/>
  <c r="P232" i="9"/>
  <c r="O64" i="9"/>
  <c r="AB255" i="9"/>
  <c r="AB287" i="9"/>
  <c r="AB312" i="9"/>
  <c r="AB344" i="9"/>
  <c r="AB247" i="9"/>
  <c r="AB271" i="9"/>
  <c r="AB303" i="9"/>
  <c r="AB272" i="9"/>
  <c r="AB320" i="9"/>
  <c r="AB14" i="9"/>
  <c r="AB22" i="9"/>
  <c r="AB30" i="9"/>
  <c r="AB38" i="9"/>
  <c r="AB46" i="9"/>
  <c r="AB54" i="9"/>
  <c r="AB62" i="9"/>
  <c r="AB70" i="9"/>
  <c r="AB78" i="9"/>
  <c r="AB86" i="9"/>
  <c r="AB94" i="9"/>
  <c r="AB102" i="9"/>
  <c r="AB110" i="9"/>
  <c r="AB118" i="9"/>
  <c r="AB126" i="9"/>
  <c r="AB134" i="9"/>
  <c r="AB142" i="9"/>
  <c r="AB150" i="9"/>
  <c r="AB158" i="9"/>
  <c r="AB166" i="9"/>
  <c r="AB174" i="9"/>
  <c r="AB182" i="9"/>
  <c r="AB190" i="9"/>
  <c r="AB198" i="9"/>
  <c r="AB206" i="9"/>
  <c r="AB214" i="9"/>
  <c r="AB222" i="9"/>
  <c r="AB230" i="9"/>
  <c r="AB238" i="9"/>
  <c r="AB246" i="9"/>
  <c r="AB254" i="9"/>
  <c r="AB262" i="9"/>
  <c r="AB270" i="9"/>
  <c r="AB278" i="9"/>
  <c r="AB286" i="9"/>
  <c r="AB294" i="9"/>
  <c r="AB302" i="9"/>
  <c r="AB310" i="9"/>
  <c r="AB318" i="9"/>
  <c r="AB326" i="9"/>
  <c r="AB334" i="9"/>
  <c r="AB342" i="9"/>
  <c r="AB350" i="9"/>
  <c r="AB358" i="9"/>
  <c r="AB366" i="9"/>
  <c r="AB374" i="9"/>
  <c r="AB231" i="9"/>
  <c r="AB295" i="9"/>
  <c r="AB288" i="9"/>
  <c r="AB328" i="9"/>
  <c r="AB368" i="9"/>
  <c r="AB15" i="9"/>
  <c r="AB23" i="9"/>
  <c r="AB31" i="9"/>
  <c r="AB39" i="9"/>
  <c r="AB47" i="9"/>
  <c r="AB55" i="9"/>
  <c r="AB63" i="9"/>
  <c r="AB71" i="9"/>
  <c r="AB79" i="9"/>
  <c r="AB87" i="9"/>
  <c r="AB95" i="9"/>
  <c r="AB103" i="9"/>
  <c r="AB111" i="9"/>
  <c r="AB119" i="9"/>
  <c r="AB127" i="9"/>
  <c r="AB135" i="9"/>
  <c r="AB143" i="9"/>
  <c r="AB151" i="9"/>
  <c r="AB159" i="9"/>
  <c r="AB167" i="9"/>
  <c r="AB175" i="9"/>
  <c r="AB183" i="9"/>
  <c r="AB191" i="9"/>
  <c r="AB199" i="9"/>
  <c r="AB207" i="9"/>
  <c r="AB215" i="9"/>
  <c r="AB223" i="9"/>
  <c r="AB263" i="9"/>
  <c r="AB311" i="9"/>
  <c r="AB296" i="9"/>
  <c r="AB336" i="9"/>
  <c r="AB360" i="9"/>
  <c r="AB16" i="9"/>
  <c r="AB24" i="9"/>
  <c r="AB32" i="9"/>
  <c r="AB40" i="9"/>
  <c r="AB48" i="9"/>
  <c r="AB56" i="9"/>
  <c r="AB64" i="9"/>
  <c r="AB72" i="9"/>
  <c r="AB80" i="9"/>
  <c r="AB88" i="9"/>
  <c r="AB96" i="9"/>
  <c r="AB104" i="9"/>
  <c r="AB112" i="9"/>
  <c r="AB120" i="9"/>
  <c r="AB128" i="9"/>
  <c r="AB136" i="9"/>
  <c r="AB144" i="9"/>
  <c r="AB152" i="9"/>
  <c r="AB160" i="9"/>
  <c r="AB168" i="9"/>
  <c r="AB176" i="9"/>
  <c r="AB184" i="9"/>
  <c r="AB192" i="9"/>
  <c r="AB200" i="9"/>
  <c r="AB208" i="9"/>
  <c r="AB216" i="9"/>
  <c r="AB224" i="9"/>
  <c r="AB232" i="9"/>
  <c r="AB240" i="9"/>
  <c r="AB248" i="9"/>
  <c r="AB256" i="9"/>
  <c r="AB264" i="9"/>
  <c r="AB304" i="9"/>
  <c r="AB17" i="9"/>
  <c r="AB25" i="9"/>
  <c r="AB33" i="9"/>
  <c r="AB41" i="9"/>
  <c r="AB49" i="9"/>
  <c r="AB57" i="9"/>
  <c r="AB65" i="9"/>
  <c r="AB73" i="9"/>
  <c r="AB81" i="9"/>
  <c r="AB89" i="9"/>
  <c r="AB97" i="9"/>
  <c r="AB105" i="9"/>
  <c r="AB113" i="9"/>
  <c r="AB121" i="9"/>
  <c r="AB129" i="9"/>
  <c r="AB137" i="9"/>
  <c r="AB145" i="9"/>
  <c r="AB153" i="9"/>
  <c r="AB161" i="9"/>
  <c r="AB169" i="9"/>
  <c r="AB177" i="9"/>
  <c r="AB185" i="9"/>
  <c r="AB193" i="9"/>
  <c r="AB201" i="9"/>
  <c r="AB209" i="9"/>
  <c r="AB217" i="9"/>
  <c r="AB225" i="9"/>
  <c r="AB233" i="9"/>
  <c r="AB241" i="9"/>
  <c r="AB249" i="9"/>
  <c r="AB257" i="9"/>
  <c r="AB265" i="9"/>
  <c r="AB273" i="9"/>
  <c r="AB281" i="9"/>
  <c r="AB289" i="9"/>
  <c r="AB297" i="9"/>
  <c r="AB305" i="9"/>
  <c r="AB313" i="9"/>
  <c r="AB321" i="9"/>
  <c r="AB329" i="9"/>
  <c r="AB337" i="9"/>
  <c r="AB345" i="9"/>
  <c r="AB353" i="9"/>
  <c r="AB361" i="9"/>
  <c r="AB369" i="9"/>
  <c r="AB11" i="9"/>
  <c r="AB239" i="9"/>
  <c r="AB279" i="9"/>
  <c r="AB280" i="9"/>
  <c r="AB352" i="9"/>
  <c r="O19" i="9"/>
  <c r="Q27" i="9"/>
  <c r="O59" i="9"/>
  <c r="Q67" i="9"/>
  <c r="O51" i="9"/>
  <c r="P98" i="9"/>
  <c r="N99" i="9"/>
  <c r="AA373" i="9"/>
  <c r="Y373" i="9"/>
  <c r="X373" i="9"/>
  <c r="AA357" i="9"/>
  <c r="Z357" i="9"/>
  <c r="Y357" i="9"/>
  <c r="X357" i="9"/>
  <c r="AA349" i="9"/>
  <c r="X349" i="9"/>
  <c r="AA333" i="9"/>
  <c r="Z333" i="9"/>
  <c r="Y333" i="9"/>
  <c r="X333" i="9"/>
  <c r="Y317" i="9"/>
  <c r="AA317" i="9"/>
  <c r="Z317" i="9"/>
  <c r="AA309" i="9"/>
  <c r="X309" i="9"/>
  <c r="Z301" i="9"/>
  <c r="AA301" i="9"/>
  <c r="AA293" i="9"/>
  <c r="Y293" i="9"/>
  <c r="X293" i="9"/>
  <c r="X277" i="9"/>
  <c r="AA277" i="9"/>
  <c r="Z277" i="9"/>
  <c r="Y277" i="9"/>
  <c r="X261" i="9"/>
  <c r="AA261" i="9"/>
  <c r="Z261" i="9"/>
  <c r="AA253" i="9"/>
  <c r="X253" i="9"/>
  <c r="Z245" i="9"/>
  <c r="AA245" i="9"/>
  <c r="AA237" i="9"/>
  <c r="Y237" i="9"/>
  <c r="X237" i="9"/>
  <c r="Z229" i="9"/>
  <c r="AA229" i="9"/>
  <c r="AA221" i="9"/>
  <c r="X221" i="9"/>
  <c r="Z221" i="9"/>
  <c r="X205" i="9"/>
  <c r="AA205" i="9"/>
  <c r="Z205" i="9"/>
  <c r="Y205" i="9"/>
  <c r="AA197" i="9"/>
  <c r="Z197" i="9"/>
  <c r="X197" i="9"/>
  <c r="Z189" i="9"/>
  <c r="AA189" i="9"/>
  <c r="Y189" i="9"/>
  <c r="Z181" i="9"/>
  <c r="AA181" i="9"/>
  <c r="Y181" i="9"/>
  <c r="X181" i="9"/>
  <c r="AA173" i="9"/>
  <c r="Z173" i="9"/>
  <c r="AA165" i="9"/>
  <c r="Z165" i="9"/>
  <c r="Y165" i="9"/>
  <c r="X165" i="9"/>
  <c r="Z157" i="9"/>
  <c r="AA157" i="9"/>
  <c r="Y157" i="9"/>
  <c r="Y149" i="9"/>
  <c r="X149" i="9"/>
  <c r="AA149" i="9"/>
  <c r="Z141" i="9"/>
  <c r="AA141" i="9"/>
  <c r="Y141" i="9"/>
  <c r="X141" i="9"/>
  <c r="AA133" i="9"/>
  <c r="Z133" i="9"/>
  <c r="AA125" i="9"/>
  <c r="Z125" i="9"/>
  <c r="Y125" i="9"/>
  <c r="X125" i="9"/>
  <c r="Y117" i="9"/>
  <c r="X117" i="9"/>
  <c r="AA117" i="9"/>
  <c r="AA109" i="9"/>
  <c r="Z109" i="9"/>
  <c r="Y109" i="9"/>
  <c r="X109" i="9"/>
  <c r="AA101" i="9"/>
  <c r="Z101" i="9"/>
  <c r="Y101" i="9"/>
  <c r="X101" i="9"/>
  <c r="X93" i="9"/>
  <c r="AA93" i="9"/>
  <c r="Z93" i="9"/>
  <c r="AA85" i="9"/>
  <c r="Z85" i="9"/>
  <c r="Y85" i="9"/>
  <c r="X85" i="9"/>
  <c r="Z77" i="9"/>
  <c r="Y77" i="9"/>
  <c r="X77" i="9"/>
  <c r="AA69" i="9"/>
  <c r="Z69" i="9"/>
  <c r="Y69" i="9"/>
  <c r="AA61" i="9"/>
  <c r="Z61" i="9"/>
  <c r="Y61" i="9"/>
  <c r="X61" i="9"/>
  <c r="Y53" i="9"/>
  <c r="X53" i="9"/>
  <c r="AA53" i="9"/>
  <c r="AA45" i="9"/>
  <c r="Z45" i="9"/>
  <c r="Y45" i="9"/>
  <c r="AA37" i="9"/>
  <c r="Z37" i="9"/>
  <c r="Y37" i="9"/>
  <c r="X37" i="9"/>
  <c r="Y29" i="9"/>
  <c r="X29" i="9"/>
  <c r="AA29" i="9"/>
  <c r="AA21" i="9"/>
  <c r="Z21" i="9"/>
  <c r="Y21" i="9"/>
  <c r="AA13" i="9"/>
  <c r="Z13" i="9"/>
  <c r="Y13" i="9"/>
  <c r="X13" i="9"/>
  <c r="AK358" i="9"/>
  <c r="AH358" i="9"/>
  <c r="AK350" i="9"/>
  <c r="AH350" i="9"/>
  <c r="AK342" i="9"/>
  <c r="AH342" i="9"/>
  <c r="AK334" i="9"/>
  <c r="AH334" i="9"/>
  <c r="AK326" i="9"/>
  <c r="AJ326" i="9"/>
  <c r="AI326" i="9"/>
  <c r="AH326" i="9"/>
  <c r="AK318" i="9"/>
  <c r="AJ318" i="9"/>
  <c r="AI318" i="9"/>
  <c r="AH318" i="9"/>
  <c r="AI310" i="9"/>
  <c r="AK310" i="9"/>
  <c r="AJ310" i="9"/>
  <c r="AI302" i="9"/>
  <c r="AK302" i="9"/>
  <c r="AJ302" i="9"/>
  <c r="AK278" i="9"/>
  <c r="AH278" i="9"/>
  <c r="AK262" i="9"/>
  <c r="AI262" i="9"/>
  <c r="AH262" i="9"/>
  <c r="AK254" i="9"/>
  <c r="AJ254" i="9"/>
  <c r="AI254" i="9"/>
  <c r="AH254" i="9"/>
  <c r="AH246" i="9"/>
  <c r="AK246" i="9"/>
  <c r="AJ246" i="9"/>
  <c r="AI246" i="9"/>
  <c r="AI238" i="9"/>
  <c r="AK238" i="9"/>
  <c r="AJ238" i="9"/>
  <c r="AK214" i="9"/>
  <c r="AI214" i="9"/>
  <c r="AH214" i="9"/>
  <c r="AH206" i="9"/>
  <c r="AK206" i="9"/>
  <c r="AJ206" i="9"/>
  <c r="AI206" i="9"/>
  <c r="AJ198" i="9"/>
  <c r="AK198" i="9"/>
  <c r="AK190" i="9"/>
  <c r="AI190" i="9"/>
  <c r="AH182" i="9"/>
  <c r="AI182" i="9"/>
  <c r="AK182" i="9"/>
  <c r="AK166" i="9"/>
  <c r="AJ166" i="9"/>
  <c r="AI166" i="9"/>
  <c r="AH166" i="9"/>
  <c r="AH158" i="9"/>
  <c r="AK158" i="9"/>
  <c r="AJ158" i="9"/>
  <c r="AI158" i="9"/>
  <c r="AJ150" i="9"/>
  <c r="AK150" i="9"/>
  <c r="AI150" i="9"/>
  <c r="AJ142" i="9"/>
  <c r="AK142" i="9"/>
  <c r="AI142" i="9"/>
  <c r="AH142" i="9"/>
  <c r="AH134" i="9"/>
  <c r="AK134" i="9"/>
  <c r="AJ134" i="9"/>
  <c r="AI134" i="9"/>
  <c r="AJ126" i="9"/>
  <c r="AI126" i="9"/>
  <c r="AH126" i="9"/>
  <c r="AK118" i="9"/>
  <c r="AJ118" i="9"/>
  <c r="AI118" i="9"/>
  <c r="AH118" i="9"/>
  <c r="AK110" i="9"/>
  <c r="AJ110" i="9"/>
  <c r="AI110" i="9"/>
  <c r="AJ102" i="9"/>
  <c r="AI102" i="9"/>
  <c r="AH102" i="9"/>
  <c r="AK94" i="9"/>
  <c r="AJ94" i="9"/>
  <c r="AI94" i="9"/>
  <c r="AH94" i="9"/>
  <c r="AK86" i="9"/>
  <c r="AJ86" i="9"/>
  <c r="AI86" i="9"/>
  <c r="AI78" i="9"/>
  <c r="AH78" i="9"/>
  <c r="AK78" i="9"/>
  <c r="AK70" i="9"/>
  <c r="AJ70" i="9"/>
  <c r="AI70" i="9"/>
  <c r="AH70" i="9"/>
  <c r="AK62" i="9"/>
  <c r="AJ62" i="9"/>
  <c r="AI62" i="9"/>
  <c r="AH62" i="9"/>
  <c r="AK54" i="9"/>
  <c r="AJ54" i="9"/>
  <c r="AI54" i="9"/>
  <c r="AH54" i="9"/>
  <c r="AK46" i="9"/>
  <c r="AJ46" i="9"/>
  <c r="AI46" i="9"/>
  <c r="AH46" i="9"/>
  <c r="AK38" i="9"/>
  <c r="AJ38" i="9"/>
  <c r="AI38" i="9"/>
  <c r="AH38" i="9"/>
  <c r="AK30" i="9"/>
  <c r="AJ30" i="9"/>
  <c r="AI30" i="9"/>
  <c r="AH30" i="9"/>
  <c r="AK22" i="9"/>
  <c r="AJ22" i="9"/>
  <c r="AI22" i="9"/>
  <c r="AH22" i="9"/>
  <c r="AK14" i="9"/>
  <c r="AJ14" i="9"/>
  <c r="AI14" i="9"/>
  <c r="AH14" i="9"/>
  <c r="G350" i="9"/>
  <c r="E350" i="9"/>
  <c r="F342" i="9"/>
  <c r="D342" i="9"/>
  <c r="G286" i="9"/>
  <c r="E286" i="9"/>
  <c r="F278" i="9"/>
  <c r="H278" i="9" s="1"/>
  <c r="D278" i="9"/>
  <c r="AU363" i="9"/>
  <c r="AR363" i="9"/>
  <c r="AU355" i="9"/>
  <c r="AS355" i="9"/>
  <c r="AR355" i="9"/>
  <c r="AU347" i="9"/>
  <c r="AS347" i="9"/>
  <c r="AR347" i="9"/>
  <c r="AU339" i="9"/>
  <c r="AS339" i="9"/>
  <c r="AR339" i="9"/>
  <c r="AU331" i="9"/>
  <c r="AS331" i="9"/>
  <c r="AU323" i="9"/>
  <c r="AS323" i="9"/>
  <c r="AR323" i="9"/>
  <c r="AU315" i="9"/>
  <c r="AT315" i="9"/>
  <c r="AS315" i="9"/>
  <c r="AR315" i="9"/>
  <c r="AU307" i="9"/>
  <c r="AT307" i="9"/>
  <c r="AS307" i="9"/>
  <c r="AR307" i="9"/>
  <c r="AU299" i="9"/>
  <c r="AT299" i="9"/>
  <c r="AS299" i="9"/>
  <c r="AR299" i="9"/>
  <c r="AU291" i="9"/>
  <c r="AS291" i="9"/>
  <c r="AR291" i="9"/>
  <c r="AS283" i="9"/>
  <c r="AR283" i="9"/>
  <c r="AU283" i="9"/>
  <c r="AS275" i="9"/>
  <c r="AR275" i="9"/>
  <c r="AU275" i="9"/>
  <c r="AS267" i="9"/>
  <c r="AR267" i="9"/>
  <c r="AU267" i="9"/>
  <c r="AS259" i="9"/>
  <c r="AR259" i="9"/>
  <c r="AU259" i="9"/>
  <c r="AS251" i="9"/>
  <c r="AR251" i="9"/>
  <c r="AU251" i="9"/>
  <c r="AS243" i="9"/>
  <c r="AR243" i="9"/>
  <c r="AU243" i="9"/>
  <c r="AS235" i="9"/>
  <c r="AR235" i="9"/>
  <c r="AU235" i="9"/>
  <c r="AS227" i="9"/>
  <c r="AR227" i="9"/>
  <c r="AU227" i="9"/>
  <c r="AS219" i="9"/>
  <c r="AR219" i="9"/>
  <c r="AU219" i="9"/>
  <c r="AS211" i="9"/>
  <c r="AR211" i="9"/>
  <c r="AU211" i="9"/>
  <c r="AS203" i="9"/>
  <c r="AR203" i="9"/>
  <c r="AU203" i="9"/>
  <c r="AU195" i="9"/>
  <c r="AT195" i="9"/>
  <c r="AS195" i="9"/>
  <c r="AR195" i="9"/>
  <c r="AU187" i="9"/>
  <c r="AT187" i="9"/>
  <c r="AS187" i="9"/>
  <c r="AR187" i="9"/>
  <c r="AU179" i="9"/>
  <c r="AT179" i="9"/>
  <c r="AS179" i="9"/>
  <c r="AR179" i="9"/>
  <c r="AU171" i="9"/>
  <c r="AT171" i="9"/>
  <c r="AS171" i="9"/>
  <c r="AR171" i="9"/>
  <c r="AU163" i="9"/>
  <c r="AT163" i="9"/>
  <c r="AS163" i="9"/>
  <c r="AR163" i="9"/>
  <c r="AU155" i="9"/>
  <c r="AT155" i="9"/>
  <c r="AS155" i="9"/>
  <c r="AR155" i="9"/>
  <c r="AU147" i="9"/>
  <c r="AT147" i="9"/>
  <c r="AS147" i="9"/>
  <c r="AR147" i="9"/>
  <c r="AU139" i="9"/>
  <c r="AT139" i="9"/>
  <c r="AS139" i="9"/>
  <c r="AR139" i="9"/>
  <c r="AU131" i="9"/>
  <c r="AT131" i="9"/>
  <c r="AS131" i="9"/>
  <c r="AR131" i="9"/>
  <c r="AU123" i="9"/>
  <c r="AT123" i="9"/>
  <c r="AS123" i="9"/>
  <c r="AR123" i="9"/>
  <c r="AU115" i="9"/>
  <c r="AT115" i="9"/>
  <c r="AS115" i="9"/>
  <c r="AR115" i="9"/>
  <c r="AU107" i="9"/>
  <c r="AT107" i="9"/>
  <c r="AS107" i="9"/>
  <c r="AR107" i="9"/>
  <c r="AU99" i="9"/>
  <c r="AT99" i="9"/>
  <c r="AS99" i="9"/>
  <c r="AR99" i="9"/>
  <c r="AU91" i="9"/>
  <c r="AT91" i="9"/>
  <c r="AS91" i="9"/>
  <c r="AR91" i="9"/>
  <c r="AU83" i="9"/>
  <c r="AT83" i="9"/>
  <c r="AS83" i="9"/>
  <c r="AR83" i="9"/>
  <c r="AU75" i="9"/>
  <c r="AT75" i="9"/>
  <c r="AS75" i="9"/>
  <c r="AR75" i="9"/>
  <c r="AU67" i="9"/>
  <c r="AT67" i="9"/>
  <c r="AS67" i="9"/>
  <c r="AU59" i="9"/>
  <c r="AT59" i="9"/>
  <c r="AS59" i="9"/>
  <c r="AU51" i="9"/>
  <c r="AT51" i="9"/>
  <c r="AS51" i="9"/>
  <c r="AU43" i="9"/>
  <c r="AT43" i="9"/>
  <c r="AS43" i="9"/>
  <c r="AR35" i="9"/>
  <c r="AU35" i="9"/>
  <c r="AT35" i="9"/>
  <c r="AR27" i="9"/>
  <c r="AU27" i="9"/>
  <c r="AT27" i="9"/>
  <c r="AS19" i="9"/>
  <c r="AR19" i="9"/>
  <c r="AU19" i="9"/>
  <c r="D350" i="9"/>
  <c r="X21" i="9"/>
  <c r="X133" i="9"/>
  <c r="AH270" i="9"/>
  <c r="Z53" i="9"/>
  <c r="Y93" i="9"/>
  <c r="Y221" i="9"/>
  <c r="AK126" i="9"/>
  <c r="AH190" i="9"/>
  <c r="Y309" i="9"/>
  <c r="AK102" i="9"/>
  <c r="AH110" i="9"/>
  <c r="AJ182" i="9"/>
  <c r="D366" i="9"/>
  <c r="Q26" i="9"/>
  <c r="R26" i="9" s="1"/>
  <c r="Z29" i="9"/>
  <c r="Z149" i="9"/>
  <c r="Y261" i="9"/>
  <c r="P370" i="9"/>
  <c r="Q370" i="9"/>
  <c r="O370" i="9"/>
  <c r="N362" i="9"/>
  <c r="O362" i="9"/>
  <c r="Q354" i="9"/>
  <c r="P354" i="9"/>
  <c r="N354" i="9"/>
  <c r="Q346" i="9"/>
  <c r="P346" i="9"/>
  <c r="O338" i="9"/>
  <c r="Q338" i="9"/>
  <c r="P338" i="9"/>
  <c r="N338" i="9"/>
  <c r="Q330" i="9"/>
  <c r="P330" i="9"/>
  <c r="O330" i="9"/>
  <c r="N330" i="9"/>
  <c r="P322" i="9"/>
  <c r="Q322" i="9"/>
  <c r="O322" i="9"/>
  <c r="N322" i="9"/>
  <c r="Q314" i="9"/>
  <c r="P314" i="9"/>
  <c r="O314" i="9"/>
  <c r="N314" i="9"/>
  <c r="Q306" i="9"/>
  <c r="O306" i="9"/>
  <c r="N306" i="9"/>
  <c r="N298" i="9"/>
  <c r="Q298" i="9"/>
  <c r="P298" i="9"/>
  <c r="O298" i="9"/>
  <c r="N290" i="9"/>
  <c r="Q290" i="9"/>
  <c r="P290" i="9"/>
  <c r="O282" i="9"/>
  <c r="Q282" i="9"/>
  <c r="P282" i="9"/>
  <c r="N282" i="9"/>
  <c r="Q274" i="9"/>
  <c r="P274" i="9"/>
  <c r="O274" i="9"/>
  <c r="Q266" i="9"/>
  <c r="P266" i="9"/>
  <c r="O266" i="9"/>
  <c r="N266" i="9"/>
  <c r="N258" i="9"/>
  <c r="Q258" i="9"/>
  <c r="P258" i="9"/>
  <c r="Q250" i="9"/>
  <c r="P250" i="9"/>
  <c r="O250" i="9"/>
  <c r="N250" i="9"/>
  <c r="O242" i="9"/>
  <c r="N242" i="9"/>
  <c r="Q242" i="9"/>
  <c r="Q234" i="9"/>
  <c r="P234" i="9"/>
  <c r="O234" i="9"/>
  <c r="N234" i="9"/>
  <c r="Q226" i="9"/>
  <c r="P226" i="9"/>
  <c r="O226" i="9"/>
  <c r="N226" i="9"/>
  <c r="Q218" i="9"/>
  <c r="P218" i="9"/>
  <c r="O218" i="9"/>
  <c r="N218" i="9"/>
  <c r="Q210" i="9"/>
  <c r="P210" i="9"/>
  <c r="O210" i="9"/>
  <c r="N210" i="9"/>
  <c r="N202" i="9"/>
  <c r="Q202" i="9"/>
  <c r="P202" i="9"/>
  <c r="Q194" i="9"/>
  <c r="P194" i="9"/>
  <c r="O194" i="9"/>
  <c r="N194" i="9"/>
  <c r="Q186" i="9"/>
  <c r="P186" i="9"/>
  <c r="O186" i="9"/>
  <c r="N186" i="9"/>
  <c r="N178" i="9"/>
  <c r="Q178" i="9"/>
  <c r="P178" i="9"/>
  <c r="N170" i="9"/>
  <c r="Q170" i="9"/>
  <c r="P170" i="9"/>
  <c r="Q162" i="9"/>
  <c r="P162" i="9"/>
  <c r="O162" i="9"/>
  <c r="N162" i="9"/>
  <c r="Q154" i="9"/>
  <c r="P154" i="9"/>
  <c r="O154" i="9"/>
  <c r="N154" i="9"/>
  <c r="Q146" i="9"/>
  <c r="P146" i="9"/>
  <c r="O146" i="9"/>
  <c r="N146" i="9"/>
  <c r="O138" i="9"/>
  <c r="N138" i="9"/>
  <c r="Q138" i="9"/>
  <c r="N130" i="9"/>
  <c r="Q130" i="9"/>
  <c r="P130" i="9"/>
  <c r="Q122" i="9"/>
  <c r="P122" i="9"/>
  <c r="O122" i="9"/>
  <c r="N122" i="9"/>
  <c r="P114" i="9"/>
  <c r="O114" i="9"/>
  <c r="N114" i="9"/>
  <c r="P106" i="9"/>
  <c r="O106" i="9"/>
  <c r="N106" i="9"/>
  <c r="O98" i="9"/>
  <c r="Q98" i="9"/>
  <c r="Q90" i="9"/>
  <c r="P90" i="9"/>
  <c r="O90" i="9"/>
  <c r="N90" i="9"/>
  <c r="Q82" i="9"/>
  <c r="P82" i="9"/>
  <c r="O82" i="9"/>
  <c r="N82" i="9"/>
  <c r="P74" i="9"/>
  <c r="O74" i="9"/>
  <c r="N74" i="9"/>
  <c r="P66" i="9"/>
  <c r="O66" i="9"/>
  <c r="N66" i="9"/>
  <c r="Q58" i="9"/>
  <c r="P58" i="9"/>
  <c r="O58" i="9"/>
  <c r="N58" i="9"/>
  <c r="N50" i="9"/>
  <c r="Q50" i="9"/>
  <c r="P50" i="9"/>
  <c r="N42" i="9"/>
  <c r="Q42" i="9"/>
  <c r="P42" i="9"/>
  <c r="P34" i="9"/>
  <c r="N34" i="9"/>
  <c r="Q18" i="9"/>
  <c r="N18" i="9"/>
  <c r="X69" i="9"/>
  <c r="AH86" i="9"/>
  <c r="Z117" i="9"/>
  <c r="X173" i="9"/>
  <c r="AJ78" i="9"/>
  <c r="N32" i="9"/>
  <c r="AK368" i="9"/>
  <c r="Q71" i="9"/>
  <c r="X327" i="9"/>
  <c r="Z351" i="9"/>
  <c r="AA375" i="9"/>
  <c r="AB375" i="9" s="1"/>
  <c r="AK360" i="9"/>
  <c r="AL360" i="9" s="1"/>
  <c r="O47" i="9"/>
  <c r="N72" i="9"/>
  <c r="O79" i="9"/>
  <c r="N136" i="9"/>
  <c r="N120" i="9"/>
  <c r="Q320" i="9"/>
  <c r="AV44" i="9"/>
  <c r="AV48" i="9"/>
  <c r="AV52" i="9"/>
  <c r="AV54" i="9"/>
  <c r="AV56" i="9"/>
  <c r="AV60" i="9"/>
  <c r="AV62" i="9"/>
  <c r="AV64" i="9"/>
  <c r="AV68" i="9"/>
  <c r="AV70" i="9"/>
  <c r="AV72" i="9"/>
  <c r="AV117" i="9"/>
  <c r="AV119" i="9"/>
  <c r="AV125" i="9"/>
  <c r="AV127" i="9"/>
  <c r="AV133" i="9"/>
  <c r="AV141" i="9"/>
  <c r="AH368" i="9"/>
  <c r="Q63" i="9"/>
  <c r="Q362" i="9"/>
  <c r="AL312" i="9"/>
  <c r="AL328" i="9"/>
  <c r="AL343" i="9"/>
  <c r="AL345" i="9"/>
  <c r="AL367" i="9"/>
  <c r="AL112" i="9"/>
  <c r="AL175" i="9"/>
  <c r="AL208" i="9"/>
  <c r="AL119" i="9"/>
  <c r="AL169" i="9"/>
  <c r="AL272" i="9"/>
  <c r="AL95" i="9"/>
  <c r="AL177" i="9"/>
  <c r="AL216" i="9"/>
  <c r="AL88" i="9"/>
  <c r="AL97" i="9"/>
  <c r="AL167" i="9"/>
  <c r="AL337" i="9"/>
  <c r="AV292" i="9"/>
  <c r="AV296" i="9"/>
  <c r="AV294" i="9"/>
  <c r="H203" i="9"/>
  <c r="H216" i="9"/>
  <c r="H219" i="9"/>
  <c r="H224" i="9"/>
  <c r="H227" i="9"/>
  <c r="H230" i="9"/>
  <c r="H235" i="9"/>
  <c r="H240" i="9"/>
  <c r="H243" i="9"/>
  <c r="H271" i="9"/>
  <c r="H273" i="9"/>
  <c r="H304" i="9"/>
  <c r="H307" i="9"/>
  <c r="H337" i="9"/>
  <c r="H368" i="9"/>
  <c r="N52" i="9"/>
  <c r="N256" i="9"/>
  <c r="H208" i="9"/>
  <c r="H232" i="9"/>
  <c r="AV157" i="9"/>
  <c r="AV167" i="9"/>
  <c r="AV173" i="9"/>
  <c r="AV175" i="9"/>
  <c r="AV181" i="9"/>
  <c r="AV183" i="9"/>
  <c r="AV191" i="9"/>
  <c r="AV197" i="9"/>
  <c r="AV199" i="9"/>
  <c r="AV301" i="9"/>
  <c r="AV303" i="9"/>
  <c r="AV324" i="9"/>
  <c r="AV328" i="9"/>
  <c r="AV341" i="9"/>
  <c r="AV343" i="9"/>
  <c r="AV356" i="9"/>
  <c r="AV358" i="9"/>
  <c r="AV360" i="9"/>
  <c r="Q129" i="9"/>
  <c r="N289" i="9"/>
  <c r="Q145" i="9"/>
  <c r="Q20" i="9"/>
  <c r="P49" i="9"/>
  <c r="P52" i="9"/>
  <c r="Q113" i="9"/>
  <c r="N185" i="9"/>
  <c r="Q332" i="9"/>
  <c r="N17" i="9"/>
  <c r="N89" i="9"/>
  <c r="N169" i="9"/>
  <c r="P185" i="9"/>
  <c r="O193" i="9"/>
  <c r="Q249" i="9"/>
  <c r="O281" i="9"/>
  <c r="O12" i="9"/>
  <c r="Q329" i="9"/>
  <c r="O361" i="9"/>
  <c r="O25" i="9"/>
  <c r="P57" i="9"/>
  <c r="G197" i="9"/>
  <c r="P105" i="9"/>
  <c r="O188" i="9"/>
  <c r="P209" i="9"/>
  <c r="H264" i="9"/>
  <c r="H297" i="9"/>
  <c r="H328" i="9"/>
  <c r="Q260" i="9"/>
  <c r="O260" i="9"/>
  <c r="Q244" i="9"/>
  <c r="P244" i="9"/>
  <c r="N212" i="9"/>
  <c r="P212" i="9"/>
  <c r="O212" i="9"/>
  <c r="O204" i="9"/>
  <c r="Q204" i="9"/>
  <c r="N180" i="9"/>
  <c r="Q180" i="9"/>
  <c r="Q172" i="9"/>
  <c r="O172" i="9"/>
  <c r="N156" i="9"/>
  <c r="P156" i="9"/>
  <c r="P148" i="9"/>
  <c r="N148" i="9"/>
  <c r="N140" i="9"/>
  <c r="P140" i="9"/>
  <c r="Q132" i="9"/>
  <c r="P132" i="9"/>
  <c r="Q124" i="9"/>
  <c r="N124" i="9"/>
  <c r="N108" i="9"/>
  <c r="P108" i="9"/>
  <c r="N84" i="9"/>
  <c r="Q84" i="9"/>
  <c r="O84" i="9"/>
  <c r="Q76" i="9"/>
  <c r="O76" i="9"/>
  <c r="Q68" i="9"/>
  <c r="N68" i="9"/>
  <c r="N60" i="9"/>
  <c r="Q60" i="9"/>
  <c r="Q44" i="9"/>
  <c r="O44" i="9"/>
  <c r="Q36" i="9"/>
  <c r="O36" i="9"/>
  <c r="N12" i="9"/>
  <c r="P12" i="9"/>
  <c r="H267" i="9"/>
  <c r="H331" i="9"/>
  <c r="H254" i="9"/>
  <c r="H256" i="9"/>
  <c r="H259" i="9"/>
  <c r="H287" i="9"/>
  <c r="H289" i="9"/>
  <c r="H320" i="9"/>
  <c r="H323" i="9"/>
  <c r="H351" i="9"/>
  <c r="H353" i="9"/>
  <c r="H356" i="9"/>
  <c r="N73" i="9"/>
  <c r="Q108" i="9"/>
  <c r="N129" i="9"/>
  <c r="O132" i="9"/>
  <c r="O145" i="9"/>
  <c r="P169" i="9"/>
  <c r="P193" i="9"/>
  <c r="O199" i="9"/>
  <c r="N260" i="9"/>
  <c r="O337" i="9"/>
  <c r="H295" i="9"/>
  <c r="H16" i="9"/>
  <c r="H19" i="9"/>
  <c r="H24" i="9"/>
  <c r="H27" i="9"/>
  <c r="H32" i="9"/>
  <c r="H35" i="9"/>
  <c r="H40" i="9"/>
  <c r="H48" i="9"/>
  <c r="H56" i="9"/>
  <c r="H59" i="9"/>
  <c r="H64" i="9"/>
  <c r="H70" i="9"/>
  <c r="H72" i="9"/>
  <c r="H75" i="9"/>
  <c r="H83" i="9"/>
  <c r="H88" i="9"/>
  <c r="H96" i="9"/>
  <c r="H99" i="9"/>
  <c r="H102" i="9"/>
  <c r="H104" i="9"/>
  <c r="H107" i="9"/>
  <c r="H112" i="9"/>
  <c r="H115" i="9"/>
  <c r="H128" i="9"/>
  <c r="H131" i="9"/>
  <c r="H134" i="9"/>
  <c r="H139" i="9"/>
  <c r="H147" i="9"/>
  <c r="H152" i="9"/>
  <c r="H158" i="9"/>
  <c r="H163" i="9"/>
  <c r="H168" i="9"/>
  <c r="H171" i="9"/>
  <c r="H174" i="9"/>
  <c r="H176" i="9"/>
  <c r="H179" i="9"/>
  <c r="H184" i="9"/>
  <c r="H187" i="9"/>
  <c r="H192" i="9"/>
  <c r="H195" i="9"/>
  <c r="H248" i="9"/>
  <c r="H251" i="9"/>
  <c r="H279" i="9"/>
  <c r="H312" i="9"/>
  <c r="H315" i="9"/>
  <c r="H343" i="9"/>
  <c r="H345" i="9"/>
  <c r="N49" i="9"/>
  <c r="O57" i="9"/>
  <c r="O129" i="9"/>
  <c r="P145" i="9"/>
  <c r="O156" i="9"/>
  <c r="Q169" i="9"/>
  <c r="N188" i="9"/>
  <c r="Q193" i="9"/>
  <c r="N209" i="9"/>
  <c r="R222" i="9"/>
  <c r="N263" i="9"/>
  <c r="P369" i="9"/>
  <c r="N369" i="9"/>
  <c r="P361" i="9"/>
  <c r="N361" i="9"/>
  <c r="P353" i="9"/>
  <c r="N353" i="9"/>
  <c r="Q345" i="9"/>
  <c r="O345" i="9"/>
  <c r="P337" i="9"/>
  <c r="N337" i="9"/>
  <c r="P329" i="9"/>
  <c r="O329" i="9"/>
  <c r="N321" i="9"/>
  <c r="Q321" i="9"/>
  <c r="P321" i="9"/>
  <c r="Q313" i="9"/>
  <c r="O313" i="9"/>
  <c r="Q305" i="9"/>
  <c r="O305" i="9"/>
  <c r="N305" i="9"/>
  <c r="N297" i="9"/>
  <c r="Q297" i="9"/>
  <c r="P297" i="9"/>
  <c r="P289" i="9"/>
  <c r="O289" i="9"/>
  <c r="P281" i="9"/>
  <c r="N281" i="9"/>
  <c r="Q273" i="9"/>
  <c r="O273" i="9"/>
  <c r="N273" i="9"/>
  <c r="P265" i="9"/>
  <c r="O265" i="9"/>
  <c r="Q257" i="9"/>
  <c r="O257" i="9"/>
  <c r="P249" i="9"/>
  <c r="O249" i="9"/>
  <c r="Q241" i="9"/>
  <c r="P241" i="9"/>
  <c r="N241" i="9"/>
  <c r="Q233" i="9"/>
  <c r="P233" i="9"/>
  <c r="N233" i="9"/>
  <c r="O225" i="9"/>
  <c r="N225" i="9"/>
  <c r="Q225" i="9"/>
  <c r="Q217" i="9"/>
  <c r="O217" i="9"/>
  <c r="P201" i="9"/>
  <c r="N201" i="9"/>
  <c r="P177" i="9"/>
  <c r="N177" i="9"/>
  <c r="Q161" i="9"/>
  <c r="O161" i="9"/>
  <c r="P153" i="9"/>
  <c r="N153" i="9"/>
  <c r="Q137" i="9"/>
  <c r="O137" i="9"/>
  <c r="P121" i="9"/>
  <c r="N121" i="9"/>
  <c r="Q105" i="9"/>
  <c r="O105" i="9"/>
  <c r="P97" i="9"/>
  <c r="N97" i="9"/>
  <c r="Q89" i="9"/>
  <c r="O89" i="9"/>
  <c r="Q81" i="9"/>
  <c r="O81" i="9"/>
  <c r="Q73" i="9"/>
  <c r="O73" i="9"/>
  <c r="P65" i="9"/>
  <c r="N65" i="9"/>
  <c r="P41" i="9"/>
  <c r="N41" i="9"/>
  <c r="Q33" i="9"/>
  <c r="O33" i="9"/>
  <c r="H371" i="9"/>
  <c r="H263" i="9"/>
  <c r="H265" i="9"/>
  <c r="H296" i="9"/>
  <c r="H299" i="9"/>
  <c r="H327" i="9"/>
  <c r="H329" i="9"/>
  <c r="H358" i="9"/>
  <c r="H360" i="9"/>
  <c r="H363" i="9"/>
  <c r="N44" i="9"/>
  <c r="Q49" i="9"/>
  <c r="O52" i="9"/>
  <c r="Q57" i="9"/>
  <c r="P60" i="9"/>
  <c r="Q65" i="9"/>
  <c r="P84" i="9"/>
  <c r="Q153" i="9"/>
  <c r="O177" i="9"/>
  <c r="O185" i="9"/>
  <c r="P188" i="9"/>
  <c r="Q201" i="9"/>
  <c r="Q209" i="9"/>
  <c r="N217" i="9"/>
  <c r="O241" i="9"/>
  <c r="P257" i="9"/>
  <c r="N265" i="9"/>
  <c r="P313" i="9"/>
  <c r="O321" i="9"/>
  <c r="Q353" i="9"/>
  <c r="O364" i="9"/>
  <c r="H257" i="9"/>
  <c r="H288" i="9"/>
  <c r="H291" i="9"/>
  <c r="H319" i="9"/>
  <c r="H352" i="9"/>
  <c r="H355" i="9"/>
  <c r="Q265" i="9"/>
  <c r="O369" i="9"/>
  <c r="Q351" i="9"/>
  <c r="P351" i="9"/>
  <c r="P311" i="9"/>
  <c r="O311" i="9"/>
  <c r="P247" i="9"/>
  <c r="O247" i="9"/>
  <c r="H255" i="9"/>
  <c r="H15" i="9"/>
  <c r="H20" i="9"/>
  <c r="H23" i="9"/>
  <c r="H25" i="9"/>
  <c r="H31" i="9"/>
  <c r="H33" i="9"/>
  <c r="H39" i="9"/>
  <c r="H47" i="9"/>
  <c r="H49" i="9"/>
  <c r="H55" i="9"/>
  <c r="H57" i="9"/>
  <c r="H63" i="9"/>
  <c r="H65" i="9"/>
  <c r="H71" i="9"/>
  <c r="H73" i="9"/>
  <c r="H81" i="9"/>
  <c r="H87" i="9"/>
  <c r="H89" i="9"/>
  <c r="H95" i="9"/>
  <c r="H97" i="9"/>
  <c r="H103" i="9"/>
  <c r="H105" i="9"/>
  <c r="H111" i="9"/>
  <c r="H113" i="9"/>
  <c r="H119" i="9"/>
  <c r="H127" i="9"/>
  <c r="H153" i="9"/>
  <c r="H167" i="9"/>
  <c r="H169" i="9"/>
  <c r="H175" i="9"/>
  <c r="H177" i="9"/>
  <c r="H183" i="9"/>
  <c r="H185" i="9"/>
  <c r="H191" i="9"/>
  <c r="H193" i="9"/>
  <c r="H196" i="9"/>
  <c r="H247" i="9"/>
  <c r="H249" i="9"/>
  <c r="H283" i="9"/>
  <c r="H311" i="9"/>
  <c r="H316" i="9"/>
  <c r="P17" i="9"/>
  <c r="O20" i="9"/>
  <c r="P25" i="9"/>
  <c r="P28" i="9"/>
  <c r="N33" i="9"/>
  <c r="N36" i="9"/>
  <c r="Q41" i="9"/>
  <c r="P81" i="9"/>
  <c r="N100" i="9"/>
  <c r="N113" i="9"/>
  <c r="Q140" i="9"/>
  <c r="P167" i="9"/>
  <c r="P191" i="9"/>
  <c r="Q287" i="9"/>
  <c r="P305" i="9"/>
  <c r="Q369" i="9"/>
  <c r="H260" i="9"/>
  <c r="H12" i="9"/>
  <c r="H17" i="9"/>
  <c r="H199" i="9"/>
  <c r="H201" i="9"/>
  <c r="H207" i="9"/>
  <c r="H209" i="9"/>
  <c r="H215" i="9"/>
  <c r="H217" i="9"/>
  <c r="H225" i="9"/>
  <c r="H231" i="9"/>
  <c r="H233" i="9"/>
  <c r="H241" i="9"/>
  <c r="H272" i="9"/>
  <c r="H275" i="9"/>
  <c r="H303" i="9"/>
  <c r="H305" i="9"/>
  <c r="H336" i="9"/>
  <c r="H339" i="9"/>
  <c r="H367" i="9"/>
  <c r="Q17" i="9"/>
  <c r="P20" i="9"/>
  <c r="Q25" i="9"/>
  <c r="Q28" i="9"/>
  <c r="P33" i="9"/>
  <c r="P36" i="9"/>
  <c r="N76" i="9"/>
  <c r="O97" i="9"/>
  <c r="O113" i="9"/>
  <c r="O121" i="9"/>
  <c r="N127" i="9"/>
  <c r="N137" i="9"/>
  <c r="N161" i="9"/>
  <c r="N172" i="9"/>
  <c r="O233" i="9"/>
  <c r="N345" i="9"/>
  <c r="N359" i="9"/>
  <c r="AL104" i="9"/>
  <c r="AL128" i="9"/>
  <c r="AL131" i="9"/>
  <c r="AL153" i="9"/>
  <c r="AL15" i="9"/>
  <c r="AL17" i="9"/>
  <c r="AL19" i="9"/>
  <c r="AL23" i="9"/>
  <c r="AL25" i="9"/>
  <c r="AL27" i="9"/>
  <c r="AL31" i="9"/>
  <c r="AL33" i="9"/>
  <c r="AL35" i="9"/>
  <c r="AL39" i="9"/>
  <c r="AL47" i="9"/>
  <c r="AL49" i="9"/>
  <c r="AL55" i="9"/>
  <c r="AL57" i="9"/>
  <c r="AL59" i="9"/>
  <c r="AL63" i="9"/>
  <c r="AL65" i="9"/>
  <c r="AL184" i="9"/>
  <c r="AL192" i="9"/>
  <c r="AL195" i="9"/>
  <c r="AL224" i="9"/>
  <c r="AL263" i="9"/>
  <c r="AL265" i="9"/>
  <c r="AL320" i="9"/>
  <c r="AL352" i="9"/>
  <c r="AV12" i="9"/>
  <c r="AV16" i="9"/>
  <c r="AV20" i="9"/>
  <c r="AV22" i="9"/>
  <c r="AV24" i="9"/>
  <c r="AV77" i="9"/>
  <c r="AV85" i="9"/>
  <c r="AV87" i="9"/>
  <c r="AV95" i="9"/>
  <c r="AV101" i="9"/>
  <c r="AV103" i="9"/>
  <c r="AV109" i="9"/>
  <c r="AV111" i="9"/>
  <c r="AV204" i="9"/>
  <c r="AV208" i="9"/>
  <c r="AV212" i="9"/>
  <c r="AV214" i="9"/>
  <c r="AV216" i="9"/>
  <c r="AV220" i="9"/>
  <c r="AV222" i="9"/>
  <c r="AV224" i="9"/>
  <c r="AV228" i="9"/>
  <c r="AV230" i="9"/>
  <c r="AV232" i="9"/>
  <c r="AV236" i="9"/>
  <c r="AV240" i="9"/>
  <c r="AV244" i="9"/>
  <c r="AV248" i="9"/>
  <c r="AV252" i="9"/>
  <c r="AV254" i="9"/>
  <c r="AV256" i="9"/>
  <c r="AV260" i="9"/>
  <c r="AV262" i="9"/>
  <c r="AV264" i="9"/>
  <c r="AV268" i="9"/>
  <c r="AV270" i="9"/>
  <c r="AV272" i="9"/>
  <c r="AV276" i="9"/>
  <c r="AV278" i="9"/>
  <c r="AV286" i="9"/>
  <c r="AV288" i="9"/>
  <c r="AV317" i="9"/>
  <c r="AV319" i="9"/>
  <c r="AV332" i="9"/>
  <c r="AV334" i="9"/>
  <c r="AV336" i="9"/>
  <c r="AV349" i="9"/>
  <c r="AV351" i="9"/>
  <c r="AV364" i="9"/>
  <c r="AV366" i="9"/>
  <c r="AV368" i="9"/>
  <c r="H300" i="9"/>
  <c r="AL71" i="9"/>
  <c r="AL73" i="9"/>
  <c r="AL231" i="9"/>
  <c r="AL233" i="9"/>
  <c r="AL241" i="9"/>
  <c r="AL247" i="9"/>
  <c r="AL249" i="9"/>
  <c r="AL255" i="9"/>
  <c r="AL257" i="9"/>
  <c r="AL287" i="9"/>
  <c r="AL289" i="9"/>
  <c r="AL296" i="9"/>
  <c r="AL304" i="9"/>
  <c r="AL359" i="9"/>
  <c r="AL361" i="9"/>
  <c r="AV28" i="9"/>
  <c r="AV30" i="9"/>
  <c r="AV32" i="9"/>
  <c r="AV36" i="9"/>
  <c r="AV38" i="9"/>
  <c r="AV40" i="9"/>
  <c r="AV309" i="9"/>
  <c r="AV311" i="9"/>
  <c r="AV373" i="9"/>
  <c r="AV375" i="9"/>
  <c r="AL171" i="9"/>
  <c r="AL107" i="9"/>
  <c r="H344" i="9"/>
  <c r="H347" i="9"/>
  <c r="H375" i="9"/>
  <c r="AL103" i="9"/>
  <c r="AL105" i="9"/>
  <c r="AL115" i="9"/>
  <c r="AL127" i="9"/>
  <c r="AL152" i="9"/>
  <c r="AL279" i="9"/>
  <c r="AL311" i="9"/>
  <c r="AL327" i="9"/>
  <c r="AL329" i="9"/>
  <c r="AL344" i="9"/>
  <c r="AL375" i="9"/>
  <c r="AV293" i="9"/>
  <c r="AV295" i="9"/>
  <c r="AL16" i="9"/>
  <c r="AL18" i="9"/>
  <c r="AL24" i="9"/>
  <c r="AL26" i="9"/>
  <c r="AL32" i="9"/>
  <c r="AL34" i="9"/>
  <c r="AL40" i="9"/>
  <c r="AL48" i="9"/>
  <c r="AL56" i="9"/>
  <c r="AL58" i="9"/>
  <c r="AL64" i="9"/>
  <c r="AL66" i="9"/>
  <c r="AL81" i="9"/>
  <c r="AL183" i="9"/>
  <c r="AL185" i="9"/>
  <c r="AL191" i="9"/>
  <c r="AL193" i="9"/>
  <c r="AL225" i="9"/>
  <c r="AL264" i="9"/>
  <c r="AL319" i="9"/>
  <c r="AL351" i="9"/>
  <c r="AL353" i="9"/>
  <c r="AV15" i="9"/>
  <c r="AV21" i="9"/>
  <c r="AV23" i="9"/>
  <c r="AV76" i="9"/>
  <c r="AV78" i="9"/>
  <c r="AV84" i="9"/>
  <c r="AV86" i="9"/>
  <c r="AV88" i="9"/>
  <c r="AV96" i="9"/>
  <c r="AV102" i="9"/>
  <c r="AV104" i="9"/>
  <c r="AV108" i="9"/>
  <c r="AV110" i="9"/>
  <c r="AV112" i="9"/>
  <c r="AV207" i="9"/>
  <c r="AV213" i="9"/>
  <c r="AV215" i="9"/>
  <c r="AV221" i="9"/>
  <c r="AV231" i="9"/>
  <c r="AV245" i="9"/>
  <c r="AV247" i="9"/>
  <c r="AV253" i="9"/>
  <c r="AV255" i="9"/>
  <c r="AV263" i="9"/>
  <c r="AV269" i="9"/>
  <c r="AV271" i="9"/>
  <c r="AV277" i="9"/>
  <c r="AV279" i="9"/>
  <c r="AV287" i="9"/>
  <c r="AV316" i="9"/>
  <c r="AV318" i="9"/>
  <c r="AV320" i="9"/>
  <c r="AV333" i="9"/>
  <c r="AV348" i="9"/>
  <c r="AV350" i="9"/>
  <c r="AV352" i="9"/>
  <c r="AV365" i="9"/>
  <c r="AV367" i="9"/>
  <c r="H359" i="9"/>
  <c r="H361" i="9"/>
  <c r="R38" i="9"/>
  <c r="R86" i="9"/>
  <c r="AL72" i="9"/>
  <c r="AL75" i="9"/>
  <c r="AL199" i="9"/>
  <c r="AL201" i="9"/>
  <c r="AL232" i="9"/>
  <c r="AL240" i="9"/>
  <c r="AL248" i="9"/>
  <c r="AL256" i="9"/>
  <c r="AL288" i="9"/>
  <c r="AL295" i="9"/>
  <c r="AL297" i="9"/>
  <c r="AL303" i="9"/>
  <c r="AL305" i="9"/>
  <c r="AV29" i="9"/>
  <c r="AV31" i="9"/>
  <c r="AV37" i="9"/>
  <c r="AV39" i="9"/>
  <c r="AV308" i="9"/>
  <c r="AV312" i="9"/>
  <c r="AV374" i="9"/>
  <c r="AL87" i="9"/>
  <c r="AL89" i="9"/>
  <c r="AL96" i="9"/>
  <c r="AL111" i="9"/>
  <c r="AL113" i="9"/>
  <c r="AL168" i="9"/>
  <c r="AL176" i="9"/>
  <c r="AL179" i="9"/>
  <c r="AL207" i="9"/>
  <c r="AL209" i="9"/>
  <c r="AL215" i="9"/>
  <c r="AL217" i="9"/>
  <c r="AL271" i="9"/>
  <c r="AL273" i="9"/>
  <c r="AL336" i="9"/>
  <c r="AV45" i="9"/>
  <c r="AV47" i="9"/>
  <c r="AV53" i="9"/>
  <c r="AV55" i="9"/>
  <c r="AV61" i="9"/>
  <c r="AV63" i="9"/>
  <c r="AV69" i="9"/>
  <c r="AV71" i="9"/>
  <c r="AV116" i="9"/>
  <c r="AV118" i="9"/>
  <c r="AV128" i="9"/>
  <c r="AV134" i="9"/>
  <c r="AV140" i="9"/>
  <c r="AV148" i="9"/>
  <c r="AV152" i="9"/>
  <c r="AV156" i="9"/>
  <c r="AV158" i="9"/>
  <c r="AV164" i="9"/>
  <c r="AV166" i="9"/>
  <c r="AV168" i="9"/>
  <c r="AV172" i="9"/>
  <c r="AV174" i="9"/>
  <c r="AV176" i="9"/>
  <c r="AV180" i="9"/>
  <c r="AV182" i="9"/>
  <c r="AV184" i="9"/>
  <c r="AV190" i="9"/>
  <c r="AV192" i="9"/>
  <c r="AV196" i="9"/>
  <c r="AV198" i="9"/>
  <c r="AV300" i="9"/>
  <c r="AV302" i="9"/>
  <c r="AV304" i="9"/>
  <c r="AV327" i="9"/>
  <c r="AV340" i="9"/>
  <c r="AV342" i="9"/>
  <c r="AV344" i="9"/>
  <c r="AV357" i="9"/>
  <c r="AV359" i="9"/>
  <c r="H79" i="9"/>
  <c r="H135" i="9"/>
  <c r="H151" i="9"/>
  <c r="H223" i="9"/>
  <c r="H239" i="9"/>
  <c r="H335" i="9"/>
  <c r="H120" i="9"/>
  <c r="H136" i="9"/>
  <c r="H144" i="9"/>
  <c r="H160" i="9"/>
  <c r="H200" i="9"/>
  <c r="H280" i="9"/>
  <c r="H41" i="9"/>
  <c r="H121" i="9"/>
  <c r="H129" i="9"/>
  <c r="H137" i="9"/>
  <c r="H161" i="9"/>
  <c r="H313" i="9"/>
  <c r="H321" i="9"/>
  <c r="H43" i="9"/>
  <c r="H51" i="9"/>
  <c r="H67" i="9"/>
  <c r="H123" i="9"/>
  <c r="H155" i="9"/>
  <c r="H211" i="9"/>
  <c r="H14" i="9"/>
  <c r="H206" i="9"/>
  <c r="H326" i="9"/>
  <c r="R46" i="9"/>
  <c r="H143" i="9"/>
  <c r="H159" i="9"/>
  <c r="H369" i="9"/>
  <c r="H80" i="9"/>
  <c r="H145" i="9"/>
  <c r="H281" i="9"/>
  <c r="H91" i="9"/>
  <c r="H100" i="9"/>
  <c r="H150" i="9"/>
  <c r="AL79" i="9"/>
  <c r="AL135" i="9"/>
  <c r="AL151" i="9"/>
  <c r="AL223" i="9"/>
  <c r="AL239" i="9"/>
  <c r="AL335" i="9"/>
  <c r="AL120" i="9"/>
  <c r="AL136" i="9"/>
  <c r="AL144" i="9"/>
  <c r="AL160" i="9"/>
  <c r="AL200" i="9"/>
  <c r="AL280" i="9"/>
  <c r="AL41" i="9"/>
  <c r="AL121" i="9"/>
  <c r="AL129" i="9"/>
  <c r="AL137" i="9"/>
  <c r="AL161" i="9"/>
  <c r="AL313" i="9"/>
  <c r="AL321" i="9"/>
  <c r="AL50" i="9"/>
  <c r="AL43" i="9"/>
  <c r="AL51" i="9"/>
  <c r="AL67" i="9"/>
  <c r="AL155" i="9"/>
  <c r="AL143" i="9"/>
  <c r="AL159" i="9"/>
  <c r="AL80" i="9"/>
  <c r="AL145" i="9"/>
  <c r="AL281" i="9"/>
  <c r="AL369" i="9"/>
  <c r="AL42" i="9"/>
  <c r="AL91" i="9"/>
  <c r="AV92" i="9"/>
  <c r="AV100" i="9"/>
  <c r="AV188" i="9"/>
  <c r="AV13" i="9"/>
  <c r="AV149" i="9"/>
  <c r="AV189" i="9"/>
  <c r="AV205" i="9"/>
  <c r="AV285" i="9"/>
  <c r="AV142" i="9"/>
  <c r="AV150" i="9"/>
  <c r="AV143" i="9"/>
  <c r="AV159" i="9"/>
  <c r="AV80" i="9"/>
  <c r="AV124" i="9"/>
  <c r="AV132" i="9"/>
  <c r="AV284" i="9"/>
  <c r="AV372" i="9"/>
  <c r="AV93" i="9"/>
  <c r="AV165" i="9"/>
  <c r="AV229" i="9"/>
  <c r="AV237" i="9"/>
  <c r="AV261" i="9"/>
  <c r="AV325" i="9"/>
  <c r="AV14" i="9"/>
  <c r="AV46" i="9"/>
  <c r="AV94" i="9"/>
  <c r="AV126" i="9"/>
  <c r="AV206" i="9"/>
  <c r="AV238" i="9"/>
  <c r="AV246" i="9"/>
  <c r="AV310" i="9"/>
  <c r="AV326" i="9"/>
  <c r="AV79" i="9"/>
  <c r="AV135" i="9"/>
  <c r="AV151" i="9"/>
  <c r="AV223" i="9"/>
  <c r="AV239" i="9"/>
  <c r="AV335" i="9"/>
  <c r="AV120" i="9"/>
  <c r="AV136" i="9"/>
  <c r="AV144" i="9"/>
  <c r="AV160" i="9"/>
  <c r="AV200" i="9"/>
  <c r="AV280" i="9"/>
  <c r="P309" i="9"/>
  <c r="Q309" i="9"/>
  <c r="Q253" i="9"/>
  <c r="O253" i="9"/>
  <c r="N253" i="9"/>
  <c r="P197" i="9"/>
  <c r="N197" i="9"/>
  <c r="Q141" i="9"/>
  <c r="P141" i="9"/>
  <c r="O141" i="9"/>
  <c r="N141" i="9"/>
  <c r="Q85" i="9"/>
  <c r="P85" i="9"/>
  <c r="O85" i="9"/>
  <c r="N85" i="9"/>
  <c r="Q45" i="9"/>
  <c r="P45" i="9"/>
  <c r="O45" i="9"/>
  <c r="N45" i="9"/>
  <c r="E277" i="9"/>
  <c r="G277" i="9"/>
  <c r="E261" i="9"/>
  <c r="G261" i="9"/>
  <c r="E181" i="9"/>
  <c r="G181" i="9"/>
  <c r="E69" i="9"/>
  <c r="G69" i="9"/>
  <c r="E53" i="9"/>
  <c r="G53" i="9"/>
  <c r="N213" i="9"/>
  <c r="Q213" i="9"/>
  <c r="P213" i="9"/>
  <c r="P149" i="9"/>
  <c r="O149" i="9"/>
  <c r="N149" i="9"/>
  <c r="O101" i="9"/>
  <c r="N101" i="9"/>
  <c r="Q37" i="9"/>
  <c r="P37" i="9"/>
  <c r="O37" i="9"/>
  <c r="N37" i="9"/>
  <c r="O197" i="9"/>
  <c r="AA156" i="9"/>
  <c r="Y156" i="9"/>
  <c r="N93" i="9"/>
  <c r="O285" i="9"/>
  <c r="N229" i="9"/>
  <c r="Q229" i="9"/>
  <c r="P229" i="9"/>
  <c r="O173" i="9"/>
  <c r="Q173" i="9"/>
  <c r="P173" i="9"/>
  <c r="N173" i="9"/>
  <c r="P69" i="9"/>
  <c r="O69" i="9"/>
  <c r="N69" i="9"/>
  <c r="Q29" i="9"/>
  <c r="P29" i="9"/>
  <c r="O29" i="9"/>
  <c r="O93" i="9"/>
  <c r="N117" i="9"/>
  <c r="P189" i="9"/>
  <c r="Q189" i="9"/>
  <c r="O189" i="9"/>
  <c r="N189" i="9"/>
  <c r="Q133" i="9"/>
  <c r="P133" i="9"/>
  <c r="O133" i="9"/>
  <c r="N133" i="9"/>
  <c r="Q77" i="9"/>
  <c r="P77" i="9"/>
  <c r="O77" i="9"/>
  <c r="N77" i="9"/>
  <c r="Q53" i="9"/>
  <c r="P53" i="9"/>
  <c r="O53" i="9"/>
  <c r="N53" i="9"/>
  <c r="Q69" i="9"/>
  <c r="P93" i="9"/>
  <c r="O117" i="9"/>
  <c r="O205" i="9"/>
  <c r="Q205" i="9"/>
  <c r="O157" i="9"/>
  <c r="Q157" i="9"/>
  <c r="P157" i="9"/>
  <c r="N157" i="9"/>
  <c r="Q109" i="9"/>
  <c r="P109" i="9"/>
  <c r="O109" i="9"/>
  <c r="N109" i="9"/>
  <c r="Q13" i="9"/>
  <c r="P13" i="9"/>
  <c r="O13" i="9"/>
  <c r="N13" i="9"/>
  <c r="P117" i="9"/>
  <c r="N221" i="9"/>
  <c r="Q221" i="9"/>
  <c r="P221" i="9"/>
  <c r="O221" i="9"/>
  <c r="O165" i="9"/>
  <c r="N165" i="9"/>
  <c r="Q21" i="9"/>
  <c r="P21" i="9"/>
  <c r="O21" i="9"/>
  <c r="N21" i="9"/>
  <c r="P165" i="9"/>
  <c r="Q149" i="9"/>
  <c r="N269" i="9"/>
  <c r="N237" i="9"/>
  <c r="Q237" i="9"/>
  <c r="Q181" i="9"/>
  <c r="P181" i="9"/>
  <c r="Q125" i="9"/>
  <c r="O125" i="9"/>
  <c r="N125" i="9"/>
  <c r="Q61" i="9"/>
  <c r="P61" i="9"/>
  <c r="O61" i="9"/>
  <c r="N61" i="9"/>
  <c r="Q101" i="9"/>
  <c r="N181" i="9"/>
  <c r="N205" i="9"/>
  <c r="N350" i="9"/>
  <c r="Q350" i="9"/>
  <c r="N334" i="9"/>
  <c r="Q334" i="9"/>
  <c r="Q318" i="9"/>
  <c r="P318" i="9"/>
  <c r="N294" i="9"/>
  <c r="O294" i="9"/>
  <c r="P68" i="9"/>
  <c r="P70" i="9"/>
  <c r="O100" i="9"/>
  <c r="O102" i="9"/>
  <c r="O124" i="9"/>
  <c r="P126" i="9"/>
  <c r="O148" i="9"/>
  <c r="P150" i="9"/>
  <c r="R150" i="9" s="1"/>
  <c r="N164" i="9"/>
  <c r="O166" i="9"/>
  <c r="P172" i="9"/>
  <c r="P198" i="9"/>
  <c r="R198" i="9" s="1"/>
  <c r="Q212" i="9"/>
  <c r="P220" i="9"/>
  <c r="O228" i="9"/>
  <c r="P260" i="9"/>
  <c r="O346" i="9"/>
  <c r="R346" i="9" s="1"/>
  <c r="X157" i="9"/>
  <c r="Y197" i="9"/>
  <c r="X213" i="9"/>
  <c r="Z237" i="9"/>
  <c r="Y253" i="9"/>
  <c r="X269" i="9"/>
  <c r="Z293" i="9"/>
  <c r="Z309" i="9"/>
  <c r="X325" i="9"/>
  <c r="Y349" i="9"/>
  <c r="AH150" i="9"/>
  <c r="AJ190" i="9"/>
  <c r="AJ214" i="9"/>
  <c r="AH222" i="9"/>
  <c r="AJ262" i="9"/>
  <c r="AI270" i="9"/>
  <c r="AI278" i="9"/>
  <c r="AI334" i="9"/>
  <c r="AI342" i="9"/>
  <c r="AI350" i="9"/>
  <c r="AI358" i="9"/>
  <c r="AT323" i="9"/>
  <c r="AT331" i="9"/>
  <c r="AT339" i="9"/>
  <c r="AT347" i="9"/>
  <c r="AT355" i="9"/>
  <c r="AS363" i="9"/>
  <c r="AR371" i="9"/>
  <c r="N92" i="9"/>
  <c r="N94" i="9"/>
  <c r="P100" i="9"/>
  <c r="P102" i="9"/>
  <c r="N116" i="9"/>
  <c r="N118" i="9"/>
  <c r="P124" i="9"/>
  <c r="Q148" i="9"/>
  <c r="P164" i="9"/>
  <c r="P166" i="9"/>
  <c r="O182" i="9"/>
  <c r="N196" i="9"/>
  <c r="N206" i="9"/>
  <c r="Q220" i="9"/>
  <c r="P228" i="9"/>
  <c r="P262" i="9"/>
  <c r="Y213" i="9"/>
  <c r="Z253" i="9"/>
  <c r="Y269" i="9"/>
  <c r="X285" i="9"/>
  <c r="Y325" i="9"/>
  <c r="X341" i="9"/>
  <c r="Z349" i="9"/>
  <c r="X365" i="9"/>
  <c r="AH174" i="9"/>
  <c r="AI222" i="9"/>
  <c r="AH230" i="9"/>
  <c r="AJ270" i="9"/>
  <c r="AJ278" i="9"/>
  <c r="AH286" i="9"/>
  <c r="AH294" i="9"/>
  <c r="AJ334" i="9"/>
  <c r="AJ342" i="9"/>
  <c r="AJ350" i="9"/>
  <c r="AJ358" i="9"/>
  <c r="AH366" i="9"/>
  <c r="AH374" i="9"/>
  <c r="AT363" i="9"/>
  <c r="AS371" i="9"/>
  <c r="O92" i="9"/>
  <c r="O94" i="9"/>
  <c r="O116" i="9"/>
  <c r="O118" i="9"/>
  <c r="Q164" i="9"/>
  <c r="P182" i="9"/>
  <c r="O196" i="9"/>
  <c r="O206" i="9"/>
  <c r="Q228" i="9"/>
  <c r="N278" i="9"/>
  <c r="O292" i="9"/>
  <c r="O354" i="9"/>
  <c r="Y133" i="9"/>
  <c r="Y173" i="9"/>
  <c r="X189" i="9"/>
  <c r="Z213" i="9"/>
  <c r="X229" i="9"/>
  <c r="X245" i="9"/>
  <c r="Z269" i="9"/>
  <c r="Y285" i="9"/>
  <c r="X301" i="9"/>
  <c r="Z325" i="9"/>
  <c r="Y341" i="9"/>
  <c r="Y365" i="9"/>
  <c r="AI174" i="9"/>
  <c r="AH198" i="9"/>
  <c r="AJ222" i="9"/>
  <c r="AI230" i="9"/>
  <c r="AI286" i="9"/>
  <c r="AI294" i="9"/>
  <c r="AI366" i="9"/>
  <c r="AI374" i="9"/>
  <c r="AT371" i="9"/>
  <c r="N28" i="9"/>
  <c r="N30" i="9"/>
  <c r="P92" i="9"/>
  <c r="P94" i="9"/>
  <c r="P116" i="9"/>
  <c r="P118" i="9"/>
  <c r="N142" i="9"/>
  <c r="N158" i="9"/>
  <c r="R158" i="9" s="1"/>
  <c r="O180" i="9"/>
  <c r="Q182" i="9"/>
  <c r="N190" i="9"/>
  <c r="Q196" i="9"/>
  <c r="Q206" i="9"/>
  <c r="N214" i="9"/>
  <c r="R214" i="9" s="1"/>
  <c r="Y229" i="9"/>
  <c r="Y245" i="9"/>
  <c r="Z285" i="9"/>
  <c r="Y301" i="9"/>
  <c r="X317" i="9"/>
  <c r="AB317" i="9" s="1"/>
  <c r="Z341" i="9"/>
  <c r="Z365" i="9"/>
  <c r="AJ174" i="9"/>
  <c r="AI198" i="9"/>
  <c r="AJ230" i="9"/>
  <c r="AH238" i="9"/>
  <c r="AJ286" i="9"/>
  <c r="AJ294" i="9"/>
  <c r="AH302" i="9"/>
  <c r="AH310" i="9"/>
  <c r="AJ366" i="9"/>
  <c r="AJ374" i="9"/>
  <c r="P180" i="9"/>
  <c r="O190" i="9"/>
  <c r="N204" i="9"/>
  <c r="O244" i="9"/>
  <c r="P362" i="9"/>
  <c r="N370" i="9"/>
  <c r="Y355" i="9"/>
  <c r="O350" i="9"/>
  <c r="P332" i="9"/>
  <c r="P350" i="9"/>
  <c r="P334" i="9"/>
  <c r="P348" i="9"/>
  <c r="O341" i="9"/>
  <c r="Q325" i="9"/>
  <c r="Q357" i="9"/>
  <c r="O348" i="9"/>
  <c r="G85" i="9"/>
  <c r="O336" i="9"/>
  <c r="P336" i="9"/>
  <c r="O296" i="9"/>
  <c r="P296" i="9"/>
  <c r="O272" i="9"/>
  <c r="P272" i="9"/>
  <c r="Q240" i="9"/>
  <c r="N240" i="9"/>
  <c r="N216" i="9"/>
  <c r="O216" i="9"/>
  <c r="N176" i="9"/>
  <c r="O176" i="9"/>
  <c r="O136" i="9"/>
  <c r="P136" i="9"/>
  <c r="Q56" i="9"/>
  <c r="P56" i="9"/>
  <c r="Q32" i="9"/>
  <c r="P32" i="9"/>
  <c r="X371" i="9"/>
  <c r="Y371" i="9"/>
  <c r="AA331" i="9"/>
  <c r="Z331" i="9"/>
  <c r="X331" i="9"/>
  <c r="X315" i="9"/>
  <c r="Y315" i="9"/>
  <c r="AA275" i="9"/>
  <c r="Y275" i="9"/>
  <c r="Y259" i="9"/>
  <c r="AA259" i="9"/>
  <c r="Z259" i="9"/>
  <c r="AA251" i="9"/>
  <c r="Y251" i="9"/>
  <c r="X251" i="9"/>
  <c r="AA235" i="9"/>
  <c r="X235" i="9"/>
  <c r="X219" i="9"/>
  <c r="Z219" i="9"/>
  <c r="Y219" i="9"/>
  <c r="X203" i="9"/>
  <c r="Y203" i="9"/>
  <c r="Y187" i="9"/>
  <c r="Z187" i="9"/>
  <c r="AA179" i="9"/>
  <c r="X179" i="9"/>
  <c r="AA163" i="9"/>
  <c r="Y163" i="9"/>
  <c r="X163" i="9"/>
  <c r="AA147" i="9"/>
  <c r="X147" i="9"/>
  <c r="Y147" i="9"/>
  <c r="Y131" i="9"/>
  <c r="AA131" i="9"/>
  <c r="AA123" i="9"/>
  <c r="X123" i="9"/>
  <c r="Z115" i="9"/>
  <c r="AA115" i="9"/>
  <c r="AA91" i="9"/>
  <c r="Z91" i="9"/>
  <c r="X91" i="9"/>
  <c r="AA83" i="9"/>
  <c r="Y83" i="9"/>
  <c r="X83" i="9"/>
  <c r="AA75" i="9"/>
  <c r="Y75" i="9"/>
  <c r="X75" i="9"/>
  <c r="AA67" i="9"/>
  <c r="Z67" i="9"/>
  <c r="Y67" i="9"/>
  <c r="AA59" i="9"/>
  <c r="Z59" i="9"/>
  <c r="Y59" i="9"/>
  <c r="AA51" i="9"/>
  <c r="Z51" i="9"/>
  <c r="AA43" i="9"/>
  <c r="Z43" i="9"/>
  <c r="AA35" i="9"/>
  <c r="Z35" i="9"/>
  <c r="X27" i="9"/>
  <c r="Y27" i="9"/>
  <c r="Y19" i="9"/>
  <c r="Z19" i="9"/>
  <c r="AH332" i="9"/>
  <c r="AJ332" i="9"/>
  <c r="AI332" i="9"/>
  <c r="AI284" i="9"/>
  <c r="AH284" i="9"/>
  <c r="AK220" i="9"/>
  <c r="AI220" i="9"/>
  <c r="AH220" i="9"/>
  <c r="AJ220" i="9"/>
  <c r="AK140" i="9"/>
  <c r="AJ140" i="9"/>
  <c r="AH100" i="9"/>
  <c r="AI100" i="9"/>
  <c r="AH76" i="9"/>
  <c r="AK76" i="9"/>
  <c r="AJ76" i="9"/>
  <c r="AT313" i="9"/>
  <c r="AU313" i="9"/>
  <c r="AT257" i="9"/>
  <c r="AS257" i="9"/>
  <c r="AR185" i="9"/>
  <c r="AU185" i="9"/>
  <c r="AU169" i="9"/>
  <c r="AT169" i="9"/>
  <c r="AS161" i="9"/>
  <c r="AR161" i="9"/>
  <c r="AU145" i="9"/>
  <c r="AR145" i="9"/>
  <c r="AS145" i="9"/>
  <c r="AU129" i="9"/>
  <c r="AT129" i="9"/>
  <c r="AS129" i="9"/>
  <c r="AR129" i="9"/>
  <c r="AR113" i="9"/>
  <c r="AU113" i="9"/>
  <c r="AU97" i="9"/>
  <c r="AT97" i="9"/>
  <c r="AS89" i="9"/>
  <c r="AR89" i="9"/>
  <c r="AU57" i="9"/>
  <c r="AT57" i="9"/>
  <c r="AS57" i="9"/>
  <c r="AR57" i="9"/>
  <c r="AR41" i="9"/>
  <c r="AU41" i="9"/>
  <c r="AT41" i="9"/>
  <c r="AR25" i="9"/>
  <c r="AS25" i="9"/>
  <c r="AT25" i="9"/>
  <c r="AA28" i="9"/>
  <c r="Z28" i="9"/>
  <c r="E309" i="9"/>
  <c r="G309" i="9"/>
  <c r="G357" i="9"/>
  <c r="Q328" i="9"/>
  <c r="P328" i="9"/>
  <c r="Q304" i="9"/>
  <c r="N304" i="9"/>
  <c r="P288" i="9"/>
  <c r="O288" i="9"/>
  <c r="N288" i="9"/>
  <c r="O256" i="9"/>
  <c r="P256" i="9"/>
  <c r="N232" i="9"/>
  <c r="O232" i="9"/>
  <c r="Q200" i="9"/>
  <c r="O200" i="9"/>
  <c r="N200" i="9"/>
  <c r="Q168" i="9"/>
  <c r="O168" i="9"/>
  <c r="N168" i="9"/>
  <c r="Q128" i="9"/>
  <c r="P128" i="9"/>
  <c r="O128" i="9"/>
  <c r="Q104" i="9"/>
  <c r="O104" i="9"/>
  <c r="N104" i="9"/>
  <c r="Q80" i="9"/>
  <c r="P80" i="9"/>
  <c r="Q40" i="9"/>
  <c r="P40" i="9"/>
  <c r="O40" i="9"/>
  <c r="N160" i="9"/>
  <c r="P216" i="9"/>
  <c r="O280" i="9"/>
  <c r="Q375" i="9"/>
  <c r="O375" i="9"/>
  <c r="N375" i="9"/>
  <c r="O367" i="9"/>
  <c r="P367" i="9"/>
  <c r="O359" i="9"/>
  <c r="P359" i="9"/>
  <c r="N351" i="9"/>
  <c r="O351" i="9"/>
  <c r="P343" i="9"/>
  <c r="O343" i="9"/>
  <c r="N343" i="9"/>
  <c r="Q335" i="9"/>
  <c r="P335" i="9"/>
  <c r="O335" i="9"/>
  <c r="P327" i="9"/>
  <c r="N327" i="9"/>
  <c r="Q327" i="9"/>
  <c r="P319" i="9"/>
  <c r="O319" i="9"/>
  <c r="N319" i="9"/>
  <c r="Q311" i="9"/>
  <c r="N311" i="9"/>
  <c r="Q303" i="9"/>
  <c r="O303" i="9"/>
  <c r="N303" i="9"/>
  <c r="Q295" i="9"/>
  <c r="P295" i="9"/>
  <c r="O295" i="9"/>
  <c r="N287" i="9"/>
  <c r="O287" i="9"/>
  <c r="Q279" i="9"/>
  <c r="O279" i="9"/>
  <c r="N279" i="9"/>
  <c r="Q271" i="9"/>
  <c r="P271" i="9"/>
  <c r="O271" i="9"/>
  <c r="O263" i="9"/>
  <c r="P263" i="9"/>
  <c r="Q255" i="9"/>
  <c r="P255" i="9"/>
  <c r="O255" i="9"/>
  <c r="Q247" i="9"/>
  <c r="N247" i="9"/>
  <c r="Q239" i="9"/>
  <c r="O239" i="9"/>
  <c r="N239" i="9"/>
  <c r="P231" i="9"/>
  <c r="O231" i="9"/>
  <c r="N231" i="9"/>
  <c r="P223" i="9"/>
  <c r="O223" i="9"/>
  <c r="N223" i="9"/>
  <c r="P215" i="9"/>
  <c r="O215" i="9"/>
  <c r="N215" i="9"/>
  <c r="Q207" i="9"/>
  <c r="P207" i="9"/>
  <c r="Q199" i="9"/>
  <c r="N199" i="9"/>
  <c r="N191" i="9"/>
  <c r="O191" i="9"/>
  <c r="P183" i="9"/>
  <c r="N183" i="9"/>
  <c r="Q183" i="9"/>
  <c r="P175" i="9"/>
  <c r="O175" i="9"/>
  <c r="N175" i="9"/>
  <c r="Q167" i="9"/>
  <c r="N167" i="9"/>
  <c r="P159" i="9"/>
  <c r="N159" i="9"/>
  <c r="Q159" i="9"/>
  <c r="Q151" i="9"/>
  <c r="P151" i="9"/>
  <c r="P143" i="9"/>
  <c r="N143" i="9"/>
  <c r="Q143" i="9"/>
  <c r="Q135" i="9"/>
  <c r="P135" i="9"/>
  <c r="O135" i="9"/>
  <c r="O127" i="9"/>
  <c r="P127" i="9"/>
  <c r="Q119" i="9"/>
  <c r="P119" i="9"/>
  <c r="O119" i="9"/>
  <c r="P111" i="9"/>
  <c r="N111" i="9"/>
  <c r="Q111" i="9"/>
  <c r="Q103" i="9"/>
  <c r="N103" i="9"/>
  <c r="Q95" i="9"/>
  <c r="P95" i="9"/>
  <c r="O95" i="9"/>
  <c r="Q87" i="9"/>
  <c r="O87" i="9"/>
  <c r="N87" i="9"/>
  <c r="P79" i="9"/>
  <c r="N79" i="9"/>
  <c r="P71" i="9"/>
  <c r="N71" i="9"/>
  <c r="P63" i="9"/>
  <c r="N63" i="9"/>
  <c r="P55" i="9"/>
  <c r="N55" i="9"/>
  <c r="P47" i="9"/>
  <c r="N47" i="9"/>
  <c r="P39" i="9"/>
  <c r="N39" i="9"/>
  <c r="P31" i="9"/>
  <c r="N31" i="9"/>
  <c r="P23" i="9"/>
  <c r="N23" i="9"/>
  <c r="P15" i="9"/>
  <c r="N15" i="9"/>
  <c r="X43" i="9"/>
  <c r="AA171" i="9"/>
  <c r="Y235" i="9"/>
  <c r="AA299" i="9"/>
  <c r="P352" i="9"/>
  <c r="Q352" i="9"/>
  <c r="O352" i="9"/>
  <c r="Q312" i="9"/>
  <c r="O312" i="9"/>
  <c r="N312" i="9"/>
  <c r="Q264" i="9"/>
  <c r="P264" i="9"/>
  <c r="O264" i="9"/>
  <c r="P208" i="9"/>
  <c r="N208" i="9"/>
  <c r="Q208" i="9"/>
  <c r="Q184" i="9"/>
  <c r="P184" i="9"/>
  <c r="Q144" i="9"/>
  <c r="P144" i="9"/>
  <c r="Q112" i="9"/>
  <c r="P112" i="9"/>
  <c r="Q72" i="9"/>
  <c r="P72" i="9"/>
  <c r="Q16" i="9"/>
  <c r="P16" i="9"/>
  <c r="G101" i="9"/>
  <c r="G229" i="9"/>
  <c r="G341" i="9"/>
  <c r="G117" i="9"/>
  <c r="G325" i="9"/>
  <c r="N16" i="9"/>
  <c r="N48" i="9"/>
  <c r="O75" i="9"/>
  <c r="N80" i="9"/>
  <c r="N88" i="9"/>
  <c r="P103" i="9"/>
  <c r="O112" i="9"/>
  <c r="O151" i="9"/>
  <c r="O184" i="9"/>
  <c r="P200" i="9"/>
  <c r="Q216" i="9"/>
  <c r="P239" i="9"/>
  <c r="O304" i="9"/>
  <c r="O327" i="9"/>
  <c r="N336" i="9"/>
  <c r="Y43" i="9"/>
  <c r="Z75" i="9"/>
  <c r="Z147" i="9"/>
  <c r="Z235" i="9"/>
  <c r="X275" i="9"/>
  <c r="G213" i="9"/>
  <c r="Q344" i="9"/>
  <c r="N344" i="9"/>
  <c r="O344" i="9"/>
  <c r="N320" i="9"/>
  <c r="O320" i="9"/>
  <c r="Q280" i="9"/>
  <c r="N280" i="9"/>
  <c r="Q248" i="9"/>
  <c r="O248" i="9"/>
  <c r="N248" i="9"/>
  <c r="N224" i="9"/>
  <c r="O224" i="9"/>
  <c r="P192" i="9"/>
  <c r="O192" i="9"/>
  <c r="N192" i="9"/>
  <c r="Q160" i="9"/>
  <c r="P160" i="9"/>
  <c r="O120" i="9"/>
  <c r="P120" i="9"/>
  <c r="O96" i="9"/>
  <c r="P96" i="9"/>
  <c r="Q64" i="9"/>
  <c r="P64" i="9"/>
  <c r="Q24" i="9"/>
  <c r="P24" i="9"/>
  <c r="G133" i="9"/>
  <c r="O16" i="9"/>
  <c r="Q23" i="9"/>
  <c r="Q55" i="9"/>
  <c r="O80" i="9"/>
  <c r="O88" i="9"/>
  <c r="Q96" i="9"/>
  <c r="P104" i="9"/>
  <c r="O143" i="9"/>
  <c r="N207" i="9"/>
  <c r="Q223" i="9"/>
  <c r="O240" i="9"/>
  <c r="N271" i="9"/>
  <c r="P304" i="9"/>
  <c r="N328" i="9"/>
  <c r="Q336" i="9"/>
  <c r="N367" i="9"/>
  <c r="X35" i="9"/>
  <c r="X67" i="9"/>
  <c r="AA187" i="9"/>
  <c r="Z315" i="9"/>
  <c r="AI76" i="9"/>
  <c r="AT145" i="9"/>
  <c r="P152" i="9"/>
  <c r="N152" i="9"/>
  <c r="Q152" i="9"/>
  <c r="G149" i="9"/>
  <c r="N24" i="9"/>
  <c r="N56" i="9"/>
  <c r="P88" i="9"/>
  <c r="N144" i="9"/>
  <c r="P224" i="9"/>
  <c r="P240" i="9"/>
  <c r="N272" i="9"/>
  <c r="O328" i="9"/>
  <c r="Y140" i="9"/>
  <c r="AA315" i="9"/>
  <c r="AI268" i="9"/>
  <c r="E373" i="9"/>
  <c r="G373" i="9"/>
  <c r="E245" i="9"/>
  <c r="G245" i="9"/>
  <c r="O360" i="9"/>
  <c r="Q360" i="9"/>
  <c r="P360" i="9"/>
  <c r="Q48" i="9"/>
  <c r="P48" i="9"/>
  <c r="G21" i="9"/>
  <c r="G37" i="9"/>
  <c r="G165" i="9"/>
  <c r="G293" i="9"/>
  <c r="O24" i="9"/>
  <c r="O56" i="9"/>
  <c r="O144" i="9"/>
  <c r="P176" i="9"/>
  <c r="O208" i="9"/>
  <c r="Q224" i="9"/>
  <c r="Q272" i="9"/>
  <c r="N296" i="9"/>
  <c r="P91" i="9"/>
  <c r="N91" i="9"/>
  <c r="Q83" i="9"/>
  <c r="P83" i="9"/>
  <c r="N83" i="9"/>
  <c r="P75" i="9"/>
  <c r="N75" i="9"/>
  <c r="P67" i="9"/>
  <c r="N67" i="9"/>
  <c r="P59" i="9"/>
  <c r="N59" i="9"/>
  <c r="P51" i="9"/>
  <c r="N51" i="9"/>
  <c r="P43" i="9"/>
  <c r="N43" i="9"/>
  <c r="P35" i="9"/>
  <c r="N35" i="9"/>
  <c r="P27" i="9"/>
  <c r="N27" i="9"/>
  <c r="P19" i="9"/>
  <c r="N19" i="9"/>
  <c r="X19" i="9"/>
  <c r="AA27" i="9"/>
  <c r="Y91" i="9"/>
  <c r="Z203" i="9"/>
  <c r="AJ268" i="9"/>
  <c r="N373" i="9"/>
  <c r="N352" i="9"/>
  <c r="O373" i="9"/>
  <c r="N368" i="9"/>
  <c r="O368" i="9"/>
  <c r="O366" i="9"/>
  <c r="P368" i="9"/>
  <c r="P366" i="9"/>
  <c r="AA372" i="9"/>
  <c r="Z372" i="9"/>
  <c r="Y372" i="9"/>
  <c r="X372" i="9"/>
  <c r="AA340" i="9"/>
  <c r="Z340" i="9"/>
  <c r="Y340" i="9"/>
  <c r="AA300" i="9"/>
  <c r="Z300" i="9"/>
  <c r="Y300" i="9"/>
  <c r="Y276" i="9"/>
  <c r="X276" i="9"/>
  <c r="Z276" i="9"/>
  <c r="AA276" i="9"/>
  <c r="AA244" i="9"/>
  <c r="Z244" i="9"/>
  <c r="AA220" i="9"/>
  <c r="Z220" i="9"/>
  <c r="Y220" i="9"/>
  <c r="X220" i="9"/>
  <c r="AA188" i="9"/>
  <c r="Z188" i="9"/>
  <c r="Y188" i="9"/>
  <c r="X188" i="9"/>
  <c r="AA132" i="9"/>
  <c r="Z132" i="9"/>
  <c r="Y132" i="9"/>
  <c r="Z108" i="9"/>
  <c r="Y108" i="9"/>
  <c r="X108" i="9"/>
  <c r="AA92" i="9"/>
  <c r="Z92" i="9"/>
  <c r="Y92" i="9"/>
  <c r="X92" i="9"/>
  <c r="Z52" i="9"/>
  <c r="Y52" i="9"/>
  <c r="X52" i="9"/>
  <c r="AI357" i="9"/>
  <c r="AJ357" i="9"/>
  <c r="AK357" i="9"/>
  <c r="AK333" i="9"/>
  <c r="AJ333" i="9"/>
  <c r="AI333" i="9"/>
  <c r="AH333" i="9"/>
  <c r="AH301" i="9"/>
  <c r="AK301" i="9"/>
  <c r="AJ301" i="9"/>
  <c r="AK277" i="9"/>
  <c r="AJ277" i="9"/>
  <c r="AI277" i="9"/>
  <c r="AH277" i="9"/>
  <c r="AK253" i="9"/>
  <c r="AJ253" i="9"/>
  <c r="AI253" i="9"/>
  <c r="AH253" i="9"/>
  <c r="AI229" i="9"/>
  <c r="AH229" i="9"/>
  <c r="AJ229" i="9"/>
  <c r="AK229" i="9"/>
  <c r="AK205" i="9"/>
  <c r="AI205" i="9"/>
  <c r="AH205" i="9"/>
  <c r="AK181" i="9"/>
  <c r="AJ181" i="9"/>
  <c r="AI181" i="9"/>
  <c r="AH181" i="9"/>
  <c r="AK165" i="9"/>
  <c r="AJ165" i="9"/>
  <c r="AI165" i="9"/>
  <c r="AK141" i="9"/>
  <c r="AJ141" i="9"/>
  <c r="AI141" i="9"/>
  <c r="AH141" i="9"/>
  <c r="AK117" i="9"/>
  <c r="AJ117" i="9"/>
  <c r="AI117" i="9"/>
  <c r="AK93" i="9"/>
  <c r="AJ93" i="9"/>
  <c r="AH93" i="9"/>
  <c r="AK69" i="9"/>
  <c r="AJ69" i="9"/>
  <c r="AI69" i="9"/>
  <c r="AK45" i="9"/>
  <c r="AJ45" i="9"/>
  <c r="AI45" i="9"/>
  <c r="AH45" i="9"/>
  <c r="AK13" i="9"/>
  <c r="AJ13" i="9"/>
  <c r="AI13" i="9"/>
  <c r="AH13" i="9"/>
  <c r="AU370" i="9"/>
  <c r="AS370" i="9"/>
  <c r="AU314" i="9"/>
  <c r="AS314" i="9"/>
  <c r="AU218" i="9"/>
  <c r="AS218" i="9"/>
  <c r="AS186" i="9"/>
  <c r="AU186" i="9"/>
  <c r="AS106" i="9"/>
  <c r="AU106" i="9"/>
  <c r="D29" i="9"/>
  <c r="D45" i="9"/>
  <c r="D61" i="9"/>
  <c r="D77" i="9"/>
  <c r="D125" i="9"/>
  <c r="D221" i="9"/>
  <c r="D269" i="9"/>
  <c r="Z140" i="9"/>
  <c r="Z156" i="9"/>
  <c r="X300" i="9"/>
  <c r="G13" i="9"/>
  <c r="D37" i="9"/>
  <c r="D53" i="9"/>
  <c r="D85" i="9"/>
  <c r="D101" i="9"/>
  <c r="D117" i="9"/>
  <c r="D133" i="9"/>
  <c r="D165" i="9"/>
  <c r="D197" i="9"/>
  <c r="D245" i="9"/>
  <c r="D309" i="9"/>
  <c r="F21" i="9"/>
  <c r="F37" i="9"/>
  <c r="F53" i="9"/>
  <c r="F69" i="9"/>
  <c r="F85" i="9"/>
  <c r="F101" i="9"/>
  <c r="F117" i="9"/>
  <c r="F133" i="9"/>
  <c r="F149" i="9"/>
  <c r="F165" i="9"/>
  <c r="F181" i="9"/>
  <c r="F197" i="9"/>
  <c r="F213" i="9"/>
  <c r="F229" i="9"/>
  <c r="F245" i="9"/>
  <c r="F261" i="9"/>
  <c r="F277" i="9"/>
  <c r="F293" i="9"/>
  <c r="F309" i="9"/>
  <c r="F325" i="9"/>
  <c r="F341" i="9"/>
  <c r="F357" i="9"/>
  <c r="F373" i="9"/>
  <c r="Q197" i="9"/>
  <c r="P204" i="9"/>
  <c r="O213" i="9"/>
  <c r="O220" i="9"/>
  <c r="O229" i="9"/>
  <c r="P237" i="9"/>
  <c r="P246" i="9"/>
  <c r="O262" i="9"/>
  <c r="O332" i="9"/>
  <c r="Q341" i="9"/>
  <c r="P357" i="9"/>
  <c r="Y28" i="9"/>
  <c r="X156" i="9"/>
  <c r="AI93" i="9"/>
  <c r="AH165" i="9"/>
  <c r="AA356" i="9"/>
  <c r="Z356" i="9"/>
  <c r="Y356" i="9"/>
  <c r="X356" i="9"/>
  <c r="AA324" i="9"/>
  <c r="Z324" i="9"/>
  <c r="Y324" i="9"/>
  <c r="X292" i="9"/>
  <c r="Y292" i="9"/>
  <c r="Y260" i="9"/>
  <c r="Z260" i="9"/>
  <c r="AA260" i="9"/>
  <c r="X260" i="9"/>
  <c r="AA228" i="9"/>
  <c r="Z228" i="9"/>
  <c r="X196" i="9"/>
  <c r="AA196" i="9"/>
  <c r="AA172" i="9"/>
  <c r="Z172" i="9"/>
  <c r="Y172" i="9"/>
  <c r="AA116" i="9"/>
  <c r="Z116" i="9"/>
  <c r="Y68" i="9"/>
  <c r="X68" i="9"/>
  <c r="AA44" i="9"/>
  <c r="Z44" i="9"/>
  <c r="AA20" i="9"/>
  <c r="Z20" i="9"/>
  <c r="Y20" i="9"/>
  <c r="X20" i="9"/>
  <c r="AK365" i="9"/>
  <c r="AH365" i="9"/>
  <c r="AI365" i="9"/>
  <c r="AI341" i="9"/>
  <c r="AK341" i="9"/>
  <c r="AJ341" i="9"/>
  <c r="AK317" i="9"/>
  <c r="AJ317" i="9"/>
  <c r="AI317" i="9"/>
  <c r="AH317" i="9"/>
  <c r="AI293" i="9"/>
  <c r="AH293" i="9"/>
  <c r="AJ293" i="9"/>
  <c r="AK293" i="9"/>
  <c r="AK269" i="9"/>
  <c r="AJ269" i="9"/>
  <c r="AI269" i="9"/>
  <c r="AH269" i="9"/>
  <c r="AK245" i="9"/>
  <c r="AJ245" i="9"/>
  <c r="AI245" i="9"/>
  <c r="AH245" i="9"/>
  <c r="AJ221" i="9"/>
  <c r="AI221" i="9"/>
  <c r="AH221" i="9"/>
  <c r="AK221" i="9"/>
  <c r="AH197" i="9"/>
  <c r="AI197" i="9"/>
  <c r="AK197" i="9"/>
  <c r="AJ197" i="9"/>
  <c r="AK157" i="9"/>
  <c r="AJ157" i="9"/>
  <c r="AI157" i="9"/>
  <c r="AH157" i="9"/>
  <c r="AJ149" i="9"/>
  <c r="AI149" i="9"/>
  <c r="AH149" i="9"/>
  <c r="AK149" i="9"/>
  <c r="AJ125" i="9"/>
  <c r="AI125" i="9"/>
  <c r="AH125" i="9"/>
  <c r="AK125" i="9"/>
  <c r="AK101" i="9"/>
  <c r="AJ101" i="9"/>
  <c r="AI101" i="9"/>
  <c r="AH101" i="9"/>
  <c r="AJ77" i="9"/>
  <c r="AI77" i="9"/>
  <c r="AH77" i="9"/>
  <c r="AK77" i="9"/>
  <c r="AK53" i="9"/>
  <c r="AJ53" i="9"/>
  <c r="AI53" i="9"/>
  <c r="AK29" i="9"/>
  <c r="AJ29" i="9"/>
  <c r="AI29" i="9"/>
  <c r="AH29" i="9"/>
  <c r="AU330" i="9"/>
  <c r="AR330" i="9"/>
  <c r="AU234" i="9"/>
  <c r="AR234" i="9"/>
  <c r="AR202" i="9"/>
  <c r="AT202" i="9"/>
  <c r="AU162" i="9"/>
  <c r="AS162" i="9"/>
  <c r="AU50" i="9"/>
  <c r="AR50" i="9"/>
  <c r="E13" i="9"/>
  <c r="E29" i="9"/>
  <c r="E45" i="9"/>
  <c r="E61" i="9"/>
  <c r="E77" i="9"/>
  <c r="E93" i="9"/>
  <c r="E109" i="9"/>
  <c r="E125" i="9"/>
  <c r="E141" i="9"/>
  <c r="E157" i="9"/>
  <c r="E173" i="9"/>
  <c r="E189" i="9"/>
  <c r="E205" i="9"/>
  <c r="E221" i="9"/>
  <c r="E237" i="9"/>
  <c r="E253" i="9"/>
  <c r="E269" i="9"/>
  <c r="E285" i="9"/>
  <c r="E301" i="9"/>
  <c r="E317" i="9"/>
  <c r="E333" i="9"/>
  <c r="E349" i="9"/>
  <c r="E365" i="9"/>
  <c r="N244" i="9"/>
  <c r="P253" i="9"/>
  <c r="O334" i="9"/>
  <c r="Q348" i="9"/>
  <c r="P364" i="9"/>
  <c r="P373" i="9"/>
  <c r="Y12" i="9"/>
  <c r="X100" i="9"/>
  <c r="X116" i="9"/>
  <c r="X132" i="9"/>
  <c r="AA140" i="9"/>
  <c r="Z292" i="9"/>
  <c r="X364" i="9"/>
  <c r="AA364" i="9"/>
  <c r="Z364" i="9"/>
  <c r="Y364" i="9"/>
  <c r="Y332" i="9"/>
  <c r="X332" i="9"/>
  <c r="Z332" i="9"/>
  <c r="AA332" i="9"/>
  <c r="X308" i="9"/>
  <c r="Y308" i="9"/>
  <c r="AA268" i="9"/>
  <c r="Z268" i="9"/>
  <c r="Y268" i="9"/>
  <c r="AA236" i="9"/>
  <c r="Z236" i="9"/>
  <c r="Y236" i="9"/>
  <c r="X236" i="9"/>
  <c r="X212" i="9"/>
  <c r="AA212" i="9"/>
  <c r="Y180" i="9"/>
  <c r="X180" i="9"/>
  <c r="AA148" i="9"/>
  <c r="Z148" i="9"/>
  <c r="Y148" i="9"/>
  <c r="X148" i="9"/>
  <c r="Y124" i="9"/>
  <c r="X124" i="9"/>
  <c r="AA76" i="9"/>
  <c r="Z76" i="9"/>
  <c r="Y76" i="9"/>
  <c r="X76" i="9"/>
  <c r="AA60" i="9"/>
  <c r="Z60" i="9"/>
  <c r="Y60" i="9"/>
  <c r="AK373" i="9"/>
  <c r="AJ373" i="9"/>
  <c r="AK349" i="9"/>
  <c r="AH349" i="9"/>
  <c r="AK325" i="9"/>
  <c r="AJ325" i="9"/>
  <c r="AI325" i="9"/>
  <c r="AH325" i="9"/>
  <c r="AH309" i="9"/>
  <c r="AK309" i="9"/>
  <c r="AJ309" i="9"/>
  <c r="AI309" i="9"/>
  <c r="AI285" i="9"/>
  <c r="AH285" i="9"/>
  <c r="AJ285" i="9"/>
  <c r="AK285" i="9"/>
  <c r="AK261" i="9"/>
  <c r="AJ261" i="9"/>
  <c r="AI261" i="9"/>
  <c r="AH261" i="9"/>
  <c r="AH237" i="9"/>
  <c r="AK237" i="9"/>
  <c r="AJ237" i="9"/>
  <c r="AK213" i="9"/>
  <c r="AJ213" i="9"/>
  <c r="AI213" i="9"/>
  <c r="AH213" i="9"/>
  <c r="AK189" i="9"/>
  <c r="AJ189" i="9"/>
  <c r="AI189" i="9"/>
  <c r="AH189" i="9"/>
  <c r="AI173" i="9"/>
  <c r="AH173" i="9"/>
  <c r="AJ173" i="9"/>
  <c r="AK133" i="9"/>
  <c r="AJ133" i="9"/>
  <c r="AI133" i="9"/>
  <c r="AH133" i="9"/>
  <c r="AH109" i="9"/>
  <c r="AI109" i="9"/>
  <c r="AK109" i="9"/>
  <c r="AH85" i="9"/>
  <c r="AI85" i="9"/>
  <c r="AJ85" i="9"/>
  <c r="AK61" i="9"/>
  <c r="AJ61" i="9"/>
  <c r="AI61" i="9"/>
  <c r="AH61" i="9"/>
  <c r="AK37" i="9"/>
  <c r="AJ37" i="9"/>
  <c r="AI37" i="9"/>
  <c r="AK21" i="9"/>
  <c r="AJ21" i="9"/>
  <c r="AI21" i="9"/>
  <c r="AU354" i="9"/>
  <c r="AS354" i="9"/>
  <c r="AR258" i="9"/>
  <c r="AT258" i="9"/>
  <c r="AU178" i="9"/>
  <c r="AR178" i="9"/>
  <c r="AU122" i="9"/>
  <c r="AR122" i="9"/>
  <c r="AR58" i="9"/>
  <c r="AT58" i="9"/>
  <c r="D109" i="9"/>
  <c r="D173" i="9"/>
  <c r="D205" i="9"/>
  <c r="D237" i="9"/>
  <c r="D253" i="9"/>
  <c r="D333" i="9"/>
  <c r="D365" i="9"/>
  <c r="AA68" i="9"/>
  <c r="Z212" i="9"/>
  <c r="AH69" i="9"/>
  <c r="F13" i="9"/>
  <c r="F29" i="9"/>
  <c r="F45" i="9"/>
  <c r="F61" i="9"/>
  <c r="F77" i="9"/>
  <c r="F93" i="9"/>
  <c r="F109" i="9"/>
  <c r="F125" i="9"/>
  <c r="F141" i="9"/>
  <c r="F157" i="9"/>
  <c r="F173" i="9"/>
  <c r="F189" i="9"/>
  <c r="F205" i="9"/>
  <c r="F221" i="9"/>
  <c r="F237" i="9"/>
  <c r="F253" i="9"/>
  <c r="F269" i="9"/>
  <c r="F285" i="9"/>
  <c r="F301" i="9"/>
  <c r="F317" i="9"/>
  <c r="F333" i="9"/>
  <c r="F349" i="9"/>
  <c r="F365" i="9"/>
  <c r="Q364" i="9"/>
  <c r="Q374" i="9"/>
  <c r="P374" i="9"/>
  <c r="O374" i="9"/>
  <c r="N374" i="9"/>
  <c r="Q358" i="9"/>
  <c r="P358" i="9"/>
  <c r="O358" i="9"/>
  <c r="N358" i="9"/>
  <c r="Q342" i="9"/>
  <c r="P342" i="9"/>
  <c r="O342" i="9"/>
  <c r="N342" i="9"/>
  <c r="Q326" i="9"/>
  <c r="P326" i="9"/>
  <c r="O326" i="9"/>
  <c r="O318" i="9"/>
  <c r="N318" i="9"/>
  <c r="Q310" i="9"/>
  <c r="P310" i="9"/>
  <c r="O310" i="9"/>
  <c r="P302" i="9"/>
  <c r="O302" i="9"/>
  <c r="N302" i="9"/>
  <c r="Q294" i="9"/>
  <c r="P294" i="9"/>
  <c r="P286" i="9"/>
  <c r="O286" i="9"/>
  <c r="N286" i="9"/>
  <c r="Q278" i="9"/>
  <c r="P278" i="9"/>
  <c r="P270" i="9"/>
  <c r="O270" i="9"/>
  <c r="N270" i="9"/>
  <c r="Q254" i="9"/>
  <c r="P254" i="9"/>
  <c r="O254" i="9"/>
  <c r="N254" i="9"/>
  <c r="Q238" i="9"/>
  <c r="P238" i="9"/>
  <c r="O238" i="9"/>
  <c r="N238" i="9"/>
  <c r="Z12" i="9"/>
  <c r="X44" i="9"/>
  <c r="Y84" i="9"/>
  <c r="Y100" i="9"/>
  <c r="Y116" i="9"/>
  <c r="AA124" i="9"/>
  <c r="Y196" i="9"/>
  <c r="X244" i="9"/>
  <c r="AA292" i="9"/>
  <c r="X340" i="9"/>
  <c r="AH21" i="9"/>
  <c r="AJ205" i="9"/>
  <c r="X348" i="9"/>
  <c r="Y348" i="9"/>
  <c r="AA348" i="9"/>
  <c r="Z348" i="9"/>
  <c r="Z316" i="9"/>
  <c r="Y316" i="9"/>
  <c r="X316" i="9"/>
  <c r="AA316" i="9"/>
  <c r="AA284" i="9"/>
  <c r="Z284" i="9"/>
  <c r="Y284" i="9"/>
  <c r="X284" i="9"/>
  <c r="Z252" i="9"/>
  <c r="Y252" i="9"/>
  <c r="X252" i="9"/>
  <c r="AA204" i="9"/>
  <c r="Z204" i="9"/>
  <c r="Y204" i="9"/>
  <c r="X204" i="9"/>
  <c r="Z164" i="9"/>
  <c r="Y164" i="9"/>
  <c r="X164" i="9"/>
  <c r="Z36" i="9"/>
  <c r="Y36" i="9"/>
  <c r="X36" i="9"/>
  <c r="AR274" i="9"/>
  <c r="AT274" i="9"/>
  <c r="AU146" i="9"/>
  <c r="AS146" i="9"/>
  <c r="AU90" i="9"/>
  <c r="AS90" i="9"/>
  <c r="D141" i="9"/>
  <c r="D157" i="9"/>
  <c r="D189" i="9"/>
  <c r="D285" i="9"/>
  <c r="D301" i="9"/>
  <c r="D317" i="9"/>
  <c r="D349" i="9"/>
  <c r="AA164" i="9"/>
  <c r="G93" i="9"/>
  <c r="Q365" i="9"/>
  <c r="P365" i="9"/>
  <c r="O365" i="9"/>
  <c r="N365" i="9"/>
  <c r="Q349" i="9"/>
  <c r="P349" i="9"/>
  <c r="O349" i="9"/>
  <c r="N349" i="9"/>
  <c r="Q333" i="9"/>
  <c r="P333" i="9"/>
  <c r="O333" i="9"/>
  <c r="N333" i="9"/>
  <c r="O325" i="9"/>
  <c r="N325" i="9"/>
  <c r="Q317" i="9"/>
  <c r="P317" i="9"/>
  <c r="O317" i="9"/>
  <c r="O309" i="9"/>
  <c r="N309" i="9"/>
  <c r="Q301" i="9"/>
  <c r="P301" i="9"/>
  <c r="P293" i="9"/>
  <c r="O293" i="9"/>
  <c r="N293" i="9"/>
  <c r="Q285" i="9"/>
  <c r="P285" i="9"/>
  <c r="P277" i="9"/>
  <c r="O277" i="9"/>
  <c r="N277" i="9"/>
  <c r="Q269" i="9"/>
  <c r="P269" i="9"/>
  <c r="Q261" i="9"/>
  <c r="P261" i="9"/>
  <c r="O261" i="9"/>
  <c r="N261" i="9"/>
  <c r="Q245" i="9"/>
  <c r="P245" i="9"/>
  <c r="O245" i="9"/>
  <c r="N245" i="9"/>
  <c r="AA12" i="9"/>
  <c r="Y44" i="9"/>
  <c r="Z84" i="9"/>
  <c r="Z100" i="9"/>
  <c r="AA108" i="9"/>
  <c r="Z196" i="9"/>
  <c r="Y244" i="9"/>
  <c r="AA252" i="9"/>
  <c r="AH117" i="9"/>
  <c r="AI301" i="9"/>
  <c r="AI349" i="9"/>
  <c r="D325" i="9"/>
  <c r="D341" i="9"/>
  <c r="D357" i="9"/>
  <c r="D373" i="9"/>
  <c r="Q372" i="9"/>
  <c r="P372" i="9"/>
  <c r="O372" i="9"/>
  <c r="N372" i="9"/>
  <c r="Q356" i="9"/>
  <c r="P356" i="9"/>
  <c r="O356" i="9"/>
  <c r="N356" i="9"/>
  <c r="Q340" i="9"/>
  <c r="P340" i="9"/>
  <c r="O340" i="9"/>
  <c r="N340" i="9"/>
  <c r="Q324" i="9"/>
  <c r="P324" i="9"/>
  <c r="O324" i="9"/>
  <c r="O316" i="9"/>
  <c r="N316" i="9"/>
  <c r="Q308" i="9"/>
  <c r="P308" i="9"/>
  <c r="O308" i="9"/>
  <c r="P300" i="9"/>
  <c r="O300" i="9"/>
  <c r="N300" i="9"/>
  <c r="Q292" i="9"/>
  <c r="P292" i="9"/>
  <c r="P284" i="9"/>
  <c r="O284" i="9"/>
  <c r="N284" i="9"/>
  <c r="Q276" i="9"/>
  <c r="P276" i="9"/>
  <c r="P268" i="9"/>
  <c r="O268" i="9"/>
  <c r="N268" i="9"/>
  <c r="Q252" i="9"/>
  <c r="P252" i="9"/>
  <c r="O252" i="9"/>
  <c r="N252" i="9"/>
  <c r="Q236" i="9"/>
  <c r="P236" i="9"/>
  <c r="O236" i="9"/>
  <c r="N236" i="9"/>
  <c r="AA52" i="9"/>
  <c r="AA84" i="9"/>
  <c r="AH37" i="9"/>
  <c r="AK173" i="9"/>
  <c r="AJ349" i="9"/>
  <c r="AU298" i="9"/>
  <c r="D21" i="9"/>
  <c r="D69" i="9"/>
  <c r="D149" i="9"/>
  <c r="D181" i="9"/>
  <c r="D213" i="9"/>
  <c r="D229" i="9"/>
  <c r="D261" i="9"/>
  <c r="D277" i="9"/>
  <c r="D293" i="9"/>
  <c r="O237" i="9"/>
  <c r="O246" i="9"/>
  <c r="N262" i="9"/>
  <c r="N276" i="9"/>
  <c r="Q286" i="9"/>
  <c r="O301" i="9"/>
  <c r="Q316" i="9"/>
  <c r="P341" i="9"/>
  <c r="O357" i="9"/>
  <c r="R357" i="9" s="1"/>
  <c r="Q366" i="9"/>
  <c r="X28" i="9"/>
  <c r="Z180" i="9"/>
  <c r="X228" i="9"/>
  <c r="Z308" i="9"/>
  <c r="X324" i="9"/>
  <c r="AJ109" i="9"/>
  <c r="AI237" i="9"/>
  <c r="AA363" i="9"/>
  <c r="Z363" i="9"/>
  <c r="Y363" i="9"/>
  <c r="AA347" i="9"/>
  <c r="Z347" i="9"/>
  <c r="Y339" i="9"/>
  <c r="X339" i="9"/>
  <c r="Z339" i="9"/>
  <c r="Y323" i="9"/>
  <c r="X323" i="9"/>
  <c r="Z323" i="9"/>
  <c r="AA307" i="9"/>
  <c r="Z307" i="9"/>
  <c r="Y307" i="9"/>
  <c r="AA291" i="9"/>
  <c r="Z291" i="9"/>
  <c r="X283" i="9"/>
  <c r="Y283" i="9"/>
  <c r="Y267" i="9"/>
  <c r="X267" i="9"/>
  <c r="Z267" i="9"/>
  <c r="AK372" i="9"/>
  <c r="AJ372" i="9"/>
  <c r="AK364" i="9"/>
  <c r="AJ364" i="9"/>
  <c r="AI364" i="9"/>
  <c r="AH364" i="9"/>
  <c r="AK356" i="9"/>
  <c r="AJ356" i="9"/>
  <c r="AI356" i="9"/>
  <c r="AH356" i="9"/>
  <c r="AJ348" i="9"/>
  <c r="AI348" i="9"/>
  <c r="AH348" i="9"/>
  <c r="AK348" i="9"/>
  <c r="AH340" i="9"/>
  <c r="AI340" i="9"/>
  <c r="AI324" i="9"/>
  <c r="AH324" i="9"/>
  <c r="AJ324" i="9"/>
  <c r="AI316" i="9"/>
  <c r="AH316" i="9"/>
  <c r="AJ316" i="9"/>
  <c r="AK308" i="9"/>
  <c r="AJ308" i="9"/>
  <c r="AI308" i="9"/>
  <c r="AH308" i="9"/>
  <c r="AK300" i="9"/>
  <c r="AJ300" i="9"/>
  <c r="AI300" i="9"/>
  <c r="AH300" i="9"/>
  <c r="AK292" i="9"/>
  <c r="AJ292" i="9"/>
  <c r="AK284" i="9"/>
  <c r="AJ284" i="9"/>
  <c r="AH260" i="9"/>
  <c r="AI260" i="9"/>
  <c r="AI252" i="9"/>
  <c r="AH252" i="9"/>
  <c r="AJ252" i="9"/>
  <c r="AJ244" i="9"/>
  <c r="AI244" i="9"/>
  <c r="AH244" i="9"/>
  <c r="AK244" i="9"/>
  <c r="AK236" i="9"/>
  <c r="AJ236" i="9"/>
  <c r="AI236" i="9"/>
  <c r="AH236" i="9"/>
  <c r="AK228" i="9"/>
  <c r="AJ228" i="9"/>
  <c r="AH212" i="9"/>
  <c r="AI212" i="9"/>
  <c r="AJ204" i="9"/>
  <c r="AI204" i="9"/>
  <c r="AH204" i="9"/>
  <c r="AK204" i="9"/>
  <c r="AK196" i="9"/>
  <c r="AJ196" i="9"/>
  <c r="AI196" i="9"/>
  <c r="AH188" i="9"/>
  <c r="AI188" i="9"/>
  <c r="AJ180" i="9"/>
  <c r="AI180" i="9"/>
  <c r="AH180" i="9"/>
  <c r="AK180" i="9"/>
  <c r="AK172" i="9"/>
  <c r="AJ172" i="9"/>
  <c r="AI164" i="9"/>
  <c r="AH164" i="9"/>
  <c r="AJ164" i="9"/>
  <c r="AJ156" i="9"/>
  <c r="AI156" i="9"/>
  <c r="AH156" i="9"/>
  <c r="AK156" i="9"/>
  <c r="AH140" i="9"/>
  <c r="AI140" i="9"/>
  <c r="AJ132" i="9"/>
  <c r="AI132" i="9"/>
  <c r="AH132" i="9"/>
  <c r="AK132" i="9"/>
  <c r="AH116" i="9"/>
  <c r="AI116" i="9"/>
  <c r="AK108" i="9"/>
  <c r="AJ108" i="9"/>
  <c r="AI108" i="9"/>
  <c r="AH92" i="9"/>
  <c r="AI92" i="9"/>
  <c r="AK84" i="9"/>
  <c r="AJ84" i="9"/>
  <c r="AI68" i="9"/>
  <c r="AH68" i="9"/>
  <c r="AJ68" i="9"/>
  <c r="AI60" i="9"/>
  <c r="AH60" i="9"/>
  <c r="AJ60" i="9"/>
  <c r="AI52" i="9"/>
  <c r="AH52" i="9"/>
  <c r="AJ52" i="9"/>
  <c r="AI44" i="9"/>
  <c r="AH44" i="9"/>
  <c r="AJ44" i="9"/>
  <c r="AI36" i="9"/>
  <c r="AH36" i="9"/>
  <c r="AJ36" i="9"/>
  <c r="AI28" i="9"/>
  <c r="AH28" i="9"/>
  <c r="AJ28" i="9"/>
  <c r="AI20" i="9"/>
  <c r="AH20" i="9"/>
  <c r="AJ20" i="9"/>
  <c r="AI12" i="9"/>
  <c r="AH12" i="9"/>
  <c r="AJ12" i="9"/>
  <c r="AS369" i="9"/>
  <c r="AR369" i="9"/>
  <c r="AT369" i="9"/>
  <c r="AU361" i="9"/>
  <c r="AT361" i="9"/>
  <c r="AS361" i="9"/>
  <c r="AT353" i="9"/>
  <c r="AS353" i="9"/>
  <c r="AR353" i="9"/>
  <c r="AU353" i="9"/>
  <c r="AU345" i="9"/>
  <c r="AT345" i="9"/>
  <c r="AT337" i="9"/>
  <c r="AS337" i="9"/>
  <c r="AR337" i="9"/>
  <c r="AU337" i="9"/>
  <c r="AU329" i="9"/>
  <c r="AR329" i="9"/>
  <c r="AU321" i="9"/>
  <c r="AT321" i="9"/>
  <c r="AS321" i="9"/>
  <c r="AR321" i="9"/>
  <c r="AR313" i="9"/>
  <c r="AS313" i="9"/>
  <c r="AU305" i="9"/>
  <c r="AT305" i="9"/>
  <c r="AS305" i="9"/>
  <c r="AR305" i="9"/>
  <c r="AS297" i="9"/>
  <c r="AR297" i="9"/>
  <c r="AT297" i="9"/>
  <c r="AU289" i="9"/>
  <c r="AT289" i="9"/>
  <c r="AS289" i="9"/>
  <c r="AS281" i="9"/>
  <c r="AR281" i="9"/>
  <c r="AT281" i="9"/>
  <c r="AU273" i="9"/>
  <c r="AT273" i="9"/>
  <c r="AT265" i="9"/>
  <c r="AS265" i="9"/>
  <c r="AR265" i="9"/>
  <c r="AU265" i="9"/>
  <c r="AU257" i="9"/>
  <c r="AR257" i="9"/>
  <c r="AU249" i="9"/>
  <c r="AT249" i="9"/>
  <c r="AS249" i="9"/>
  <c r="AR249" i="9"/>
  <c r="AU241" i="9"/>
  <c r="AR241" i="9"/>
  <c r="AU233" i="9"/>
  <c r="AT233" i="9"/>
  <c r="AS233" i="9"/>
  <c r="AR233" i="9"/>
  <c r="AR225" i="9"/>
  <c r="AS225" i="9"/>
  <c r="AU217" i="9"/>
  <c r="AT217" i="9"/>
  <c r="AS217" i="9"/>
  <c r="AS209" i="9"/>
  <c r="AR209" i="9"/>
  <c r="AT209" i="9"/>
  <c r="AU201" i="9"/>
  <c r="AT201" i="9"/>
  <c r="AT193" i="9"/>
  <c r="AS193" i="9"/>
  <c r="AR193" i="9"/>
  <c r="AU193" i="9"/>
  <c r="AU177" i="9"/>
  <c r="AT177" i="9"/>
  <c r="AS177" i="9"/>
  <c r="AR169" i="9"/>
  <c r="AS169" i="9"/>
  <c r="AU161" i="9"/>
  <c r="AT161" i="9"/>
  <c r="AS153" i="9"/>
  <c r="AR153" i="9"/>
  <c r="AT153" i="9"/>
  <c r="AT137" i="9"/>
  <c r="AS137" i="9"/>
  <c r="AR137" i="9"/>
  <c r="AU137" i="9"/>
  <c r="AU121" i="9"/>
  <c r="AT121" i="9"/>
  <c r="AS121" i="9"/>
  <c r="AR121" i="9"/>
  <c r="AU105" i="9"/>
  <c r="AT105" i="9"/>
  <c r="AS105" i="9"/>
  <c r="AR97" i="9"/>
  <c r="AS97" i="9"/>
  <c r="AU89" i="9"/>
  <c r="AT89" i="9"/>
  <c r="AS81" i="9"/>
  <c r="AR81" i="9"/>
  <c r="AT81" i="9"/>
  <c r="AU73" i="9"/>
  <c r="AT73" i="9"/>
  <c r="AS65" i="9"/>
  <c r="AR65" i="9"/>
  <c r="AT65" i="9"/>
  <c r="AU49" i="9"/>
  <c r="AT49" i="9"/>
  <c r="AS49" i="9"/>
  <c r="AR49" i="9"/>
  <c r="AU33" i="9"/>
  <c r="AT33" i="9"/>
  <c r="AS33" i="9"/>
  <c r="AR33" i="9"/>
  <c r="AU17" i="9"/>
  <c r="AT17" i="9"/>
  <c r="AS17" i="9"/>
  <c r="AR17" i="9"/>
  <c r="Z107" i="9"/>
  <c r="AB107" i="9" s="1"/>
  <c r="Y123" i="9"/>
  <c r="X139" i="9"/>
  <c r="Z163" i="9"/>
  <c r="Y179" i="9"/>
  <c r="X195" i="9"/>
  <c r="X211" i="9"/>
  <c r="Z251" i="9"/>
  <c r="Z275" i="9"/>
  <c r="Z283" i="9"/>
  <c r="Z355" i="9"/>
  <c r="Z371" i="9"/>
  <c r="AJ100" i="9"/>
  <c r="AK188" i="9"/>
  <c r="AJ212" i="9"/>
  <c r="AK268" i="9"/>
  <c r="AK332" i="9"/>
  <c r="AU209" i="9"/>
  <c r="AR273" i="9"/>
  <c r="AS329" i="9"/>
  <c r="X99" i="9"/>
  <c r="Z123" i="9"/>
  <c r="Y139" i="9"/>
  <c r="X155" i="9"/>
  <c r="Z179" i="9"/>
  <c r="Y195" i="9"/>
  <c r="Y211" i="9"/>
  <c r="X227" i="9"/>
  <c r="X243" i="9"/>
  <c r="AA283" i="9"/>
  <c r="AA355" i="9"/>
  <c r="AA371" i="9"/>
  <c r="AK28" i="9"/>
  <c r="AK44" i="9"/>
  <c r="AK60" i="9"/>
  <c r="AK100" i="9"/>
  <c r="AH124" i="9"/>
  <c r="AK212" i="9"/>
  <c r="AH228" i="9"/>
  <c r="AI276" i="9"/>
  <c r="AH292" i="9"/>
  <c r="AK324" i="9"/>
  <c r="AJ340" i="9"/>
  <c r="AS273" i="9"/>
  <c r="AT329" i="9"/>
  <c r="Y99" i="9"/>
  <c r="X115" i="9"/>
  <c r="Z139" i="9"/>
  <c r="Y155" i="9"/>
  <c r="X171" i="9"/>
  <c r="Z195" i="9"/>
  <c r="Z211" i="9"/>
  <c r="Y227" i="9"/>
  <c r="Y243" i="9"/>
  <c r="X291" i="9"/>
  <c r="AH84" i="9"/>
  <c r="AJ92" i="9"/>
  <c r="AI124" i="9"/>
  <c r="AH148" i="9"/>
  <c r="AI228" i="9"/>
  <c r="AJ260" i="9"/>
  <c r="AJ276" i="9"/>
  <c r="AI292" i="9"/>
  <c r="AK340" i="9"/>
  <c r="AT225" i="9"/>
  <c r="AU281" i="9"/>
  <c r="AR345" i="9"/>
  <c r="Z99" i="9"/>
  <c r="Y115" i="9"/>
  <c r="X131" i="9"/>
  <c r="Z155" i="9"/>
  <c r="Y171" i="9"/>
  <c r="X187" i="9"/>
  <c r="Z227" i="9"/>
  <c r="Z243" i="9"/>
  <c r="X259" i="9"/>
  <c r="Y291" i="9"/>
  <c r="Y299" i="9"/>
  <c r="X307" i="9"/>
  <c r="AI84" i="9"/>
  <c r="AK92" i="9"/>
  <c r="AJ124" i="9"/>
  <c r="AI148" i="9"/>
  <c r="AK260" i="9"/>
  <c r="AK276" i="9"/>
  <c r="AH372" i="9"/>
  <c r="AS185" i="9"/>
  <c r="AU225" i="9"/>
  <c r="AR289" i="9"/>
  <c r="AS345" i="9"/>
  <c r="Z299" i="9"/>
  <c r="AJ116" i="9"/>
  <c r="AJ148" i="9"/>
  <c r="AH172" i="9"/>
  <c r="AI372" i="9"/>
  <c r="AT185" i="9"/>
  <c r="AS241" i="9"/>
  <c r="AU297" i="9"/>
  <c r="AS58" i="9"/>
  <c r="AU74" i="9"/>
  <c r="AR90" i="9"/>
  <c r="AT106" i="9"/>
  <c r="AR146" i="9"/>
  <c r="AU154" i="9"/>
  <c r="AR162" i="9"/>
  <c r="AU170" i="9"/>
  <c r="AT186" i="9"/>
  <c r="AS202" i="9"/>
  <c r="AR218" i="9"/>
  <c r="AU226" i="9"/>
  <c r="AU242" i="9"/>
  <c r="AS258" i="9"/>
  <c r="AS274" i="9"/>
  <c r="AU282" i="9"/>
  <c r="AT298" i="9"/>
  <c r="AR314" i="9"/>
  <c r="AU322" i="9"/>
  <c r="AU338" i="9"/>
  <c r="AR354" i="9"/>
  <c r="AR370" i="9"/>
  <c r="AS50" i="9"/>
  <c r="AU58" i="9"/>
  <c r="AR82" i="9"/>
  <c r="AT90" i="9"/>
  <c r="AS122" i="9"/>
  <c r="AT146" i="9"/>
  <c r="AT162" i="9"/>
  <c r="AS178" i="9"/>
  <c r="AU202" i="9"/>
  <c r="AT218" i="9"/>
  <c r="AS234" i="9"/>
  <c r="AR250" i="9"/>
  <c r="AU258" i="9"/>
  <c r="AU274" i="9"/>
  <c r="AR290" i="9"/>
  <c r="AR306" i="9"/>
  <c r="AT314" i="9"/>
  <c r="AS330" i="9"/>
  <c r="AT354" i="9"/>
  <c r="AT370" i="9"/>
  <c r="AT50" i="9"/>
  <c r="AR66" i="9"/>
  <c r="AS82" i="9"/>
  <c r="AR114" i="9"/>
  <c r="AT122" i="9"/>
  <c r="AT178" i="9"/>
  <c r="AR194" i="9"/>
  <c r="AR210" i="9"/>
  <c r="AT234" i="9"/>
  <c r="AS250" i="9"/>
  <c r="AR266" i="9"/>
  <c r="AS290" i="9"/>
  <c r="AS306" i="9"/>
  <c r="AT330" i="9"/>
  <c r="AR346" i="9"/>
  <c r="AR18" i="9"/>
  <c r="AR26" i="9"/>
  <c r="AR34" i="9"/>
  <c r="AR42" i="9"/>
  <c r="AS66" i="9"/>
  <c r="AT82" i="9"/>
  <c r="AR98" i="9"/>
  <c r="AS114" i="9"/>
  <c r="AR130" i="9"/>
  <c r="AR138" i="9"/>
  <c r="AS194" i="9"/>
  <c r="AS210" i="9"/>
  <c r="AT250" i="9"/>
  <c r="AS266" i="9"/>
  <c r="AT290" i="9"/>
  <c r="AT306" i="9"/>
  <c r="AS346" i="9"/>
  <c r="AR362" i="9"/>
  <c r="AS18" i="9"/>
  <c r="AS26" i="9"/>
  <c r="AS34" i="9"/>
  <c r="AS42" i="9"/>
  <c r="AT66" i="9"/>
  <c r="AR74" i="9"/>
  <c r="AS98" i="9"/>
  <c r="AT114" i="9"/>
  <c r="AS130" i="9"/>
  <c r="AS138" i="9"/>
  <c r="AR154" i="9"/>
  <c r="AR170" i="9"/>
  <c r="AT194" i="9"/>
  <c r="AT210" i="9"/>
  <c r="AR226" i="9"/>
  <c r="AR242" i="9"/>
  <c r="AT266" i="9"/>
  <c r="AR282" i="9"/>
  <c r="AR322" i="9"/>
  <c r="AR338" i="9"/>
  <c r="AT346" i="9"/>
  <c r="AS362" i="9"/>
  <c r="AT18" i="9"/>
  <c r="AT26" i="9"/>
  <c r="AT34" i="9"/>
  <c r="AT42" i="9"/>
  <c r="AS74" i="9"/>
  <c r="AT98" i="9"/>
  <c r="AR106" i="9"/>
  <c r="AT130" i="9"/>
  <c r="AT138" i="9"/>
  <c r="AS154" i="9"/>
  <c r="AS170" i="9"/>
  <c r="AR186" i="9"/>
  <c r="AS226" i="9"/>
  <c r="AS242" i="9"/>
  <c r="AS282" i="9"/>
  <c r="AR298" i="9"/>
  <c r="AS322" i="9"/>
  <c r="AS338" i="9"/>
  <c r="AT362" i="9"/>
  <c r="D18" i="9"/>
  <c r="D26" i="9"/>
  <c r="D34" i="9"/>
  <c r="D42" i="9"/>
  <c r="D50" i="9"/>
  <c r="D58" i="9"/>
  <c r="D66" i="9"/>
  <c r="D74" i="9"/>
  <c r="D82" i="9"/>
  <c r="D90" i="9"/>
  <c r="D98" i="9"/>
  <c r="D106" i="9"/>
  <c r="D114" i="9"/>
  <c r="D122" i="9"/>
  <c r="D130" i="9"/>
  <c r="D138" i="9"/>
  <c r="D146" i="9"/>
  <c r="D154" i="9"/>
  <c r="D162" i="9"/>
  <c r="D170" i="9"/>
  <c r="D178" i="9"/>
  <c r="D186" i="9"/>
  <c r="D194" i="9"/>
  <c r="D202" i="9"/>
  <c r="D210" i="9"/>
  <c r="D218" i="9"/>
  <c r="D226" i="9"/>
  <c r="D234" i="9"/>
  <c r="D242" i="9"/>
  <c r="D250" i="9"/>
  <c r="D258" i="9"/>
  <c r="D266" i="9"/>
  <c r="D274" i="9"/>
  <c r="D282" i="9"/>
  <c r="D290" i="9"/>
  <c r="D298" i="9"/>
  <c r="D306" i="9"/>
  <c r="D314" i="9"/>
  <c r="D322" i="9"/>
  <c r="D330" i="9"/>
  <c r="D338" i="9"/>
  <c r="D346" i="9"/>
  <c r="D354" i="9"/>
  <c r="D362" i="9"/>
  <c r="D370" i="9"/>
  <c r="E42" i="9"/>
  <c r="E50" i="9"/>
  <c r="E58" i="9"/>
  <c r="E66" i="9"/>
  <c r="E74" i="9"/>
  <c r="E82" i="9"/>
  <c r="E90" i="9"/>
  <c r="E98" i="9"/>
  <c r="E106" i="9"/>
  <c r="E114" i="9"/>
  <c r="E122" i="9"/>
  <c r="E130" i="9"/>
  <c r="E138" i="9"/>
  <c r="E146" i="9"/>
  <c r="E154" i="9"/>
  <c r="E162" i="9"/>
  <c r="E170" i="9"/>
  <c r="E178" i="9"/>
  <c r="E186" i="9"/>
  <c r="E194" i="9"/>
  <c r="E202" i="9"/>
  <c r="E210" i="9"/>
  <c r="E218" i="9"/>
  <c r="E226" i="9"/>
  <c r="E234" i="9"/>
  <c r="E242" i="9"/>
  <c r="E250" i="9"/>
  <c r="E258" i="9"/>
  <c r="E266" i="9"/>
  <c r="E274" i="9"/>
  <c r="E282" i="9"/>
  <c r="E290" i="9"/>
  <c r="E298" i="9"/>
  <c r="E306" i="9"/>
  <c r="E314" i="9"/>
  <c r="E322" i="9"/>
  <c r="E330" i="9"/>
  <c r="E338" i="9"/>
  <c r="E346" i="9"/>
  <c r="E354" i="9"/>
  <c r="E362" i="9"/>
  <c r="E370" i="9"/>
  <c r="E18" i="9"/>
  <c r="F18" i="9"/>
  <c r="F26" i="9"/>
  <c r="F34" i="9"/>
  <c r="F42" i="9"/>
  <c r="F50" i="9"/>
  <c r="F58" i="9"/>
  <c r="F66" i="9"/>
  <c r="F74" i="9"/>
  <c r="F82" i="9"/>
  <c r="F90" i="9"/>
  <c r="F98" i="9"/>
  <c r="F106" i="9"/>
  <c r="F114" i="9"/>
  <c r="F122" i="9"/>
  <c r="F130" i="9"/>
  <c r="F138" i="9"/>
  <c r="F146" i="9"/>
  <c r="F154" i="9"/>
  <c r="F162" i="9"/>
  <c r="F170" i="9"/>
  <c r="F178" i="9"/>
  <c r="F186" i="9"/>
  <c r="F194" i="9"/>
  <c r="F202" i="9"/>
  <c r="F210" i="9"/>
  <c r="F218" i="9"/>
  <c r="F226" i="9"/>
  <c r="F234" i="9"/>
  <c r="F242" i="9"/>
  <c r="F250" i="9"/>
  <c r="F258" i="9"/>
  <c r="F266" i="9"/>
  <c r="F274" i="9"/>
  <c r="F282" i="9"/>
  <c r="F290" i="9"/>
  <c r="F298" i="9"/>
  <c r="F306" i="9"/>
  <c r="F314" i="9"/>
  <c r="F322" i="9"/>
  <c r="F330" i="9"/>
  <c r="F338" i="9"/>
  <c r="F346" i="9"/>
  <c r="F354" i="9"/>
  <c r="F362" i="9"/>
  <c r="F370" i="9"/>
  <c r="E26" i="9"/>
  <c r="E34" i="9"/>
  <c r="AK154" i="9"/>
  <c r="AJ154" i="9"/>
  <c r="AI154" i="9"/>
  <c r="AK82" i="9"/>
  <c r="AI122" i="9"/>
  <c r="AJ186" i="9"/>
  <c r="AK242" i="9"/>
  <c r="AK371" i="9"/>
  <c r="AJ371" i="9"/>
  <c r="AI371" i="9"/>
  <c r="AH371" i="9"/>
  <c r="AK363" i="9"/>
  <c r="AJ363" i="9"/>
  <c r="AK355" i="9"/>
  <c r="AJ355" i="9"/>
  <c r="AI355" i="9"/>
  <c r="AH355" i="9"/>
  <c r="AK347" i="9"/>
  <c r="AJ347" i="9"/>
  <c r="AK339" i="9"/>
  <c r="AJ339" i="9"/>
  <c r="AI339" i="9"/>
  <c r="AH339" i="9"/>
  <c r="AK331" i="9"/>
  <c r="AJ331" i="9"/>
  <c r="AK323" i="9"/>
  <c r="AJ323" i="9"/>
  <c r="AI323" i="9"/>
  <c r="AH323" i="9"/>
  <c r="AK315" i="9"/>
  <c r="AJ315" i="9"/>
  <c r="AK307" i="9"/>
  <c r="AI307" i="9"/>
  <c r="AH307" i="9"/>
  <c r="AK299" i="9"/>
  <c r="AJ299" i="9"/>
  <c r="AK291" i="9"/>
  <c r="AI291" i="9"/>
  <c r="AH291" i="9"/>
  <c r="AK283" i="9"/>
  <c r="AJ283" i="9"/>
  <c r="AK275" i="9"/>
  <c r="AI275" i="9"/>
  <c r="AH275" i="9"/>
  <c r="AK267" i="9"/>
  <c r="AJ267" i="9"/>
  <c r="AK259" i="9"/>
  <c r="AI259" i="9"/>
  <c r="AH259" i="9"/>
  <c r="AK243" i="9"/>
  <c r="AI243" i="9"/>
  <c r="AH243" i="9"/>
  <c r="AK227" i="9"/>
  <c r="AI227" i="9"/>
  <c r="AH227" i="9"/>
  <c r="AI211" i="9"/>
  <c r="AH211" i="9"/>
  <c r="AK203" i="9"/>
  <c r="AJ203" i="9"/>
  <c r="AJ187" i="9"/>
  <c r="AI187" i="9"/>
  <c r="AH187" i="9"/>
  <c r="AK163" i="9"/>
  <c r="AJ163" i="9"/>
  <c r="AI163" i="9"/>
  <c r="AI147" i="9"/>
  <c r="AH147" i="9"/>
  <c r="AK139" i="9"/>
  <c r="AJ139" i="9"/>
  <c r="AJ123" i="9"/>
  <c r="AI123" i="9"/>
  <c r="AH123" i="9"/>
  <c r="AK99" i="9"/>
  <c r="AJ99" i="9"/>
  <c r="AI99" i="9"/>
  <c r="AI83" i="9"/>
  <c r="AH83" i="9"/>
  <c r="AH370" i="9"/>
  <c r="AK370" i="9"/>
  <c r="AK362" i="9"/>
  <c r="AJ362" i="9"/>
  <c r="AI362" i="9"/>
  <c r="AH362" i="9"/>
  <c r="AH354" i="9"/>
  <c r="AK354" i="9"/>
  <c r="AK346" i="9"/>
  <c r="AJ346" i="9"/>
  <c r="AI346" i="9"/>
  <c r="AH346" i="9"/>
  <c r="AH338" i="9"/>
  <c r="AK338" i="9"/>
  <c r="AK330" i="9"/>
  <c r="AJ330" i="9"/>
  <c r="AI330" i="9"/>
  <c r="AH330" i="9"/>
  <c r="AH322" i="9"/>
  <c r="AK322" i="9"/>
  <c r="AK314" i="9"/>
  <c r="AJ314" i="9"/>
  <c r="AI314" i="9"/>
  <c r="AH314" i="9"/>
  <c r="AH306" i="9"/>
  <c r="AK306" i="9"/>
  <c r="AJ298" i="9"/>
  <c r="AI298" i="9"/>
  <c r="AH298" i="9"/>
  <c r="AH290" i="9"/>
  <c r="AK290" i="9"/>
  <c r="AJ282" i="9"/>
  <c r="AI282" i="9"/>
  <c r="AH282" i="9"/>
  <c r="AH274" i="9"/>
  <c r="AK274" i="9"/>
  <c r="AJ266" i="9"/>
  <c r="AI266" i="9"/>
  <c r="AH266" i="9"/>
  <c r="AH258" i="9"/>
  <c r="AK258" i="9"/>
  <c r="AJ250" i="9"/>
  <c r="AI250" i="9"/>
  <c r="AH250" i="9"/>
  <c r="AJ234" i="9"/>
  <c r="AI234" i="9"/>
  <c r="AH234" i="9"/>
  <c r="AJ218" i="9"/>
  <c r="AI218" i="9"/>
  <c r="AH218" i="9"/>
  <c r="AI138" i="9"/>
  <c r="AH138" i="9"/>
  <c r="AK130" i="9"/>
  <c r="AJ130" i="9"/>
  <c r="AJ114" i="9"/>
  <c r="AI114" i="9"/>
  <c r="AH114" i="9"/>
  <c r="AK90" i="9"/>
  <c r="AJ90" i="9"/>
  <c r="AI90" i="9"/>
  <c r="AK194" i="9"/>
  <c r="AJ194" i="9"/>
  <c r="AH106" i="9"/>
  <c r="AK122" i="9"/>
  <c r="AI162" i="9"/>
  <c r="AI170" i="9"/>
  <c r="AI226" i="9"/>
  <c r="AI258" i="9"/>
  <c r="AI370" i="9"/>
  <c r="AJ178" i="9"/>
  <c r="AI178" i="9"/>
  <c r="AH178" i="9"/>
  <c r="AI98" i="9"/>
  <c r="AI106" i="9"/>
  <c r="AH154" i="9"/>
  <c r="AJ162" i="9"/>
  <c r="AJ170" i="9"/>
  <c r="AH210" i="9"/>
  <c r="AK218" i="9"/>
  <c r="AJ226" i="9"/>
  <c r="AJ235" i="9"/>
  <c r="AL235" i="9" s="1"/>
  <c r="AJ258" i="9"/>
  <c r="AI274" i="9"/>
  <c r="AI338" i="9"/>
  <c r="AJ370" i="9"/>
  <c r="AH74" i="9"/>
  <c r="AH90" i="9"/>
  <c r="AJ98" i="9"/>
  <c r="AJ106" i="9"/>
  <c r="AH146" i="9"/>
  <c r="AK162" i="9"/>
  <c r="AJ202" i="9"/>
  <c r="AI210" i="9"/>
  <c r="AK226" i="9"/>
  <c r="AK250" i="9"/>
  <c r="AJ274" i="9"/>
  <c r="AI290" i="9"/>
  <c r="AJ338" i="9"/>
  <c r="AH347" i="9"/>
  <c r="AI74" i="9"/>
  <c r="AH82" i="9"/>
  <c r="AK98" i="9"/>
  <c r="AJ138" i="9"/>
  <c r="AI146" i="9"/>
  <c r="AH194" i="9"/>
  <c r="AJ210" i="9"/>
  <c r="AJ275" i="9"/>
  <c r="AJ290" i="9"/>
  <c r="AI306" i="9"/>
  <c r="AI322" i="9"/>
  <c r="AI347" i="9"/>
  <c r="AI202" i="9"/>
  <c r="AH202" i="9"/>
  <c r="AJ74" i="9"/>
  <c r="AI82" i="9"/>
  <c r="AH130" i="9"/>
  <c r="AK138" i="9"/>
  <c r="AJ146" i="9"/>
  <c r="AH186" i="9"/>
  <c r="AI194" i="9"/>
  <c r="AI219" i="9"/>
  <c r="AL219" i="9" s="1"/>
  <c r="AI242" i="9"/>
  <c r="AI251" i="9"/>
  <c r="AK266" i="9"/>
  <c r="AJ291" i="9"/>
  <c r="AJ306" i="9"/>
  <c r="AJ322" i="9"/>
  <c r="AI130" i="9"/>
  <c r="AJ242" i="9"/>
  <c r="AJ251" i="9"/>
  <c r="AH267" i="9"/>
  <c r="AK282" i="9"/>
  <c r="AJ307" i="9"/>
  <c r="AI354" i="9"/>
  <c r="AJ365" i="9"/>
  <c r="AH341" i="9"/>
  <c r="AH357" i="9"/>
  <c r="AH373" i="9"/>
  <c r="AI373" i="9"/>
  <c r="AA18" i="9"/>
  <c r="Y34" i="9"/>
  <c r="AA50" i="9"/>
  <c r="Z74" i="9"/>
  <c r="Z90" i="9"/>
  <c r="Y106" i="9"/>
  <c r="X122" i="9"/>
  <c r="Z146" i="9"/>
  <c r="Z162" i="9"/>
  <c r="X178" i="9"/>
  <c r="X194" i="9"/>
  <c r="AA202" i="9"/>
  <c r="Y226" i="9"/>
  <c r="AA234" i="9"/>
  <c r="Y258" i="9"/>
  <c r="AA266" i="9"/>
  <c r="Y290" i="9"/>
  <c r="AA298" i="9"/>
  <c r="Y322" i="9"/>
  <c r="AA330" i="9"/>
  <c r="Y354" i="9"/>
  <c r="AA362" i="9"/>
  <c r="X218" i="9"/>
  <c r="Y26" i="9"/>
  <c r="AA34" i="9"/>
  <c r="Y58" i="9"/>
  <c r="X82" i="9"/>
  <c r="X98" i="9"/>
  <c r="AA106" i="9"/>
  <c r="Z122" i="9"/>
  <c r="Y138" i="9"/>
  <c r="X154" i="9"/>
  <c r="Z178" i="9"/>
  <c r="Z194" i="9"/>
  <c r="Y218" i="9"/>
  <c r="AA226" i="9"/>
  <c r="Y250" i="9"/>
  <c r="AA258" i="9"/>
  <c r="Y282" i="9"/>
  <c r="AA290" i="9"/>
  <c r="Y314" i="9"/>
  <c r="AA322" i="9"/>
  <c r="Y346" i="9"/>
  <c r="AA354" i="9"/>
  <c r="X18" i="9"/>
  <c r="Z26" i="9"/>
  <c r="X42" i="9"/>
  <c r="Z58" i="9"/>
  <c r="X66" i="9"/>
  <c r="Y82" i="9"/>
  <c r="Y98" i="9"/>
  <c r="Z138" i="9"/>
  <c r="Y154" i="9"/>
  <c r="X170" i="9"/>
  <c r="X210" i="9"/>
  <c r="Z218" i="9"/>
  <c r="X242" i="9"/>
  <c r="Z250" i="9"/>
  <c r="X274" i="9"/>
  <c r="Z282" i="9"/>
  <c r="X306" i="9"/>
  <c r="Z314" i="9"/>
  <c r="X338" i="9"/>
  <c r="Z346" i="9"/>
  <c r="X370" i="9"/>
  <c r="Y18" i="9"/>
  <c r="Y42" i="9"/>
  <c r="Y66" i="9"/>
  <c r="Z82" i="9"/>
  <c r="Z98" i="9"/>
  <c r="X114" i="9"/>
  <c r="X130" i="9"/>
  <c r="Z154" i="9"/>
  <c r="Y170" i="9"/>
  <c r="X186" i="9"/>
  <c r="Y210" i="9"/>
  <c r="Y242" i="9"/>
  <c r="Y274" i="9"/>
  <c r="Y306" i="9"/>
  <c r="Y338" i="9"/>
  <c r="Y370" i="9"/>
  <c r="Z42" i="9"/>
  <c r="X50" i="9"/>
  <c r="Z66" i="9"/>
  <c r="Y114" i="9"/>
  <c r="Y130" i="9"/>
  <c r="Z170" i="9"/>
  <c r="Y186" i="9"/>
  <c r="X202" i="9"/>
  <c r="Z210" i="9"/>
  <c r="X234" i="9"/>
  <c r="Z242" i="9"/>
  <c r="X266" i="9"/>
  <c r="Z274" i="9"/>
  <c r="X298" i="9"/>
  <c r="Z306" i="9"/>
  <c r="X330" i="9"/>
  <c r="Z338" i="9"/>
  <c r="X362" i="9"/>
  <c r="Z370" i="9"/>
  <c r="Y50" i="9"/>
  <c r="X74" i="9"/>
  <c r="X90" i="9"/>
  <c r="Z114" i="9"/>
  <c r="Z130" i="9"/>
  <c r="X146" i="9"/>
  <c r="X162" i="9"/>
  <c r="Z186" i="9"/>
  <c r="Y202" i="9"/>
  <c r="Y234" i="9"/>
  <c r="Y266" i="9"/>
  <c r="Y298" i="9"/>
  <c r="Y330" i="9"/>
  <c r="Y362" i="9"/>
  <c r="AR11" i="9"/>
  <c r="AS11" i="9"/>
  <c r="AT11" i="9"/>
  <c r="AH11" i="9"/>
  <c r="AI11" i="9"/>
  <c r="Q371" i="9"/>
  <c r="P371" i="9"/>
  <c r="O371" i="9"/>
  <c r="O363" i="9"/>
  <c r="N363" i="9"/>
  <c r="Q363" i="9"/>
  <c r="Q355" i="9"/>
  <c r="P355" i="9"/>
  <c r="O355" i="9"/>
  <c r="N355" i="9"/>
  <c r="Q347" i="9"/>
  <c r="P347" i="9"/>
  <c r="O347" i="9"/>
  <c r="N347" i="9"/>
  <c r="Q339" i="9"/>
  <c r="P339" i="9"/>
  <c r="O339" i="9"/>
  <c r="O331" i="9"/>
  <c r="N331" i="9"/>
  <c r="Q331" i="9"/>
  <c r="Q323" i="9"/>
  <c r="P323" i="9"/>
  <c r="O323" i="9"/>
  <c r="N323" i="9"/>
  <c r="Q315" i="9"/>
  <c r="P315" i="9"/>
  <c r="O315" i="9"/>
  <c r="N315" i="9"/>
  <c r="Q307" i="9"/>
  <c r="P307" i="9"/>
  <c r="O307" i="9"/>
  <c r="O299" i="9"/>
  <c r="N299" i="9"/>
  <c r="Q299" i="9"/>
  <c r="Q291" i="9"/>
  <c r="P291" i="9"/>
  <c r="O291" i="9"/>
  <c r="N291" i="9"/>
  <c r="Q283" i="9"/>
  <c r="P283" i="9"/>
  <c r="O283" i="9"/>
  <c r="N283" i="9"/>
  <c r="Q275" i="9"/>
  <c r="P275" i="9"/>
  <c r="O275" i="9"/>
  <c r="O267" i="9"/>
  <c r="N267" i="9"/>
  <c r="Q267" i="9"/>
  <c r="Q259" i="9"/>
  <c r="P259" i="9"/>
  <c r="O259" i="9"/>
  <c r="N259" i="9"/>
  <c r="Q251" i="9"/>
  <c r="P251" i="9"/>
  <c r="O251" i="9"/>
  <c r="N251" i="9"/>
  <c r="Q243" i="9"/>
  <c r="P243" i="9"/>
  <c r="O243" i="9"/>
  <c r="O235" i="9"/>
  <c r="N235" i="9"/>
  <c r="Q235" i="9"/>
  <c r="Q227" i="9"/>
  <c r="P227" i="9"/>
  <c r="O227" i="9"/>
  <c r="N227" i="9"/>
  <c r="Q219" i="9"/>
  <c r="P219" i="9"/>
  <c r="O219" i="9"/>
  <c r="N219" i="9"/>
  <c r="Q211" i="9"/>
  <c r="P211" i="9"/>
  <c r="O211" i="9"/>
  <c r="O203" i="9"/>
  <c r="N203" i="9"/>
  <c r="Q203" i="9"/>
  <c r="Q195" i="9"/>
  <c r="P195" i="9"/>
  <c r="O195" i="9"/>
  <c r="N195" i="9"/>
  <c r="Q187" i="9"/>
  <c r="P187" i="9"/>
  <c r="O187" i="9"/>
  <c r="O179" i="9"/>
  <c r="N179" i="9"/>
  <c r="Q179" i="9"/>
  <c r="Q171" i="9"/>
  <c r="P171" i="9"/>
  <c r="O171" i="9"/>
  <c r="N171" i="9"/>
  <c r="Q163" i="9"/>
  <c r="P163" i="9"/>
  <c r="O163" i="9"/>
  <c r="N163" i="9"/>
  <c r="Q155" i="9"/>
  <c r="P155" i="9"/>
  <c r="O155" i="9"/>
  <c r="O147" i="9"/>
  <c r="N147" i="9"/>
  <c r="Q147" i="9"/>
  <c r="Q139" i="9"/>
  <c r="P139" i="9"/>
  <c r="O139" i="9"/>
  <c r="N139" i="9"/>
  <c r="Q131" i="9"/>
  <c r="P131" i="9"/>
  <c r="O131" i="9"/>
  <c r="N131" i="9"/>
  <c r="Q123" i="9"/>
  <c r="P123" i="9"/>
  <c r="O123" i="9"/>
  <c r="O115" i="9"/>
  <c r="N115" i="9"/>
  <c r="Q115" i="9"/>
  <c r="Q107" i="9"/>
  <c r="O107" i="9"/>
  <c r="N107" i="9"/>
  <c r="Q99" i="9"/>
  <c r="O99" i="9"/>
  <c r="Q91" i="9"/>
  <c r="O91" i="9"/>
  <c r="P235" i="9"/>
  <c r="P299" i="9"/>
  <c r="P363" i="9"/>
  <c r="N275" i="9"/>
  <c r="N339" i="9"/>
  <c r="N11" i="9"/>
  <c r="O11" i="9"/>
  <c r="P11" i="9"/>
  <c r="D11" i="9"/>
  <c r="E11" i="9"/>
  <c r="F11" i="9"/>
  <c r="R30" i="9" l="1"/>
  <c r="H220" i="9"/>
  <c r="H188" i="9"/>
  <c r="H124" i="9"/>
  <c r="R54" i="9"/>
  <c r="R14" i="9"/>
  <c r="H374" i="9"/>
  <c r="H302" i="9"/>
  <c r="H318" i="9"/>
  <c r="H140" i="9"/>
  <c r="H76" i="9"/>
  <c r="H236" i="9"/>
  <c r="H172" i="9"/>
  <c r="H108" i="9"/>
  <c r="H36" i="9"/>
  <c r="R22" i="9"/>
  <c r="H334" i="9"/>
  <c r="H246" i="9"/>
  <c r="H340" i="9"/>
  <c r="R70" i="9"/>
  <c r="H286" i="9"/>
  <c r="AV35" i="9"/>
  <c r="AV91" i="9"/>
  <c r="AV123" i="9"/>
  <c r="AV155" i="9"/>
  <c r="AV203" i="9"/>
  <c r="AV227" i="9"/>
  <c r="AV267" i="9"/>
  <c r="AV291" i="9"/>
  <c r="AV307" i="9"/>
  <c r="AL14" i="9"/>
  <c r="AL46" i="9"/>
  <c r="AL118" i="9"/>
  <c r="H132" i="9"/>
  <c r="H68" i="9"/>
  <c r="H60" i="9"/>
  <c r="H348" i="9"/>
  <c r="H54" i="9"/>
  <c r="R258" i="9"/>
  <c r="H324" i="9"/>
  <c r="H332" i="9"/>
  <c r="H284" i="9"/>
  <c r="R134" i="9"/>
  <c r="H310" i="9"/>
  <c r="H86" i="9"/>
  <c r="H308" i="9"/>
  <c r="AB359" i="9"/>
  <c r="H204" i="9"/>
  <c r="R230" i="9"/>
  <c r="H94" i="9"/>
  <c r="H78" i="9"/>
  <c r="R174" i="9"/>
  <c r="H142" i="9"/>
  <c r="H190" i="9"/>
  <c r="R62" i="9"/>
  <c r="H262" i="9"/>
  <c r="H126" i="9"/>
  <c r="R110" i="9"/>
  <c r="H294" i="9"/>
  <c r="H166" i="9"/>
  <c r="H38" i="9"/>
  <c r="H350" i="9"/>
  <c r="AB319" i="9"/>
  <c r="H252" i="9"/>
  <c r="H372" i="9"/>
  <c r="H228" i="9"/>
  <c r="H164" i="9"/>
  <c r="R142" i="9"/>
  <c r="H244" i="9"/>
  <c r="H84" i="9"/>
  <c r="H44" i="9"/>
  <c r="H198" i="9"/>
  <c r="H182" i="9"/>
  <c r="H30" i="9"/>
  <c r="H62" i="9"/>
  <c r="H366" i="9"/>
  <c r="AB362" i="9"/>
  <c r="AB346" i="9"/>
  <c r="AV347" i="9"/>
  <c r="AB157" i="9"/>
  <c r="AB115" i="9"/>
  <c r="H268" i="9"/>
  <c r="H28" i="9"/>
  <c r="AB146" i="9"/>
  <c r="AB290" i="9"/>
  <c r="AB131" i="9"/>
  <c r="AB347" i="9"/>
  <c r="AB327" i="9"/>
  <c r="AB45" i="9"/>
  <c r="AB85" i="9"/>
  <c r="AB141" i="9"/>
  <c r="AB181" i="9"/>
  <c r="R126" i="9"/>
  <c r="AB74" i="9"/>
  <c r="AB354" i="9"/>
  <c r="AB226" i="9"/>
  <c r="AL302" i="9"/>
  <c r="AB351" i="9"/>
  <c r="AB299" i="9"/>
  <c r="AV323" i="9"/>
  <c r="AB298" i="9"/>
  <c r="AB338" i="9"/>
  <c r="AB51" i="9"/>
  <c r="AL238" i="9"/>
  <c r="AV51" i="9"/>
  <c r="AV219" i="9"/>
  <c r="AV243" i="9"/>
  <c r="AL94" i="9"/>
  <c r="AL134" i="9"/>
  <c r="AL254" i="9"/>
  <c r="AL318" i="9"/>
  <c r="AB343" i="9"/>
  <c r="AB171" i="9"/>
  <c r="AB148" i="9"/>
  <c r="AB236" i="9"/>
  <c r="AB260" i="9"/>
  <c r="AB220" i="9"/>
  <c r="AB372" i="9"/>
  <c r="AB59" i="9"/>
  <c r="AL78" i="9"/>
  <c r="AB133" i="9"/>
  <c r="AL30" i="9"/>
  <c r="AL62" i="9"/>
  <c r="AB250" i="9"/>
  <c r="AV75" i="9"/>
  <c r="AV27" i="9"/>
  <c r="AV283" i="9"/>
  <c r="AV107" i="9"/>
  <c r="AV67" i="9"/>
  <c r="AV259" i="9"/>
  <c r="AL368" i="9"/>
  <c r="AL357" i="9"/>
  <c r="AL150" i="9"/>
  <c r="AL363" i="9"/>
  <c r="AB228" i="9"/>
  <c r="AB170" i="9"/>
  <c r="AB212" i="9"/>
  <c r="AB20" i="9"/>
  <c r="AB306" i="9"/>
  <c r="AB308" i="9"/>
  <c r="AB364" i="9"/>
  <c r="AB276" i="9"/>
  <c r="AB19" i="9"/>
  <c r="AB163" i="9"/>
  <c r="AB203" i="9"/>
  <c r="AB331" i="9"/>
  <c r="AB61" i="9"/>
  <c r="AB93" i="9"/>
  <c r="AB309" i="9"/>
  <c r="AB266" i="9"/>
  <c r="AB98" i="9"/>
  <c r="AB187" i="9"/>
  <c r="AB84" i="9"/>
  <c r="AB197" i="9"/>
  <c r="AB234" i="9"/>
  <c r="AB274" i="9"/>
  <c r="AB322" i="9"/>
  <c r="AB194" i="9"/>
  <c r="AB155" i="9"/>
  <c r="AB339" i="9"/>
  <c r="AB340" i="9"/>
  <c r="AB44" i="9"/>
  <c r="AB325" i="9"/>
  <c r="AB253" i="9"/>
  <c r="AB367" i="9"/>
  <c r="AB301" i="9"/>
  <c r="AB314" i="9"/>
  <c r="AB243" i="9"/>
  <c r="AB307" i="9"/>
  <c r="AB284" i="9"/>
  <c r="AB180" i="9"/>
  <c r="AB268" i="9"/>
  <c r="AB188" i="9"/>
  <c r="AB91" i="9"/>
  <c r="AB13" i="9"/>
  <c r="AB29" i="9"/>
  <c r="AB125" i="9"/>
  <c r="AB165" i="9"/>
  <c r="AB261" i="9"/>
  <c r="AB50" i="9"/>
  <c r="AB82" i="9"/>
  <c r="AB58" i="9"/>
  <c r="AB178" i="9"/>
  <c r="AB34" i="9"/>
  <c r="AB291" i="9"/>
  <c r="AB211" i="9"/>
  <c r="AB324" i="9"/>
  <c r="AB332" i="9"/>
  <c r="AB132" i="9"/>
  <c r="AB275" i="9"/>
  <c r="AB219" i="9"/>
  <c r="AB285" i="9"/>
  <c r="AB293" i="9"/>
  <c r="AB357" i="9"/>
  <c r="AB370" i="9"/>
  <c r="AB66" i="9"/>
  <c r="AB18" i="9"/>
  <c r="AB195" i="9"/>
  <c r="AB244" i="9"/>
  <c r="AB116" i="9"/>
  <c r="AB179" i="9"/>
  <c r="AB235" i="9"/>
  <c r="AB371" i="9"/>
  <c r="AB69" i="9"/>
  <c r="AB330" i="9"/>
  <c r="AB242" i="9"/>
  <c r="AB162" i="9"/>
  <c r="AB130" i="9"/>
  <c r="AB154" i="9"/>
  <c r="AB26" i="9"/>
  <c r="AB99" i="9"/>
  <c r="AB267" i="9"/>
  <c r="AB204" i="9"/>
  <c r="AB100" i="9"/>
  <c r="AB68" i="9"/>
  <c r="AB196" i="9"/>
  <c r="AB292" i="9"/>
  <c r="AB140" i="9"/>
  <c r="AB43" i="9"/>
  <c r="AB269" i="9"/>
  <c r="AB109" i="9"/>
  <c r="AB237" i="9"/>
  <c r="AB333" i="9"/>
  <c r="AB90" i="9"/>
  <c r="AB114" i="9"/>
  <c r="AB210" i="9"/>
  <c r="AB42" i="9"/>
  <c r="AB282" i="9"/>
  <c r="AB138" i="9"/>
  <c r="AB218" i="9"/>
  <c r="AB258" i="9"/>
  <c r="AB122" i="9"/>
  <c r="AB259" i="9"/>
  <c r="AB227" i="9"/>
  <c r="AB363" i="9"/>
  <c r="AB124" i="9"/>
  <c r="AB12" i="9"/>
  <c r="AB300" i="9"/>
  <c r="AB108" i="9"/>
  <c r="AB67" i="9"/>
  <c r="AB75" i="9"/>
  <c r="AB147" i="9"/>
  <c r="AB251" i="9"/>
  <c r="AB245" i="9"/>
  <c r="AB37" i="9"/>
  <c r="AB53" i="9"/>
  <c r="AB202" i="9"/>
  <c r="AB106" i="9"/>
  <c r="AB139" i="9"/>
  <c r="AB323" i="9"/>
  <c r="AB28" i="9"/>
  <c r="AB36" i="9"/>
  <c r="AB348" i="9"/>
  <c r="AB60" i="9"/>
  <c r="AB156" i="9"/>
  <c r="AB52" i="9"/>
  <c r="AB35" i="9"/>
  <c r="AB315" i="9"/>
  <c r="AB229" i="9"/>
  <c r="AB365" i="9"/>
  <c r="AB173" i="9"/>
  <c r="AB21" i="9"/>
  <c r="AB77" i="9"/>
  <c r="AB149" i="9"/>
  <c r="AB205" i="9"/>
  <c r="AB373" i="9"/>
  <c r="AB283" i="9"/>
  <c r="AB213" i="9"/>
  <c r="AB252" i="9"/>
  <c r="AB316" i="9"/>
  <c r="AB172" i="9"/>
  <c r="AB356" i="9"/>
  <c r="AB27" i="9"/>
  <c r="AB83" i="9"/>
  <c r="AB123" i="9"/>
  <c r="AB355" i="9"/>
  <c r="AB189" i="9"/>
  <c r="AB341" i="9"/>
  <c r="AB101" i="9"/>
  <c r="AB221" i="9"/>
  <c r="AB349" i="9"/>
  <c r="AB186" i="9"/>
  <c r="AB164" i="9"/>
  <c r="AB76" i="9"/>
  <c r="AB92" i="9"/>
  <c r="AB117" i="9"/>
  <c r="AB277" i="9"/>
  <c r="R42" i="9"/>
  <c r="R370" i="9"/>
  <c r="R154" i="9"/>
  <c r="R226" i="9"/>
  <c r="R314" i="9"/>
  <c r="R330" i="9"/>
  <c r="R18" i="9"/>
  <c r="R274" i="9"/>
  <c r="R354" i="9"/>
  <c r="R132" i="9"/>
  <c r="R74" i="9"/>
  <c r="R114" i="9"/>
  <c r="R170" i="9"/>
  <c r="R138" i="9"/>
  <c r="R242" i="9"/>
  <c r="H181" i="9"/>
  <c r="H342" i="9"/>
  <c r="R298" i="9"/>
  <c r="R76" i="9"/>
  <c r="R90" i="9"/>
  <c r="R130" i="9"/>
  <c r="R186" i="9"/>
  <c r="R202" i="9"/>
  <c r="R290" i="9"/>
  <c r="R58" i="9"/>
  <c r="R98" i="9"/>
  <c r="R210" i="9"/>
  <c r="D23" i="3"/>
  <c r="D25" i="3"/>
  <c r="D24" i="3"/>
  <c r="R82" i="9"/>
  <c r="R122" i="9"/>
  <c r="R178" i="9"/>
  <c r="R194" i="9"/>
  <c r="R250" i="9"/>
  <c r="R282" i="9"/>
  <c r="AV59" i="9"/>
  <c r="AV251" i="9"/>
  <c r="AV275" i="9"/>
  <c r="AL102" i="9"/>
  <c r="AL182" i="9"/>
  <c r="AL206" i="9"/>
  <c r="R121" i="9"/>
  <c r="R262" i="9"/>
  <c r="R106" i="9"/>
  <c r="R306" i="9"/>
  <c r="AV43" i="9"/>
  <c r="AV131" i="9"/>
  <c r="AV195" i="9"/>
  <c r="AL70" i="9"/>
  <c r="R351" i="9"/>
  <c r="AL86" i="9"/>
  <c r="AV139" i="9"/>
  <c r="AV171" i="9"/>
  <c r="AV187" i="9"/>
  <c r="R188" i="9"/>
  <c r="R162" i="9"/>
  <c r="R266" i="9"/>
  <c r="R322" i="9"/>
  <c r="AV99" i="9"/>
  <c r="AL54" i="9"/>
  <c r="AV331" i="9"/>
  <c r="R345" i="9"/>
  <c r="R289" i="9"/>
  <c r="R34" i="9"/>
  <c r="AL110" i="9"/>
  <c r="AL166" i="9"/>
  <c r="R50" i="9"/>
  <c r="AV163" i="9"/>
  <c r="AV211" i="9"/>
  <c r="AV299" i="9"/>
  <c r="AL38" i="9"/>
  <c r="AL142" i="9"/>
  <c r="AL326" i="9"/>
  <c r="R234" i="9"/>
  <c r="AV115" i="9"/>
  <c r="AV179" i="9"/>
  <c r="AV315" i="9"/>
  <c r="AL158" i="9"/>
  <c r="R99" i="9"/>
  <c r="R43" i="9"/>
  <c r="R207" i="9"/>
  <c r="R151" i="9"/>
  <c r="AL190" i="9"/>
  <c r="R66" i="9"/>
  <c r="R146" i="9"/>
  <c r="R218" i="9"/>
  <c r="R338" i="9"/>
  <c r="AV19" i="9"/>
  <c r="AV83" i="9"/>
  <c r="AV147" i="9"/>
  <c r="AV235" i="9"/>
  <c r="AL22" i="9"/>
  <c r="AL126" i="9"/>
  <c r="AL246" i="9"/>
  <c r="R360" i="9"/>
  <c r="AL358" i="9"/>
  <c r="AL214" i="9"/>
  <c r="AV170" i="9"/>
  <c r="AV355" i="9"/>
  <c r="AL310" i="9"/>
  <c r="AV282" i="9"/>
  <c r="H357" i="9"/>
  <c r="R362" i="9"/>
  <c r="AV339" i="9"/>
  <c r="R193" i="9"/>
  <c r="R145" i="9"/>
  <c r="AL262" i="9"/>
  <c r="R161" i="9"/>
  <c r="R185" i="9"/>
  <c r="R52" i="9"/>
  <c r="AL205" i="9"/>
  <c r="R321" i="9"/>
  <c r="R105" i="9"/>
  <c r="R273" i="9"/>
  <c r="H149" i="9"/>
  <c r="H69" i="9"/>
  <c r="H333" i="9"/>
  <c r="AL186" i="9"/>
  <c r="R166" i="9"/>
  <c r="R281" i="9"/>
  <c r="R332" i="9"/>
  <c r="AV354" i="9"/>
  <c r="H205" i="9"/>
  <c r="R271" i="9"/>
  <c r="R217" i="9"/>
  <c r="AL267" i="9"/>
  <c r="AV218" i="9"/>
  <c r="AL124" i="9"/>
  <c r="AV313" i="9"/>
  <c r="H325" i="9"/>
  <c r="R35" i="9"/>
  <c r="R115" i="9"/>
  <c r="R155" i="9"/>
  <c r="R211" i="9"/>
  <c r="AL251" i="9"/>
  <c r="AL123" i="9"/>
  <c r="AV121" i="9"/>
  <c r="R261" i="9"/>
  <c r="R309" i="9"/>
  <c r="AL93" i="9"/>
  <c r="R67" i="9"/>
  <c r="R199" i="9"/>
  <c r="R247" i="9"/>
  <c r="AV129" i="9"/>
  <c r="R32" i="9"/>
  <c r="R94" i="9"/>
  <c r="R228" i="9"/>
  <c r="R189" i="9"/>
  <c r="H93" i="9"/>
  <c r="R129" i="9"/>
  <c r="R267" i="9"/>
  <c r="AV346" i="9"/>
  <c r="AV65" i="9"/>
  <c r="AL316" i="9"/>
  <c r="R124" i="9"/>
  <c r="R229" i="9"/>
  <c r="R41" i="9"/>
  <c r="R313" i="9"/>
  <c r="AL11" i="9"/>
  <c r="AL90" i="9"/>
  <c r="AL106" i="9"/>
  <c r="AV338" i="9"/>
  <c r="AV50" i="9"/>
  <c r="AV162" i="9"/>
  <c r="AL292" i="9"/>
  <c r="AL188" i="9"/>
  <c r="R317" i="9"/>
  <c r="H101" i="9"/>
  <c r="AL286" i="9"/>
  <c r="AL334" i="9"/>
  <c r="R117" i="9"/>
  <c r="R206" i="9"/>
  <c r="AL278" i="9"/>
  <c r="R33" i="9"/>
  <c r="AL228" i="9"/>
  <c r="R333" i="9"/>
  <c r="R223" i="9"/>
  <c r="R190" i="9"/>
  <c r="R177" i="9"/>
  <c r="R249" i="9"/>
  <c r="R361" i="9"/>
  <c r="R275" i="9"/>
  <c r="R107" i="9"/>
  <c r="R179" i="9"/>
  <c r="R235" i="9"/>
  <c r="R363" i="9"/>
  <c r="AL234" i="9"/>
  <c r="AL266" i="9"/>
  <c r="AL354" i="9"/>
  <c r="AL243" i="9"/>
  <c r="AL275" i="9"/>
  <c r="AL299" i="9"/>
  <c r="AV289" i="9"/>
  <c r="AV73" i="9"/>
  <c r="AV97" i="9"/>
  <c r="AL44" i="9"/>
  <c r="AL260" i="9"/>
  <c r="R236" i="9"/>
  <c r="R268" i="9"/>
  <c r="R316" i="9"/>
  <c r="R245" i="9"/>
  <c r="AL21" i="9"/>
  <c r="R286" i="9"/>
  <c r="R310" i="9"/>
  <c r="R342" i="9"/>
  <c r="R374" i="9"/>
  <c r="AL133" i="9"/>
  <c r="AL285" i="9"/>
  <c r="AL101" i="9"/>
  <c r="AL245" i="9"/>
  <c r="H269" i="9"/>
  <c r="AL277" i="9"/>
  <c r="R19" i="9"/>
  <c r="R51" i="9"/>
  <c r="R83" i="9"/>
  <c r="R264" i="9"/>
  <c r="R111" i="9"/>
  <c r="R159" i="9"/>
  <c r="R183" i="9"/>
  <c r="R215" i="9"/>
  <c r="R288" i="9"/>
  <c r="AV145" i="9"/>
  <c r="R334" i="9"/>
  <c r="R165" i="9"/>
  <c r="R53" i="9"/>
  <c r="R133" i="9"/>
  <c r="R173" i="9"/>
  <c r="R93" i="9"/>
  <c r="R101" i="9"/>
  <c r="R137" i="9"/>
  <c r="R100" i="9"/>
  <c r="R17" i="9"/>
  <c r="R89" i="9"/>
  <c r="R233" i="9"/>
  <c r="R257" i="9"/>
  <c r="R337" i="9"/>
  <c r="R369" i="9"/>
  <c r="R147" i="9"/>
  <c r="R203" i="9"/>
  <c r="R243" i="9"/>
  <c r="R331" i="9"/>
  <c r="R371" i="9"/>
  <c r="AL298" i="9"/>
  <c r="AL338" i="9"/>
  <c r="AV186" i="9"/>
  <c r="AV290" i="9"/>
  <c r="AV146" i="9"/>
  <c r="AV169" i="9"/>
  <c r="AV201" i="9"/>
  <c r="AV249" i="9"/>
  <c r="AV353" i="9"/>
  <c r="AV369" i="9"/>
  <c r="H277" i="9"/>
  <c r="R300" i="9"/>
  <c r="R324" i="9"/>
  <c r="R277" i="9"/>
  <c r="H237" i="9"/>
  <c r="AV178" i="9"/>
  <c r="AL261" i="9"/>
  <c r="AL349" i="9"/>
  <c r="H13" i="9"/>
  <c r="AL53" i="9"/>
  <c r="H53" i="9"/>
  <c r="H125" i="9"/>
  <c r="AL141" i="9"/>
  <c r="R27" i="9"/>
  <c r="R59" i="9"/>
  <c r="AL268" i="9"/>
  <c r="R64" i="9"/>
  <c r="R192" i="9"/>
  <c r="R280" i="9"/>
  <c r="R80" i="9"/>
  <c r="R95" i="9"/>
  <c r="R119" i="9"/>
  <c r="R167" i="9"/>
  <c r="R287" i="9"/>
  <c r="AV57" i="9"/>
  <c r="R341" i="9"/>
  <c r="R350" i="9"/>
  <c r="R125" i="9"/>
  <c r="R29" i="9"/>
  <c r="R45" i="9"/>
  <c r="R141" i="9"/>
  <c r="R364" i="9"/>
  <c r="R187" i="9"/>
  <c r="AL331" i="9"/>
  <c r="AV66" i="9"/>
  <c r="AL372" i="9"/>
  <c r="AV177" i="9"/>
  <c r="R365" i="9"/>
  <c r="R238" i="9"/>
  <c r="R270" i="9"/>
  <c r="R318" i="9"/>
  <c r="AL213" i="9"/>
  <c r="R244" i="9"/>
  <c r="H77" i="9"/>
  <c r="R312" i="9"/>
  <c r="R39" i="9"/>
  <c r="R71" i="9"/>
  <c r="R295" i="9"/>
  <c r="R319" i="9"/>
  <c r="R40" i="9"/>
  <c r="R128" i="9"/>
  <c r="R182" i="9"/>
  <c r="R205" i="9"/>
  <c r="R109" i="9"/>
  <c r="AL226" i="9"/>
  <c r="H229" i="9"/>
  <c r="R169" i="9"/>
  <c r="R108" i="9"/>
  <c r="AL146" i="9"/>
  <c r="AV361" i="9"/>
  <c r="AL132" i="9"/>
  <c r="H213" i="9"/>
  <c r="R284" i="9"/>
  <c r="R308" i="9"/>
  <c r="R326" i="9"/>
  <c r="R366" i="9"/>
  <c r="R96" i="9"/>
  <c r="R184" i="9"/>
  <c r="R72" i="9"/>
  <c r="R79" i="9"/>
  <c r="R92" i="9"/>
  <c r="R12" i="9"/>
  <c r="AL202" i="9"/>
  <c r="AV74" i="9"/>
  <c r="AV194" i="9"/>
  <c r="AV273" i="9"/>
  <c r="AV257" i="9"/>
  <c r="AL92" i="9"/>
  <c r="AV25" i="9"/>
  <c r="AL350" i="9"/>
  <c r="R25" i="9"/>
  <c r="R81" i="9"/>
  <c r="R225" i="9"/>
  <c r="R329" i="9"/>
  <c r="R57" i="9"/>
  <c r="R123" i="9"/>
  <c r="AL98" i="9"/>
  <c r="H42" i="9"/>
  <c r="R246" i="9"/>
  <c r="R120" i="9"/>
  <c r="R256" i="9"/>
  <c r="AL342" i="9"/>
  <c r="R285" i="9"/>
  <c r="R20" i="9"/>
  <c r="H354" i="9"/>
  <c r="AL82" i="9"/>
  <c r="H146" i="9"/>
  <c r="AV42" i="9"/>
  <c r="AL347" i="9"/>
  <c r="AL322" i="9"/>
  <c r="R307" i="9"/>
  <c r="AL162" i="9"/>
  <c r="AL187" i="9"/>
  <c r="H370" i="9"/>
  <c r="H242" i="9"/>
  <c r="H114" i="9"/>
  <c r="R339" i="9"/>
  <c r="R163" i="9"/>
  <c r="R219" i="9"/>
  <c r="R291" i="9"/>
  <c r="R347" i="9"/>
  <c r="AL341" i="9"/>
  <c r="AL178" i="9"/>
  <c r="AL314" i="9"/>
  <c r="AL139" i="9"/>
  <c r="AL122" i="9"/>
  <c r="AV217" i="9"/>
  <c r="AV281" i="9"/>
  <c r="AL108" i="9"/>
  <c r="AL189" i="9"/>
  <c r="R220" i="9"/>
  <c r="R112" i="9"/>
  <c r="R135" i="9"/>
  <c r="R348" i="9"/>
  <c r="AV363" i="9"/>
  <c r="R102" i="9"/>
  <c r="R13" i="9"/>
  <c r="H162" i="9"/>
  <c r="AV122" i="9"/>
  <c r="R104" i="9"/>
  <c r="AV185" i="9"/>
  <c r="AL284" i="9"/>
  <c r="R118" i="9"/>
  <c r="R237" i="9"/>
  <c r="R253" i="9"/>
  <c r="H98" i="9"/>
  <c r="AV241" i="9"/>
  <c r="AV202" i="9"/>
  <c r="R131" i="9"/>
  <c r="R259" i="9"/>
  <c r="R315" i="9"/>
  <c r="AV11" i="9"/>
  <c r="AL74" i="9"/>
  <c r="AL210" i="9"/>
  <c r="AL99" i="9"/>
  <c r="AL203" i="9"/>
  <c r="AL276" i="9"/>
  <c r="AV105" i="9"/>
  <c r="AV137" i="9"/>
  <c r="AL196" i="9"/>
  <c r="R325" i="9"/>
  <c r="AL237" i="9"/>
  <c r="AL149" i="9"/>
  <c r="AL13" i="9"/>
  <c r="R144" i="9"/>
  <c r="R239" i="9"/>
  <c r="R335" i="9"/>
  <c r="R200" i="9"/>
  <c r="AV41" i="9"/>
  <c r="AL100" i="9"/>
  <c r="R136" i="9"/>
  <c r="H34" i="9"/>
  <c r="H317" i="9"/>
  <c r="AL293" i="9"/>
  <c r="H309" i="9"/>
  <c r="AL229" i="9"/>
  <c r="R373" i="9"/>
  <c r="R160" i="9"/>
  <c r="AL366" i="9"/>
  <c r="R196" i="9"/>
  <c r="AL270" i="9"/>
  <c r="R164" i="9"/>
  <c r="R149" i="9"/>
  <c r="H338" i="9"/>
  <c r="H210" i="9"/>
  <c r="AL28" i="9"/>
  <c r="H11" i="9"/>
  <c r="R171" i="9"/>
  <c r="R227" i="9"/>
  <c r="R283" i="9"/>
  <c r="R355" i="9"/>
  <c r="AL130" i="9"/>
  <c r="AL138" i="9"/>
  <c r="AL250" i="9"/>
  <c r="AL346" i="9"/>
  <c r="AL163" i="9"/>
  <c r="AL211" i="9"/>
  <c r="AL259" i="9"/>
  <c r="AL283" i="9"/>
  <c r="AL355" i="9"/>
  <c r="H330" i="9"/>
  <c r="H266" i="9"/>
  <c r="H202" i="9"/>
  <c r="H138" i="9"/>
  <c r="H74" i="9"/>
  <c r="AV34" i="9"/>
  <c r="AL172" i="9"/>
  <c r="AV81" i="9"/>
  <c r="R301" i="9"/>
  <c r="H261" i="9"/>
  <c r="R91" i="9"/>
  <c r="R143" i="9"/>
  <c r="AV161" i="9"/>
  <c r="H290" i="9"/>
  <c r="AL307" i="9"/>
  <c r="H274" i="9"/>
  <c r="H82" i="9"/>
  <c r="AV266" i="9"/>
  <c r="AL274" i="9"/>
  <c r="H285" i="9"/>
  <c r="AL165" i="9"/>
  <c r="R292" i="9"/>
  <c r="H226" i="9"/>
  <c r="R299" i="9"/>
  <c r="AL154" i="9"/>
  <c r="H130" i="9"/>
  <c r="R139" i="9"/>
  <c r="R195" i="9"/>
  <c r="R251" i="9"/>
  <c r="R323" i="9"/>
  <c r="AL373" i="9"/>
  <c r="AL242" i="9"/>
  <c r="AL170" i="9"/>
  <c r="AL218" i="9"/>
  <c r="AL315" i="9"/>
  <c r="H314" i="9"/>
  <c r="AV130" i="9"/>
  <c r="AV314" i="9"/>
  <c r="AV321" i="9"/>
  <c r="R372" i="9"/>
  <c r="H189" i="9"/>
  <c r="H165" i="9"/>
  <c r="H18" i="9"/>
  <c r="R11" i="9"/>
  <c r="AL194" i="9"/>
  <c r="AL114" i="9"/>
  <c r="AL306" i="9"/>
  <c r="AL370" i="9"/>
  <c r="H306" i="9"/>
  <c r="H178" i="9"/>
  <c r="H50" i="9"/>
  <c r="AV298" i="9"/>
  <c r="AV82" i="9"/>
  <c r="AV345" i="9"/>
  <c r="AL148" i="9"/>
  <c r="AL60" i="9"/>
  <c r="AL348" i="9"/>
  <c r="AL325" i="9"/>
  <c r="R255" i="9"/>
  <c r="AV225" i="9"/>
  <c r="AL52" i="9"/>
  <c r="AL116" i="9"/>
  <c r="AL156" i="9"/>
  <c r="H341" i="9"/>
  <c r="H301" i="9"/>
  <c r="AV330" i="9"/>
  <c r="AL197" i="9"/>
  <c r="H245" i="9"/>
  <c r="H37" i="9"/>
  <c r="R56" i="9"/>
  <c r="R191" i="9"/>
  <c r="R304" i="9"/>
  <c r="AV113" i="9"/>
  <c r="R176" i="9"/>
  <c r="AL230" i="9"/>
  <c r="R127" i="9"/>
  <c r="R201" i="9"/>
  <c r="R49" i="9"/>
  <c r="R84" i="9"/>
  <c r="R140" i="9"/>
  <c r="R180" i="9"/>
  <c r="H322" i="9"/>
  <c r="H258" i="9"/>
  <c r="H194" i="9"/>
  <c r="H66" i="9"/>
  <c r="AV242" i="9"/>
  <c r="AV362" i="9"/>
  <c r="AV138" i="9"/>
  <c r="AV26" i="9"/>
  <c r="AV90" i="9"/>
  <c r="AV233" i="9"/>
  <c r="AV337" i="9"/>
  <c r="AL12" i="9"/>
  <c r="AL180" i="9"/>
  <c r="AL236" i="9"/>
  <c r="AL340" i="9"/>
  <c r="R252" i="9"/>
  <c r="R358" i="9"/>
  <c r="AL69" i="9"/>
  <c r="H173" i="9"/>
  <c r="AL85" i="9"/>
  <c r="AL157" i="9"/>
  <c r="AL269" i="9"/>
  <c r="AL317" i="9"/>
  <c r="AL365" i="9"/>
  <c r="H197" i="9"/>
  <c r="H61" i="9"/>
  <c r="AL253" i="9"/>
  <c r="R24" i="9"/>
  <c r="R48" i="9"/>
  <c r="R175" i="9"/>
  <c r="R343" i="9"/>
  <c r="AL332" i="9"/>
  <c r="R204" i="9"/>
  <c r="AL222" i="9"/>
  <c r="R294" i="9"/>
  <c r="R181" i="9"/>
  <c r="R21" i="9"/>
  <c r="R77" i="9"/>
  <c r="R37" i="9"/>
  <c r="R359" i="9"/>
  <c r="R65" i="9"/>
  <c r="R97" i="9"/>
  <c r="R153" i="9"/>
  <c r="R60" i="9"/>
  <c r="R148" i="9"/>
  <c r="AL282" i="9"/>
  <c r="AL330" i="9"/>
  <c r="AL227" i="9"/>
  <c r="AL291" i="9"/>
  <c r="AL339" i="9"/>
  <c r="H250" i="9"/>
  <c r="H186" i="9"/>
  <c r="H122" i="9"/>
  <c r="H58" i="9"/>
  <c r="AV226" i="9"/>
  <c r="AV18" i="9"/>
  <c r="AV210" i="9"/>
  <c r="AV250" i="9"/>
  <c r="AV33" i="9"/>
  <c r="AV153" i="9"/>
  <c r="AV209" i="9"/>
  <c r="AV297" i="9"/>
  <c r="AL36" i="9"/>
  <c r="AL204" i="9"/>
  <c r="AL252" i="9"/>
  <c r="AL300" i="9"/>
  <c r="AL364" i="9"/>
  <c r="R276" i="9"/>
  <c r="AL37" i="9"/>
  <c r="R340" i="9"/>
  <c r="AV274" i="9"/>
  <c r="R302" i="9"/>
  <c r="H109" i="9"/>
  <c r="AV258" i="9"/>
  <c r="AL173" i="9"/>
  <c r="AL309" i="9"/>
  <c r="AL29" i="9"/>
  <c r="AL77" i="9"/>
  <c r="AL125" i="9"/>
  <c r="AL221" i="9"/>
  <c r="H45" i="9"/>
  <c r="AL45" i="9"/>
  <c r="R296" i="9"/>
  <c r="R320" i="9"/>
  <c r="R16" i="9"/>
  <c r="R15" i="9"/>
  <c r="R47" i="9"/>
  <c r="R103" i="9"/>
  <c r="R375" i="9"/>
  <c r="R232" i="9"/>
  <c r="AL220" i="9"/>
  <c r="R216" i="9"/>
  <c r="R28" i="9"/>
  <c r="AL198" i="9"/>
  <c r="R278" i="9"/>
  <c r="AL174" i="9"/>
  <c r="R221" i="9"/>
  <c r="R69" i="9"/>
  <c r="R36" i="9"/>
  <c r="R265" i="9"/>
  <c r="R241" i="9"/>
  <c r="R68" i="9"/>
  <c r="H157" i="9"/>
  <c r="AL61" i="9"/>
  <c r="H133" i="9"/>
  <c r="H29" i="9"/>
  <c r="AL301" i="9"/>
  <c r="R75" i="9"/>
  <c r="R272" i="9"/>
  <c r="R224" i="9"/>
  <c r="R208" i="9"/>
  <c r="R231" i="9"/>
  <c r="R279" i="9"/>
  <c r="R303" i="9"/>
  <c r="R168" i="9"/>
  <c r="AV89" i="9"/>
  <c r="R240" i="9"/>
  <c r="AV371" i="9"/>
  <c r="R61" i="9"/>
  <c r="R85" i="9"/>
  <c r="R197" i="9"/>
  <c r="R44" i="9"/>
  <c r="R353" i="9"/>
  <c r="R260" i="9"/>
  <c r="AL258" i="9"/>
  <c r="AL83" i="9"/>
  <c r="AL323" i="9"/>
  <c r="H362" i="9"/>
  <c r="H298" i="9"/>
  <c r="H234" i="9"/>
  <c r="H170" i="9"/>
  <c r="H106" i="9"/>
  <c r="AV106" i="9"/>
  <c r="AV98" i="9"/>
  <c r="AV193" i="9"/>
  <c r="AV305" i="9"/>
  <c r="AL20" i="9"/>
  <c r="AL164" i="9"/>
  <c r="AL117" i="9"/>
  <c r="R293" i="9"/>
  <c r="R349" i="9"/>
  <c r="H141" i="9"/>
  <c r="R254" i="9"/>
  <c r="H365" i="9"/>
  <c r="AV58" i="9"/>
  <c r="AL109" i="9"/>
  <c r="H117" i="9"/>
  <c r="AL333" i="9"/>
  <c r="R368" i="9"/>
  <c r="R152" i="9"/>
  <c r="R367" i="9"/>
  <c r="R248" i="9"/>
  <c r="R344" i="9"/>
  <c r="R336" i="9"/>
  <c r="R23" i="9"/>
  <c r="R55" i="9"/>
  <c r="R87" i="9"/>
  <c r="R327" i="9"/>
  <c r="AL76" i="9"/>
  <c r="AL294" i="9"/>
  <c r="R157" i="9"/>
  <c r="R213" i="9"/>
  <c r="R297" i="9"/>
  <c r="R263" i="9"/>
  <c r="R156" i="9"/>
  <c r="R172" i="9"/>
  <c r="R305" i="9"/>
  <c r="R212" i="9"/>
  <c r="AL290" i="9"/>
  <c r="AL362" i="9"/>
  <c r="AL147" i="9"/>
  <c r="AL371" i="9"/>
  <c r="H346" i="9"/>
  <c r="H282" i="9"/>
  <c r="H218" i="9"/>
  <c r="H154" i="9"/>
  <c r="H90" i="9"/>
  <c r="H26" i="9"/>
  <c r="AV322" i="9"/>
  <c r="AV154" i="9"/>
  <c r="AV114" i="9"/>
  <c r="AV306" i="9"/>
  <c r="AV370" i="9"/>
  <c r="AL84" i="9"/>
  <c r="AV17" i="9"/>
  <c r="AV49" i="9"/>
  <c r="AV265" i="9"/>
  <c r="AV329" i="9"/>
  <c r="AL68" i="9"/>
  <c r="AL140" i="9"/>
  <c r="AL212" i="9"/>
  <c r="AL244" i="9"/>
  <c r="AL308" i="9"/>
  <c r="AL324" i="9"/>
  <c r="AL356" i="9"/>
  <c r="H293" i="9"/>
  <c r="H21" i="9"/>
  <c r="R356" i="9"/>
  <c r="H373" i="9"/>
  <c r="H349" i="9"/>
  <c r="H253" i="9"/>
  <c r="AV234" i="9"/>
  <c r="H85" i="9"/>
  <c r="H221" i="9"/>
  <c r="AL181" i="9"/>
  <c r="R352" i="9"/>
  <c r="R328" i="9"/>
  <c r="R88" i="9"/>
  <c r="R31" i="9"/>
  <c r="R63" i="9"/>
  <c r="R311" i="9"/>
  <c r="AL374" i="9"/>
  <c r="R116" i="9"/>
  <c r="R269" i="9"/>
  <c r="R113" i="9"/>
  <c r="R209" i="9"/>
  <c r="R73" i="9"/>
  <c r="B139" i="3"/>
  <c r="C139" i="3"/>
  <c r="B140" i="3"/>
  <c r="C140" i="3"/>
  <c r="B141" i="3"/>
  <c r="C141" i="3"/>
  <c r="B142" i="3"/>
  <c r="C142" i="3"/>
  <c r="C5" i="3"/>
  <c r="D5" i="3"/>
  <c r="E5" i="3"/>
  <c r="F5" i="3"/>
  <c r="C11" i="3"/>
  <c r="D11" i="3"/>
  <c r="E11" i="3"/>
  <c r="F11" i="3"/>
  <c r="C22" i="3"/>
  <c r="D22" i="3"/>
  <c r="E22" i="3"/>
  <c r="F22" i="3"/>
  <c r="B22" i="3"/>
  <c r="B11" i="3"/>
  <c r="B5" i="3"/>
  <c r="E25" i="3" l="1"/>
  <c r="E24" i="3"/>
  <c r="E23" i="3"/>
  <c r="C25" i="3"/>
  <c r="C24" i="3"/>
  <c r="C23" i="3"/>
  <c r="F25" i="3"/>
  <c r="F24" i="3"/>
  <c r="F23" i="3"/>
  <c r="B25" i="3"/>
  <c r="B31" i="3"/>
  <c r="B23" i="3"/>
  <c r="B30" i="3" s="1"/>
  <c r="R376" i="9"/>
  <c r="AL376" i="9"/>
  <c r="AV376" i="9"/>
  <c r="AG7" i="9"/>
  <c r="M7" i="9"/>
  <c r="L7" i="9"/>
  <c r="S111" i="9" s="1"/>
  <c r="V7" i="9"/>
  <c r="AC15" i="9" s="1"/>
  <c r="B7" i="9"/>
  <c r="I56" i="9" s="1"/>
  <c r="AF7" i="9"/>
  <c r="AM271" i="9" s="1"/>
  <c r="H376" i="9"/>
  <c r="AC268" i="9"/>
  <c r="AC76" i="9"/>
  <c r="AC343" i="9"/>
  <c r="AC165" i="9"/>
  <c r="AC171" i="9"/>
  <c r="AC283" i="9"/>
  <c r="AC355" i="9"/>
  <c r="AC209" i="9"/>
  <c r="AC178" i="9"/>
  <c r="AC106" i="9"/>
  <c r="AC271" i="9"/>
  <c r="AC341" i="9"/>
  <c r="AC261" i="9"/>
  <c r="AQ7" i="9"/>
  <c r="W7" i="9"/>
  <c r="AM328" i="9"/>
  <c r="AM330" i="9"/>
  <c r="AM369" i="9"/>
  <c r="AM288" i="9"/>
  <c r="AM80" i="9"/>
  <c r="AM58" i="9"/>
  <c r="AM349" i="9"/>
  <c r="AM190" i="9"/>
  <c r="AM159" i="9"/>
  <c r="AM66" i="9"/>
  <c r="AM19" i="9"/>
  <c r="AM206" i="9"/>
  <c r="AM47" i="9"/>
  <c r="AM138" i="9"/>
  <c r="AM27" i="9"/>
  <c r="AM44" i="9"/>
  <c r="AM199" i="9"/>
  <c r="AM79" i="9"/>
  <c r="AM355" i="9"/>
  <c r="AM52" i="9"/>
  <c r="AM336" i="9"/>
  <c r="AM14" i="9"/>
  <c r="AM26" i="9"/>
  <c r="AM235" i="9"/>
  <c r="AM246" i="9"/>
  <c r="AM346" i="9"/>
  <c r="AM318" i="9"/>
  <c r="AM179" i="9"/>
  <c r="AM307" i="9"/>
  <c r="AM262" i="9"/>
  <c r="AM329" i="9"/>
  <c r="AM123" i="9"/>
  <c r="AM187" i="9"/>
  <c r="AM204" i="9"/>
  <c r="AM54" i="9"/>
  <c r="AM234" i="9"/>
  <c r="AM287" i="9"/>
  <c r="AM86" i="9"/>
  <c r="S21" i="9"/>
  <c r="S332" i="9"/>
  <c r="S331" i="9"/>
  <c r="S81" i="9"/>
  <c r="S273" i="9"/>
  <c r="S34" i="9"/>
  <c r="S98" i="9"/>
  <c r="S290" i="9"/>
  <c r="S231" i="9"/>
  <c r="S317" i="9"/>
  <c r="S336" i="9"/>
  <c r="S150" i="9"/>
  <c r="S236" i="9"/>
  <c r="S320" i="9"/>
  <c r="S279" i="9"/>
  <c r="S68" i="9"/>
  <c r="S60" i="9"/>
  <c r="S144" i="9"/>
  <c r="S357" i="9"/>
  <c r="S372" i="9"/>
  <c r="S323" i="9"/>
  <c r="S91" i="9"/>
  <c r="S72" i="9"/>
  <c r="S312" i="9"/>
  <c r="S69" i="9"/>
  <c r="S25" i="9"/>
  <c r="S42" i="9"/>
  <c r="S106" i="9"/>
  <c r="S234" i="9"/>
  <c r="S157" i="9"/>
  <c r="S326" i="9"/>
  <c r="S95" i="9"/>
  <c r="S267" i="9"/>
  <c r="S160" i="9"/>
  <c r="S32" i="9"/>
  <c r="S119" i="9"/>
  <c r="S205" i="9"/>
  <c r="S78" i="9"/>
  <c r="S156" i="9"/>
  <c r="S308" i="9"/>
  <c r="S356" i="9"/>
  <c r="S302" i="9"/>
  <c r="S47" i="9"/>
  <c r="S351" i="9"/>
  <c r="S28" i="9"/>
  <c r="S19" i="9"/>
  <c r="S97" i="9"/>
  <c r="S161" i="9"/>
  <c r="S50" i="9"/>
  <c r="S178" i="9"/>
  <c r="S306" i="9"/>
  <c r="S83" i="9"/>
  <c r="S107" i="9"/>
  <c r="S191" i="9"/>
  <c r="S277" i="9"/>
  <c r="S352" i="9"/>
  <c r="S45" i="9"/>
  <c r="S131" i="9"/>
  <c r="S301" i="9"/>
  <c r="S174" i="9"/>
  <c r="S166" i="9"/>
  <c r="S286" i="9"/>
  <c r="S325" i="9"/>
  <c r="S136" i="9"/>
  <c r="S126" i="9"/>
  <c r="S365" i="9"/>
  <c r="S206" i="9"/>
  <c r="S27" i="9"/>
  <c r="S169" i="9"/>
  <c r="S233" i="9"/>
  <c r="S186" i="9"/>
  <c r="S314" i="9"/>
  <c r="S93" i="9"/>
  <c r="S179" i="9"/>
  <c r="S263" i="9"/>
  <c r="S117" i="9"/>
  <c r="S287" i="9"/>
  <c r="S360" i="9"/>
  <c r="S96" i="9"/>
  <c r="S182" i="9"/>
  <c r="S55" i="9"/>
  <c r="S227" i="9"/>
  <c r="S311" i="9"/>
  <c r="S100" i="9"/>
  <c r="S184" i="9"/>
  <c r="S264" i="9"/>
  <c r="S59" i="9"/>
  <c r="S324" i="9"/>
  <c r="S94" i="9"/>
  <c r="S260" i="9"/>
  <c r="S349" i="9"/>
  <c r="S251" i="9"/>
  <c r="S248" i="9"/>
  <c r="S35" i="9"/>
  <c r="S49" i="9"/>
  <c r="S241" i="9"/>
  <c r="S66" i="9"/>
  <c r="S130" i="9"/>
  <c r="S194" i="9"/>
  <c r="S258" i="9"/>
  <c r="S189" i="9"/>
  <c r="S350" i="9"/>
  <c r="S43" i="9"/>
  <c r="S127" i="9"/>
  <c r="S213" i="9"/>
  <c r="S14" i="9"/>
  <c r="S192" i="9"/>
  <c r="S278" i="9"/>
  <c r="S353" i="9"/>
  <c r="S67" i="9"/>
  <c r="S321" i="9"/>
  <c r="S110" i="9"/>
  <c r="S196" i="9"/>
  <c r="S102" i="9"/>
  <c r="S188" i="9"/>
  <c r="S303" i="9"/>
  <c r="S238" i="9"/>
  <c r="S296" i="9"/>
  <c r="S40" i="9"/>
  <c r="S333" i="9"/>
  <c r="S228" i="9"/>
  <c r="S57" i="9"/>
  <c r="S121" i="9"/>
  <c r="S185" i="9"/>
  <c r="S249" i="9"/>
  <c r="S138" i="9"/>
  <c r="S266" i="9"/>
  <c r="S24" i="9"/>
  <c r="S115" i="9"/>
  <c r="S199" i="9"/>
  <c r="S53" i="9"/>
  <c r="S223" i="9"/>
  <c r="S309" i="9"/>
  <c r="S11" i="9"/>
  <c r="S30" i="9"/>
  <c r="S288" i="9"/>
  <c r="S77" i="9"/>
  <c r="S163" i="9"/>
  <c r="S247" i="9"/>
  <c r="S330" i="9"/>
  <c r="S22" i="9"/>
  <c r="S198" i="9"/>
  <c r="S375" i="9"/>
  <c r="S222" i="9"/>
  <c r="S262" i="9"/>
  <c r="S283" i="9"/>
  <c r="S212" i="9"/>
  <c r="S316" i="9"/>
  <c r="S79" i="9"/>
  <c r="S364" i="9"/>
  <c r="S200" i="9"/>
  <c r="S363" i="9"/>
  <c r="S23" i="9"/>
  <c r="S129" i="9"/>
  <c r="S193" i="9"/>
  <c r="S257" i="9"/>
  <c r="S18" i="9"/>
  <c r="S82" i="9"/>
  <c r="S210" i="9"/>
  <c r="S39" i="9"/>
  <c r="S125" i="9"/>
  <c r="S211" i="9"/>
  <c r="S295" i="9"/>
  <c r="S366" i="9"/>
  <c r="S149" i="9"/>
  <c r="S319" i="9"/>
  <c r="S44" i="9"/>
  <c r="S128" i="9"/>
  <c r="S214" i="9"/>
  <c r="S300" i="9"/>
  <c r="S87" i="9"/>
  <c r="S259" i="9"/>
  <c r="S338" i="9"/>
  <c r="S46" i="9"/>
  <c r="S132" i="9"/>
  <c r="S38" i="9"/>
  <c r="S208" i="9"/>
  <c r="S190" i="9"/>
  <c r="S240" i="9"/>
  <c r="S261" i="9"/>
  <c r="S355" i="9"/>
  <c r="S175" i="9"/>
  <c r="S294" i="9"/>
  <c r="S348" i="9"/>
  <c r="S158" i="9"/>
  <c r="S347" i="9"/>
  <c r="S155" i="9"/>
  <c r="S31" i="9"/>
  <c r="S137" i="9"/>
  <c r="S265" i="9"/>
  <c r="S26" i="9"/>
  <c r="S90" i="9"/>
  <c r="S154" i="9"/>
  <c r="S218" i="9"/>
  <c r="S51" i="9"/>
  <c r="S221" i="9"/>
  <c r="S307" i="9"/>
  <c r="S374" i="9"/>
  <c r="S75" i="9"/>
  <c r="S159" i="9"/>
  <c r="S328" i="9"/>
  <c r="S140" i="9"/>
  <c r="S224" i="9"/>
  <c r="S310" i="9"/>
  <c r="S99" i="9"/>
  <c r="S183" i="9"/>
  <c r="S346" i="9"/>
  <c r="S142" i="9"/>
  <c r="S48" i="9"/>
  <c r="S134" i="9"/>
  <c r="S220" i="9"/>
  <c r="S343" i="9"/>
  <c r="S373" i="9"/>
  <c r="S239" i="9"/>
  <c r="S339" i="9"/>
  <c r="S133" i="9"/>
  <c r="S232" i="9"/>
  <c r="S272" i="9"/>
  <c r="AP7" i="9"/>
  <c r="C7" i="9"/>
  <c r="AC234" i="9" l="1"/>
  <c r="AC41" i="9"/>
  <c r="AC323" i="9"/>
  <c r="AC361" i="9"/>
  <c r="AC229" i="9"/>
  <c r="AC27" i="9"/>
  <c r="AC70" i="9"/>
  <c r="AC47" i="9"/>
  <c r="AC281" i="9"/>
  <c r="AC254" i="9"/>
  <c r="AC324" i="9"/>
  <c r="AC297" i="9"/>
  <c r="AC255" i="9"/>
  <c r="AC315" i="9"/>
  <c r="AC371" i="9"/>
  <c r="AC169" i="9"/>
  <c r="AC159" i="9"/>
  <c r="AC63" i="9"/>
  <c r="AC137" i="9"/>
  <c r="AC42" i="9"/>
  <c r="AC155" i="9"/>
  <c r="AC58" i="9"/>
  <c r="AC29" i="9"/>
  <c r="AC98" i="9"/>
  <c r="AC79" i="9"/>
  <c r="AC20" i="9"/>
  <c r="AC96" i="9"/>
  <c r="AC150" i="9"/>
  <c r="AC36" i="9"/>
  <c r="AC325" i="9"/>
  <c r="AC43" i="9"/>
  <c r="AC118" i="9"/>
  <c r="AC311" i="9"/>
  <c r="AC333" i="9"/>
  <c r="AC364" i="9"/>
  <c r="AC293" i="9"/>
  <c r="AC207" i="9"/>
  <c r="AC38" i="9"/>
  <c r="AC30" i="9"/>
  <c r="AC131" i="9"/>
  <c r="AC24" i="9"/>
  <c r="AC37" i="9"/>
  <c r="AC335" i="9"/>
  <c r="AC163" i="9"/>
  <c r="AC130" i="9"/>
  <c r="AC101" i="9"/>
  <c r="AC352" i="9"/>
  <c r="AC112" i="9"/>
  <c r="AC135" i="9"/>
  <c r="AC83" i="9"/>
  <c r="AC75" i="9"/>
  <c r="AC232" i="9"/>
  <c r="AC136" i="9"/>
  <c r="AC327" i="9"/>
  <c r="AC175" i="9"/>
  <c r="AC81" i="9"/>
  <c r="AC16" i="9"/>
  <c r="AC45" i="9"/>
  <c r="AC310" i="9"/>
  <c r="AC345" i="9"/>
  <c r="AC189" i="9"/>
  <c r="AC108" i="9"/>
  <c r="AC295" i="9"/>
  <c r="AC227" i="9"/>
  <c r="AC149" i="9"/>
  <c r="AC53" i="9"/>
  <c r="AC253" i="9"/>
  <c r="AC117" i="9"/>
  <c r="AC257" i="9"/>
  <c r="AC33" i="9"/>
  <c r="AC224" i="9"/>
  <c r="AC287" i="9"/>
  <c r="AC154" i="9"/>
  <c r="AC200" i="9"/>
  <c r="AC212" i="9"/>
  <c r="AC124" i="9"/>
  <c r="AC290" i="9"/>
  <c r="AC148" i="9"/>
  <c r="AC274" i="9"/>
  <c r="AC203" i="9"/>
  <c r="AC258" i="9"/>
  <c r="AC114" i="9"/>
  <c r="AC88" i="9"/>
  <c r="S297" i="9"/>
  <c r="S335" i="9"/>
  <c r="S215" i="9"/>
  <c r="S334" i="9"/>
  <c r="S33" i="9"/>
  <c r="S62" i="9"/>
  <c r="S329" i="9"/>
  <c r="S170" i="9"/>
  <c r="S252" i="9"/>
  <c r="S152" i="9"/>
  <c r="S85" i="9"/>
  <c r="S209" i="9"/>
  <c r="AM21" i="9"/>
  <c r="AM218" i="9"/>
  <c r="AM299" i="9"/>
  <c r="AM146" i="9"/>
  <c r="AM182" i="9"/>
  <c r="AM122" i="9"/>
  <c r="AM311" i="9"/>
  <c r="AC61" i="9"/>
  <c r="AC120" i="9"/>
  <c r="AC359" i="9"/>
  <c r="AC197" i="9"/>
  <c r="AC306" i="9"/>
  <c r="AC362" i="9"/>
  <c r="AC354" i="9"/>
  <c r="AC317" i="9"/>
  <c r="AC164" i="9"/>
  <c r="AC62" i="9"/>
  <c r="AC68" i="9"/>
  <c r="AC276" i="9"/>
  <c r="AC183" i="9"/>
  <c r="AC334" i="9"/>
  <c r="AC237" i="9"/>
  <c r="AC278" i="9"/>
  <c r="S105" i="9"/>
  <c r="S12" i="9"/>
  <c r="S256" i="9"/>
  <c r="S242" i="9"/>
  <c r="S168" i="9"/>
  <c r="S70" i="9"/>
  <c r="S181" i="9"/>
  <c r="S217" i="9"/>
  <c r="S216" i="9"/>
  <c r="S16" i="9"/>
  <c r="S147" i="9"/>
  <c r="S116" i="9"/>
  <c r="AM183" i="9"/>
  <c r="AM243" i="9"/>
  <c r="AM303" i="9"/>
  <c r="AM326" i="9"/>
  <c r="AM130" i="9"/>
  <c r="AM128" i="9"/>
  <c r="AC69" i="9"/>
  <c r="AC125" i="9"/>
  <c r="AC181" i="9"/>
  <c r="AC251" i="9"/>
  <c r="AC369" i="9"/>
  <c r="AC220" i="9"/>
  <c r="AC86" i="9"/>
  <c r="AC59" i="9"/>
  <c r="AC346" i="9"/>
  <c r="AC55" i="9"/>
  <c r="AC162" i="9"/>
  <c r="AC266" i="9"/>
  <c r="AC32" i="9"/>
  <c r="AC119" i="9"/>
  <c r="AC247" i="9"/>
  <c r="AC228" i="9"/>
  <c r="AC71" i="9"/>
  <c r="AM131" i="9"/>
  <c r="AM175" i="9"/>
  <c r="AM59" i="9"/>
  <c r="AM103" i="9"/>
  <c r="AM281" i="9"/>
  <c r="AM71" i="9"/>
  <c r="AM273" i="9"/>
  <c r="AM230" i="9"/>
  <c r="AM82" i="9"/>
  <c r="AM23" i="9"/>
  <c r="AM74" i="9"/>
  <c r="AM357" i="9"/>
  <c r="AM88" i="9"/>
  <c r="AM285" i="9"/>
  <c r="AM256" i="9"/>
  <c r="AM270" i="9"/>
  <c r="AM223" i="9"/>
  <c r="S219" i="9"/>
  <c r="S56" i="9"/>
  <c r="S54" i="9"/>
  <c r="S135" i="9"/>
  <c r="S201" i="9"/>
  <c r="S37" i="9"/>
  <c r="S359" i="9"/>
  <c r="S173" i="9"/>
  <c r="S235" i="9"/>
  <c r="S274" i="9"/>
  <c r="S65" i="9"/>
  <c r="S276" i="9"/>
  <c r="S112" i="9"/>
  <c r="S361" i="9"/>
  <c r="S139" i="9"/>
  <c r="S202" i="9"/>
  <c r="S15" i="9"/>
  <c r="S52" i="9"/>
  <c r="S20" i="9"/>
  <c r="S108" i="9"/>
  <c r="S275" i="9"/>
  <c r="S305" i="9"/>
  <c r="S165" i="9"/>
  <c r="S304" i="9"/>
  <c r="S141" i="9"/>
  <c r="S203" i="9"/>
  <c r="S250" i="9"/>
  <c r="S41" i="9"/>
  <c r="S280" i="9"/>
  <c r="S80" i="9"/>
  <c r="S337" i="9"/>
  <c r="S13" i="9"/>
  <c r="S114" i="9"/>
  <c r="S292" i="9"/>
  <c r="S180" i="9"/>
  <c r="S164" i="9"/>
  <c r="S246" i="9"/>
  <c r="S243" i="9"/>
  <c r="S281" i="9"/>
  <c r="S315" i="9"/>
  <c r="S187" i="9"/>
  <c r="S354" i="9"/>
  <c r="S64" i="9"/>
  <c r="S61" i="9"/>
  <c r="S145" i="9"/>
  <c r="AM351" i="9"/>
  <c r="AM324" i="9"/>
  <c r="AM95" i="9"/>
  <c r="AM161" i="9"/>
  <c r="AM152" i="9"/>
  <c r="AM217" i="9"/>
  <c r="AM253" i="9"/>
  <c r="AM209" i="9"/>
  <c r="AM373" i="9"/>
  <c r="AM18" i="9"/>
  <c r="AM365" i="9"/>
  <c r="AM96" i="9"/>
  <c r="AM293" i="9"/>
  <c r="AM16" i="9"/>
  <c r="AM156" i="9"/>
  <c r="AM67" i="9"/>
  <c r="AM342" i="9"/>
  <c r="AM213" i="9"/>
  <c r="AM197" i="9"/>
  <c r="AM32" i="9"/>
  <c r="AM148" i="9"/>
  <c r="AM89" i="9"/>
  <c r="AM189" i="9"/>
  <c r="AM309" i="9"/>
  <c r="AM24" i="9"/>
  <c r="AM92" i="9"/>
  <c r="AM334" i="9"/>
  <c r="S148" i="9"/>
  <c r="S269" i="9"/>
  <c r="S245" i="9"/>
  <c r="S282" i="9"/>
  <c r="S73" i="9"/>
  <c r="S254" i="9"/>
  <c r="S124" i="9"/>
  <c r="S369" i="9"/>
  <c r="S63" i="9"/>
  <c r="S146" i="9"/>
  <c r="S197" i="9"/>
  <c r="S371" i="9"/>
  <c r="S120" i="9"/>
  <c r="S204" i="9"/>
  <c r="S358" i="9"/>
  <c r="S74" i="9"/>
  <c r="S229" i="9"/>
  <c r="S284" i="9"/>
  <c r="S237" i="9"/>
  <c r="S368" i="9"/>
  <c r="S103" i="9"/>
  <c r="S177" i="9"/>
  <c r="S84" i="9"/>
  <c r="S176" i="9"/>
  <c r="S345" i="9"/>
  <c r="S29" i="9"/>
  <c r="S122" i="9"/>
  <c r="S270" i="9"/>
  <c r="S340" i="9"/>
  <c r="S88" i="9"/>
  <c r="S172" i="9"/>
  <c r="S253" i="9"/>
  <c r="S289" i="9"/>
  <c r="S293" i="9"/>
  <c r="S143" i="9"/>
  <c r="S362" i="9"/>
  <c r="S76" i="9"/>
  <c r="S71" i="9"/>
  <c r="S153" i="9"/>
  <c r="S207" i="9"/>
  <c r="S104" i="9"/>
  <c r="S195" i="9"/>
  <c r="S255" i="9"/>
  <c r="S226" i="9"/>
  <c r="S17" i="9"/>
  <c r="AM323" i="9"/>
  <c r="AM30" i="9"/>
  <c r="AM77" i="9"/>
  <c r="AM17" i="9"/>
  <c r="AM133" i="9"/>
  <c r="AM239" i="9"/>
  <c r="AM125" i="9"/>
  <c r="AM207" i="9"/>
  <c r="AM245" i="9"/>
  <c r="AM366" i="9"/>
  <c r="AM172" i="9"/>
  <c r="AM290" i="9"/>
  <c r="AM100" i="9"/>
  <c r="AM216" i="9"/>
  <c r="AM28" i="9"/>
  <c r="AM97" i="9"/>
  <c r="AM359" i="9"/>
  <c r="AM280" i="9"/>
  <c r="AM153" i="9"/>
  <c r="AM145" i="9"/>
  <c r="AM301" i="9"/>
  <c r="AM164" i="9"/>
  <c r="AM308" i="9"/>
  <c r="AM169" i="9"/>
  <c r="S36" i="9"/>
  <c r="S118" i="9"/>
  <c r="S285" i="9"/>
  <c r="S313" i="9"/>
  <c r="S123" i="9"/>
  <c r="S244" i="9"/>
  <c r="S151" i="9"/>
  <c r="S299" i="9"/>
  <c r="S322" i="9"/>
  <c r="S113" i="9"/>
  <c r="S318" i="9"/>
  <c r="S92" i="9"/>
  <c r="S268" i="9"/>
  <c r="S342" i="9"/>
  <c r="S58" i="9"/>
  <c r="S271" i="9"/>
  <c r="S101" i="9"/>
  <c r="S370" i="9"/>
  <c r="S86" i="9"/>
  <c r="S167" i="9"/>
  <c r="S225" i="9"/>
  <c r="S230" i="9"/>
  <c r="S341" i="9"/>
  <c r="S291" i="9"/>
  <c r="S344" i="9"/>
  <c r="S298" i="9"/>
  <c r="S89" i="9"/>
  <c r="S367" i="9"/>
  <c r="S327" i="9"/>
  <c r="S109" i="9"/>
  <c r="S171" i="9"/>
  <c r="S162" i="9"/>
  <c r="AM364" i="9"/>
  <c r="AM341" i="9"/>
  <c r="AM13" i="9"/>
  <c r="AM255" i="9"/>
  <c r="AM69" i="9"/>
  <c r="AM286" i="9"/>
  <c r="AM363" i="9"/>
  <c r="AM282" i="9"/>
  <c r="AM116" i="9"/>
  <c r="AM258" i="9"/>
  <c r="AM108" i="9"/>
  <c r="AM232" i="9"/>
  <c r="AM36" i="9"/>
  <c r="AM15" i="9"/>
  <c r="AM186" i="9"/>
  <c r="AM25" i="9"/>
  <c r="AM344" i="9"/>
  <c r="AM304" i="9"/>
  <c r="AM39" i="9"/>
  <c r="AM181" i="9"/>
  <c r="AM291" i="9"/>
  <c r="AM265" i="9"/>
  <c r="AM298" i="9"/>
  <c r="AM214" i="9"/>
  <c r="AM237" i="9"/>
  <c r="AM347" i="9"/>
  <c r="AM321" i="9"/>
  <c r="AM316" i="9"/>
  <c r="AM312" i="9"/>
  <c r="AM229" i="9"/>
  <c r="AM339" i="9"/>
  <c r="AM313" i="9"/>
  <c r="AM332" i="9"/>
  <c r="AM300" i="9"/>
  <c r="AM221" i="9"/>
  <c r="AM331" i="9"/>
  <c r="AM305" i="9"/>
  <c r="AM178" i="9"/>
  <c r="AM72" i="9"/>
  <c r="AM310" i="9"/>
  <c r="AM327" i="9"/>
  <c r="AM314" i="9"/>
  <c r="AM208" i="9"/>
  <c r="AM277" i="9"/>
  <c r="AM85" i="9"/>
  <c r="AM276" i="9"/>
  <c r="AM84" i="9"/>
  <c r="AM263" i="9"/>
  <c r="AM144" i="9"/>
  <c r="AM140" i="9"/>
  <c r="AM170" i="9"/>
  <c r="AM56" i="9"/>
  <c r="AM22" i="9"/>
  <c r="AM63" i="9"/>
  <c r="AM260" i="9"/>
  <c r="AM115" i="9"/>
  <c r="AM81" i="9"/>
  <c r="AM202" i="9"/>
  <c r="AM134" i="9"/>
  <c r="AM61" i="9"/>
  <c r="AM171" i="9"/>
  <c r="AM250" i="9"/>
  <c r="AM195" i="9"/>
  <c r="AM194" i="9"/>
  <c r="AM338" i="9"/>
  <c r="AM110" i="9"/>
  <c r="AM333" i="9"/>
  <c r="AM76" i="9"/>
  <c r="AM106" i="9"/>
  <c r="AM322" i="9"/>
  <c r="AM160" i="9"/>
  <c r="AM268" i="9"/>
  <c r="AM196" i="9"/>
  <c r="AM51" i="9"/>
  <c r="AM120" i="9"/>
  <c r="AM278" i="9"/>
  <c r="AM31" i="9"/>
  <c r="AM252" i="9"/>
  <c r="AM107" i="9"/>
  <c r="AM65" i="9"/>
  <c r="AM184" i="9"/>
  <c r="AM102" i="9"/>
  <c r="AM117" i="9"/>
  <c r="AM227" i="9"/>
  <c r="AM201" i="9"/>
  <c r="AM320" i="9"/>
  <c r="AM242" i="9"/>
  <c r="AM173" i="9"/>
  <c r="AM283" i="9"/>
  <c r="AM257" i="9"/>
  <c r="AM335" i="9"/>
  <c r="AM198" i="9"/>
  <c r="AM165" i="9"/>
  <c r="AM275" i="9"/>
  <c r="AM249" i="9"/>
  <c r="AM350" i="9"/>
  <c r="AM176" i="9"/>
  <c r="AM157" i="9"/>
  <c r="AM267" i="9"/>
  <c r="AM241" i="9"/>
  <c r="AM114" i="9"/>
  <c r="AM306" i="9"/>
  <c r="AM362" i="9"/>
  <c r="AM11" i="9"/>
  <c r="AM224" i="9"/>
  <c r="AM149" i="9"/>
  <c r="AM345" i="9"/>
  <c r="AM212" i="9"/>
  <c r="AM360" i="9"/>
  <c r="AM368" i="9"/>
  <c r="AM269" i="9"/>
  <c r="AM12" i="9"/>
  <c r="AM42" i="9"/>
  <c r="AM353" i="9"/>
  <c r="AM247" i="9"/>
  <c r="AM119" i="9"/>
  <c r="AM132" i="9"/>
  <c r="AM162" i="9"/>
  <c r="AM48" i="9"/>
  <c r="AM142" i="9"/>
  <c r="AM254" i="9"/>
  <c r="AM188" i="9"/>
  <c r="AM43" i="9"/>
  <c r="AM112" i="9"/>
  <c r="AM264" i="9"/>
  <c r="AM150" i="9"/>
  <c r="AM53" i="9"/>
  <c r="AM163" i="9"/>
  <c r="AM129" i="9"/>
  <c r="AM292" i="9"/>
  <c r="AM70" i="9"/>
  <c r="AM109" i="9"/>
  <c r="AM219" i="9"/>
  <c r="AM193" i="9"/>
  <c r="AM372" i="9"/>
  <c r="AM226" i="9"/>
  <c r="AM101" i="9"/>
  <c r="AM211" i="9"/>
  <c r="AM185" i="9"/>
  <c r="AM361" i="9"/>
  <c r="AM210" i="9"/>
  <c r="AM93" i="9"/>
  <c r="AM203" i="9"/>
  <c r="AM177" i="9"/>
  <c r="AM50" i="9"/>
  <c r="AM192" i="9"/>
  <c r="AM302" i="9"/>
  <c r="AM319" i="9"/>
  <c r="AM370" i="9"/>
  <c r="AM200" i="9"/>
  <c r="AM191" i="9"/>
  <c r="AM315" i="9"/>
  <c r="AM168" i="9"/>
  <c r="AM68" i="9"/>
  <c r="AM231" i="9"/>
  <c r="AM111" i="9"/>
  <c r="AM238" i="9"/>
  <c r="AM244" i="9"/>
  <c r="AM99" i="9"/>
  <c r="AM57" i="9"/>
  <c r="AM166" i="9"/>
  <c r="AM126" i="9"/>
  <c r="AM45" i="9"/>
  <c r="AM155" i="9"/>
  <c r="AM121" i="9"/>
  <c r="AM279" i="9"/>
  <c r="AM38" i="9"/>
  <c r="AM37" i="9"/>
  <c r="AM147" i="9"/>
  <c r="AM113" i="9"/>
  <c r="AM266" i="9"/>
  <c r="AM151" i="9"/>
  <c r="AM29" i="9"/>
  <c r="AM139" i="9"/>
  <c r="AM105" i="9"/>
  <c r="AM297" i="9"/>
  <c r="AM137" i="9"/>
  <c r="AM354" i="9"/>
  <c r="AM174" i="9"/>
  <c r="AM356" i="9"/>
  <c r="AM259" i="9"/>
  <c r="AM136" i="9"/>
  <c r="AM274" i="9"/>
  <c r="AM205" i="9"/>
  <c r="AM289" i="9"/>
  <c r="AM78" i="9"/>
  <c r="AM325" i="9"/>
  <c r="AM98" i="9"/>
  <c r="AM337" i="9"/>
  <c r="AM87" i="9"/>
  <c r="AM124" i="9"/>
  <c r="AM154" i="9"/>
  <c r="AM40" i="9"/>
  <c r="AM20" i="9"/>
  <c r="AM167" i="9"/>
  <c r="AM158" i="9"/>
  <c r="AM127" i="9"/>
  <c r="AM340" i="9"/>
  <c r="AM135" i="9"/>
  <c r="AM141" i="9"/>
  <c r="AM251" i="9"/>
  <c r="AM225" i="9"/>
  <c r="AM375" i="9"/>
  <c r="AM358" i="9"/>
  <c r="AM261" i="9"/>
  <c r="AM371" i="9"/>
  <c r="AM34" i="9"/>
  <c r="AM367" i="9"/>
  <c r="AM46" i="9"/>
  <c r="AM317" i="9"/>
  <c r="AM60" i="9"/>
  <c r="AM90" i="9"/>
  <c r="AM352" i="9"/>
  <c r="AM215" i="9"/>
  <c r="AM55" i="9"/>
  <c r="AM180" i="9"/>
  <c r="AM35" i="9"/>
  <c r="AM104" i="9"/>
  <c r="AM248" i="9"/>
  <c r="AM222" i="9"/>
  <c r="AM236" i="9"/>
  <c r="AM91" i="9"/>
  <c r="AM49" i="9"/>
  <c r="AM143" i="9"/>
  <c r="AM94" i="9"/>
  <c r="AM228" i="9"/>
  <c r="AM83" i="9"/>
  <c r="AM41" i="9"/>
  <c r="AM118" i="9"/>
  <c r="AM62" i="9"/>
  <c r="AM220" i="9"/>
  <c r="AM75" i="9"/>
  <c r="AM33" i="9"/>
  <c r="AM233" i="9"/>
  <c r="AM73" i="9"/>
  <c r="AM294" i="9"/>
  <c r="AM374" i="9"/>
  <c r="AM343" i="9"/>
  <c r="AM284" i="9"/>
  <c r="AM296" i="9"/>
  <c r="AM295" i="9"/>
  <c r="AC217" i="9"/>
  <c r="AC329" i="9"/>
  <c r="AC122" i="9"/>
  <c r="AC92" i="9"/>
  <c r="AC314" i="9"/>
  <c r="AC294" i="9"/>
  <c r="AC177" i="9"/>
  <c r="AC308" i="9"/>
  <c r="AC221" i="9"/>
  <c r="AC142" i="9"/>
  <c r="AC153" i="9"/>
  <c r="AC115" i="9"/>
  <c r="AC339" i="9"/>
  <c r="AC141" i="9"/>
  <c r="AC264" i="9"/>
  <c r="AC35" i="9"/>
  <c r="AC116" i="9"/>
  <c r="AC302" i="9"/>
  <c r="AC248" i="9"/>
  <c r="AC238" i="9"/>
  <c r="AC17" i="9"/>
  <c r="AC192" i="9"/>
  <c r="AM64" i="9"/>
  <c r="AM348" i="9"/>
  <c r="AM240" i="9"/>
  <c r="AM272" i="9"/>
  <c r="AC201" i="9"/>
  <c r="AC316" i="9"/>
  <c r="AC265" i="9"/>
  <c r="AC80" i="9"/>
  <c r="AC105" i="9"/>
  <c r="AC285" i="9"/>
  <c r="AC94" i="9"/>
  <c r="AC235" i="9"/>
  <c r="AC140" i="9"/>
  <c r="AC123" i="9"/>
  <c r="AC347" i="9"/>
  <c r="AC239" i="9"/>
  <c r="AC138" i="9"/>
  <c r="AC48" i="9"/>
  <c r="AC267" i="9"/>
  <c r="AC349" i="9"/>
  <c r="AC46" i="9"/>
  <c r="AC173" i="9"/>
  <c r="AC103" i="9"/>
  <c r="AC89" i="9"/>
  <c r="AC336" i="9"/>
  <c r="AC182" i="9"/>
  <c r="AC129" i="9"/>
  <c r="AC87" i="9"/>
  <c r="AC188" i="9"/>
  <c r="AC213" i="9"/>
  <c r="AC77" i="9"/>
  <c r="AC66" i="9"/>
  <c r="AC40" i="9"/>
  <c r="AC277" i="9"/>
  <c r="AC198" i="9"/>
  <c r="AC286" i="9"/>
  <c r="AC250" i="9"/>
  <c r="AC19" i="9"/>
  <c r="AC93" i="9"/>
  <c r="AC307" i="9"/>
  <c r="AC95" i="9"/>
  <c r="AC304" i="9"/>
  <c r="AC363" i="9"/>
  <c r="AC168" i="9"/>
  <c r="AC305" i="9"/>
  <c r="AC160" i="9"/>
  <c r="AC78" i="9"/>
  <c r="AC151" i="9"/>
  <c r="AC244" i="9"/>
  <c r="AC282" i="9"/>
  <c r="AC51" i="9"/>
  <c r="AC152" i="9"/>
  <c r="AC275" i="9"/>
  <c r="AC52" i="9"/>
  <c r="AC233" i="9"/>
  <c r="AC262" i="9"/>
  <c r="AC350" i="9"/>
  <c r="AC202" i="9"/>
  <c r="AC176" i="9"/>
  <c r="AC259" i="9"/>
  <c r="AC31" i="9"/>
  <c r="AC269" i="9"/>
  <c r="AC260" i="9"/>
  <c r="AC215" i="9"/>
  <c r="AC206" i="9"/>
  <c r="AC205" i="9"/>
  <c r="AC196" i="9"/>
  <c r="AC193" i="9"/>
  <c r="AC184" i="9"/>
  <c r="AC326" i="9"/>
  <c r="AC300" i="9"/>
  <c r="AC214" i="9"/>
  <c r="AC113" i="9"/>
  <c r="AC82" i="9"/>
  <c r="AC309" i="9"/>
  <c r="AC303" i="9"/>
  <c r="AC13" i="9"/>
  <c r="AC167" i="9"/>
  <c r="AC373" i="9"/>
  <c r="AC284" i="9"/>
  <c r="AC372" i="9"/>
  <c r="AC186" i="9"/>
  <c r="AC90" i="9"/>
  <c r="AC199" i="9"/>
  <c r="AC243" i="9"/>
  <c r="AC158" i="9"/>
  <c r="AC109" i="9"/>
  <c r="AC299" i="9"/>
  <c r="AC84" i="9"/>
  <c r="AC25" i="9"/>
  <c r="AC74" i="9"/>
  <c r="AC14" i="9"/>
  <c r="AC240" i="9"/>
  <c r="AC328" i="9"/>
  <c r="AC218" i="9"/>
  <c r="AC146" i="9"/>
  <c r="AC241" i="9"/>
  <c r="AC211" i="9"/>
  <c r="AC126" i="9"/>
  <c r="AC319" i="9"/>
  <c r="AC50" i="9"/>
  <c r="AC331" i="9"/>
  <c r="AC127" i="9"/>
  <c r="AC263" i="9"/>
  <c r="AC195" i="9"/>
  <c r="AC110" i="9"/>
  <c r="AC225" i="9"/>
  <c r="AC216" i="9"/>
  <c r="AC172" i="9"/>
  <c r="AC161" i="9"/>
  <c r="AC157" i="9"/>
  <c r="AC145" i="9"/>
  <c r="AC144" i="9"/>
  <c r="AC132" i="9"/>
  <c r="AC374" i="9"/>
  <c r="AC288" i="9"/>
  <c r="AC204" i="9"/>
  <c r="AC100" i="9"/>
  <c r="AC191" i="9"/>
  <c r="AC34" i="9"/>
  <c r="AC272" i="9"/>
  <c r="AC245" i="9"/>
  <c r="AC351" i="9"/>
  <c r="AC174" i="9"/>
  <c r="AC185" i="9"/>
  <c r="AC273" i="9"/>
  <c r="AC187" i="9"/>
  <c r="AC102" i="9"/>
  <c r="AC367" i="9"/>
  <c r="AC111" i="9"/>
  <c r="AC370" i="9"/>
  <c r="AC139" i="9"/>
  <c r="AC12" i="9"/>
  <c r="AC85" i="9"/>
  <c r="AC22" i="9"/>
  <c r="AC318" i="9"/>
  <c r="AC226" i="9"/>
  <c r="AC133" i="9"/>
  <c r="AC231" i="9"/>
  <c r="AC219" i="9"/>
  <c r="AC134" i="9"/>
  <c r="AC49" i="9"/>
  <c r="AC166" i="9"/>
  <c r="AC338" i="9"/>
  <c r="AC107" i="9"/>
  <c r="AC249" i="9"/>
  <c r="AC337" i="9"/>
  <c r="AC128" i="9"/>
  <c r="AC54" i="9"/>
  <c r="AC190" i="9"/>
  <c r="AC322" i="9"/>
  <c r="AC91" i="9"/>
  <c r="AC72" i="9"/>
  <c r="AC60" i="9"/>
  <c r="AC11" i="9"/>
  <c r="AC375" i="9"/>
  <c r="AC366" i="9"/>
  <c r="AC365" i="9"/>
  <c r="AC356" i="9"/>
  <c r="AC368" i="9"/>
  <c r="AC342" i="9"/>
  <c r="AC256" i="9"/>
  <c r="AC170" i="9"/>
  <c r="AC57" i="9"/>
  <c r="AC321" i="9"/>
  <c r="AC312" i="9"/>
  <c r="AC358" i="9"/>
  <c r="AC332" i="9"/>
  <c r="AC246" i="9"/>
  <c r="AC156" i="9"/>
  <c r="AC44" i="9"/>
  <c r="AC18" i="9"/>
  <c r="AC230" i="9"/>
  <c r="AC223" i="9"/>
  <c r="AC104" i="9"/>
  <c r="AC23" i="9"/>
  <c r="AC56" i="9"/>
  <c r="AC357" i="9"/>
  <c r="AC97" i="9"/>
  <c r="AC21" i="9"/>
  <c r="AC147" i="9"/>
  <c r="AC208" i="9"/>
  <c r="AC296" i="9"/>
  <c r="AC242" i="9"/>
  <c r="AC121" i="9"/>
  <c r="AC222" i="9"/>
  <c r="AC298" i="9"/>
  <c r="AC67" i="9"/>
  <c r="AC291" i="9"/>
  <c r="AC73" i="9"/>
  <c r="AC313" i="9"/>
  <c r="AC39" i="9"/>
  <c r="AC64" i="9"/>
  <c r="AC179" i="9"/>
  <c r="AC252" i="9"/>
  <c r="AC340" i="9"/>
  <c r="AC210" i="9"/>
  <c r="AC26" i="9"/>
  <c r="AC65" i="9"/>
  <c r="AC180" i="9"/>
  <c r="AC330" i="9"/>
  <c r="AC99" i="9"/>
  <c r="AC360" i="9"/>
  <c r="AC194" i="9"/>
  <c r="AC353" i="9"/>
  <c r="AC344" i="9"/>
  <c r="AC301" i="9"/>
  <c r="AC292" i="9"/>
  <c r="AC289" i="9"/>
  <c r="AC280" i="9"/>
  <c r="AC279" i="9"/>
  <c r="AC270" i="9"/>
  <c r="AC348" i="9"/>
  <c r="AC320" i="9"/>
  <c r="AC236" i="9"/>
  <c r="AC143" i="9"/>
  <c r="AC28" i="9"/>
  <c r="I262" i="9"/>
  <c r="I236" i="9"/>
  <c r="I52" i="9"/>
  <c r="I46" i="9"/>
  <c r="I151" i="9"/>
  <c r="I320" i="9"/>
  <c r="I351" i="9"/>
  <c r="I39" i="9"/>
  <c r="I83" i="9"/>
  <c r="I124" i="9"/>
  <c r="I131" i="9"/>
  <c r="I147" i="9"/>
  <c r="I300" i="9"/>
  <c r="I110" i="9"/>
  <c r="I215" i="9"/>
  <c r="I41" i="9"/>
  <c r="I213" i="9"/>
  <c r="I200" i="9"/>
  <c r="I103" i="9"/>
  <c r="I43" i="9"/>
  <c r="I326" i="9"/>
  <c r="I188" i="9"/>
  <c r="I142" i="9"/>
  <c r="I27" i="9"/>
  <c r="I63" i="9"/>
  <c r="I259" i="9"/>
  <c r="I174" i="9"/>
  <c r="I231" i="9"/>
  <c r="I235" i="9"/>
  <c r="I175" i="9"/>
  <c r="I115" i="9"/>
  <c r="I334" i="9"/>
  <c r="I227" i="9"/>
  <c r="I191" i="9"/>
  <c r="I220" i="9"/>
  <c r="I14" i="9"/>
  <c r="I211" i="9"/>
  <c r="I279" i="9"/>
  <c r="I116" i="9"/>
  <c r="I275" i="9"/>
  <c r="I77" i="9"/>
  <c r="I238" i="9"/>
  <c r="I343" i="9"/>
  <c r="I169" i="9"/>
  <c r="I31" i="9"/>
  <c r="I49" i="9"/>
  <c r="I295" i="9"/>
  <c r="I299" i="9"/>
  <c r="I303" i="9"/>
  <c r="I179" i="9"/>
  <c r="I55" i="9"/>
  <c r="I59" i="9"/>
  <c r="I255" i="9"/>
  <c r="I284" i="9"/>
  <c r="I329" i="9"/>
  <c r="I347" i="9"/>
  <c r="I105" i="9"/>
  <c r="I149" i="9"/>
  <c r="I339" i="9"/>
  <c r="I141" i="9"/>
  <c r="I302" i="9"/>
  <c r="I64" i="9"/>
  <c r="I233" i="9"/>
  <c r="I95" i="9"/>
  <c r="I241" i="9"/>
  <c r="I272" i="9"/>
  <c r="I324" i="9"/>
  <c r="I152" i="9"/>
  <c r="I140" i="9"/>
  <c r="I32" i="9"/>
  <c r="I84" i="9"/>
  <c r="I17" i="9"/>
  <c r="I94" i="9"/>
  <c r="I13" i="9"/>
  <c r="I246" i="9"/>
  <c r="I44" i="9"/>
  <c r="I205" i="9"/>
  <c r="I366" i="9"/>
  <c r="I128" i="9"/>
  <c r="I297" i="9"/>
  <c r="I159" i="9"/>
  <c r="I369" i="9"/>
  <c r="I336" i="9"/>
  <c r="I37" i="9"/>
  <c r="I280" i="9"/>
  <c r="I204" i="9"/>
  <c r="I96" i="9"/>
  <c r="I212" i="9"/>
  <c r="I81" i="9"/>
  <c r="I91" i="9"/>
  <c r="I342" i="9"/>
  <c r="I118" i="9"/>
  <c r="I35" i="9"/>
  <c r="I108" i="9"/>
  <c r="I269" i="9"/>
  <c r="I23" i="9"/>
  <c r="I192" i="9"/>
  <c r="I361" i="9"/>
  <c r="I223" i="9"/>
  <c r="I285" i="9"/>
  <c r="I185" i="9"/>
  <c r="I165" i="9"/>
  <c r="I129" i="9"/>
  <c r="I45" i="9"/>
  <c r="I224" i="9"/>
  <c r="I53" i="9"/>
  <c r="I219" i="9"/>
  <c r="I36" i="9"/>
  <c r="I291" i="9"/>
  <c r="I328" i="9"/>
  <c r="I19" i="9"/>
  <c r="I172" i="9"/>
  <c r="I333" i="9"/>
  <c r="I87" i="9"/>
  <c r="I256" i="9"/>
  <c r="I283" i="9"/>
  <c r="I287" i="9"/>
  <c r="I349" i="9"/>
  <c r="I313" i="9"/>
  <c r="I229" i="9"/>
  <c r="I193" i="9"/>
  <c r="I173" i="9"/>
  <c r="I288" i="9"/>
  <c r="I245" i="9"/>
  <c r="I341" i="9"/>
  <c r="I158" i="9"/>
  <c r="I164" i="9"/>
  <c r="I286" i="9"/>
  <c r="I228" i="9"/>
  <c r="I135" i="9"/>
  <c r="I294" i="9"/>
  <c r="I304" i="9"/>
  <c r="I335" i="9"/>
  <c r="I368" i="9"/>
  <c r="I11" i="9"/>
  <c r="I130" i="9"/>
  <c r="I316" i="9"/>
  <c r="I153" i="9"/>
  <c r="I353" i="9"/>
  <c r="AW262" i="9"/>
  <c r="AW310" i="9"/>
  <c r="AW62" i="9"/>
  <c r="AW126" i="9"/>
  <c r="AW190" i="9"/>
  <c r="AW254" i="9"/>
  <c r="AW307" i="9"/>
  <c r="AW339" i="9"/>
  <c r="AW342" i="9"/>
  <c r="AW371" i="9"/>
  <c r="AW374" i="9"/>
  <c r="AW54" i="9"/>
  <c r="AW174" i="9"/>
  <c r="AW294" i="9"/>
  <c r="AW51" i="9"/>
  <c r="AW115" i="9"/>
  <c r="AW179" i="9"/>
  <c r="AW243" i="9"/>
  <c r="AW20" i="9"/>
  <c r="AW84" i="9"/>
  <c r="AW148" i="9"/>
  <c r="AW212" i="9"/>
  <c r="AW276" i="9"/>
  <c r="AW340" i="9"/>
  <c r="AW53" i="9"/>
  <c r="AW117" i="9"/>
  <c r="AW181" i="9"/>
  <c r="AW245" i="9"/>
  <c r="AW309" i="9"/>
  <c r="AW373" i="9"/>
  <c r="AW110" i="9"/>
  <c r="AW230" i="9"/>
  <c r="AW59" i="9"/>
  <c r="AW123" i="9"/>
  <c r="AW187" i="9"/>
  <c r="AW251" i="9"/>
  <c r="AW28" i="9"/>
  <c r="AW92" i="9"/>
  <c r="AW156" i="9"/>
  <c r="AW220" i="9"/>
  <c r="AW284" i="9"/>
  <c r="AW348" i="9"/>
  <c r="AW61" i="9"/>
  <c r="AW125" i="9"/>
  <c r="AW189" i="9"/>
  <c r="AW253" i="9"/>
  <c r="AW317" i="9"/>
  <c r="AW31" i="9"/>
  <c r="AW95" i="9"/>
  <c r="AW159" i="9"/>
  <c r="AW223" i="9"/>
  <c r="AW287" i="9"/>
  <c r="AW351" i="9"/>
  <c r="AW72" i="9"/>
  <c r="AW136" i="9"/>
  <c r="AW200" i="9"/>
  <c r="AW264" i="9"/>
  <c r="AW328" i="9"/>
  <c r="AW41" i="9"/>
  <c r="AW105" i="9"/>
  <c r="AW169" i="9"/>
  <c r="AW233" i="9"/>
  <c r="AW297" i="9"/>
  <c r="AW361" i="9"/>
  <c r="AW42" i="9"/>
  <c r="AW366" i="9"/>
  <c r="AW334" i="9"/>
  <c r="AW102" i="9"/>
  <c r="AW75" i="9"/>
  <c r="AW139" i="9"/>
  <c r="AW203" i="9"/>
  <c r="AW267" i="9"/>
  <c r="AW44" i="9"/>
  <c r="AW108" i="9"/>
  <c r="AW172" i="9"/>
  <c r="AW236" i="9"/>
  <c r="AW300" i="9"/>
  <c r="AW364" i="9"/>
  <c r="AW13" i="9"/>
  <c r="AW77" i="9"/>
  <c r="AW141" i="9"/>
  <c r="AW205" i="9"/>
  <c r="AW269" i="9"/>
  <c r="AW333" i="9"/>
  <c r="AW47" i="9"/>
  <c r="AW111" i="9"/>
  <c r="AW175" i="9"/>
  <c r="AW239" i="9"/>
  <c r="AW303" i="9"/>
  <c r="AW367" i="9"/>
  <c r="AW24" i="9"/>
  <c r="AW88" i="9"/>
  <c r="AW152" i="9"/>
  <c r="AW216" i="9"/>
  <c r="AW280" i="9"/>
  <c r="AW344" i="9"/>
  <c r="AW57" i="9"/>
  <c r="AW121" i="9"/>
  <c r="AW185" i="9"/>
  <c r="AW249" i="9"/>
  <c r="AW313" i="9"/>
  <c r="AW58" i="9"/>
  <c r="AW122" i="9"/>
  <c r="AW302" i="9"/>
  <c r="AW363" i="9"/>
  <c r="AW19" i="9"/>
  <c r="AW83" i="9"/>
  <c r="AW147" i="9"/>
  <c r="AW211" i="9"/>
  <c r="AW275" i="9"/>
  <c r="AW52" i="9"/>
  <c r="AW116" i="9"/>
  <c r="AW180" i="9"/>
  <c r="AW244" i="9"/>
  <c r="AW308" i="9"/>
  <c r="AW372" i="9"/>
  <c r="AW21" i="9"/>
  <c r="AW85" i="9"/>
  <c r="AW149" i="9"/>
  <c r="AW213" i="9"/>
  <c r="AW277" i="9"/>
  <c r="AW341" i="9"/>
  <c r="AW55" i="9"/>
  <c r="AW119" i="9"/>
  <c r="AW183" i="9"/>
  <c r="AW247" i="9"/>
  <c r="AW311" i="9"/>
  <c r="AW375" i="9"/>
  <c r="AW32" i="9"/>
  <c r="AW96" i="9"/>
  <c r="AW160" i="9"/>
  <c r="AW224" i="9"/>
  <c r="AW288" i="9"/>
  <c r="AW352" i="9"/>
  <c r="AW65" i="9"/>
  <c r="AW129" i="9"/>
  <c r="AW193" i="9"/>
  <c r="AW257" i="9"/>
  <c r="AW321" i="9"/>
  <c r="AW66" i="9"/>
  <c r="AW130" i="9"/>
  <c r="AW38" i="9"/>
  <c r="AW246" i="9"/>
  <c r="AW331" i="9"/>
  <c r="AW27" i="9"/>
  <c r="AW91" i="9"/>
  <c r="AW155" i="9"/>
  <c r="AW219" i="9"/>
  <c r="AW283" i="9"/>
  <c r="AW60" i="9"/>
  <c r="AW124" i="9"/>
  <c r="AW188" i="9"/>
  <c r="AW252" i="9"/>
  <c r="AW316" i="9"/>
  <c r="AW29" i="9"/>
  <c r="AW93" i="9"/>
  <c r="AW157" i="9"/>
  <c r="AW221" i="9"/>
  <c r="AW285" i="9"/>
  <c r="AW349" i="9"/>
  <c r="AW63" i="9"/>
  <c r="AW127" i="9"/>
  <c r="AW191" i="9"/>
  <c r="AW255" i="9"/>
  <c r="AW319" i="9"/>
  <c r="AW40" i="9"/>
  <c r="AW104" i="9"/>
  <c r="AW168" i="9"/>
  <c r="AW232" i="9"/>
  <c r="AW296" i="9"/>
  <c r="AW360" i="9"/>
  <c r="AW73" i="9"/>
  <c r="AW137" i="9"/>
  <c r="AW201" i="9"/>
  <c r="AW265" i="9"/>
  <c r="AW329" i="9"/>
  <c r="AW74" i="9"/>
  <c r="AW138" i="9"/>
  <c r="AW202" i="9"/>
  <c r="AW266" i="9"/>
  <c r="AW330" i="9"/>
  <c r="AW323" i="9"/>
  <c r="AW78" i="9"/>
  <c r="AW182" i="9"/>
  <c r="AW299" i="9"/>
  <c r="AW358" i="9"/>
  <c r="AW35" i="9"/>
  <c r="AW99" i="9"/>
  <c r="AW163" i="9"/>
  <c r="AW227" i="9"/>
  <c r="AW291" i="9"/>
  <c r="AW68" i="9"/>
  <c r="AW132" i="9"/>
  <c r="AW196" i="9"/>
  <c r="AW260" i="9"/>
  <c r="AW324" i="9"/>
  <c r="AW37" i="9"/>
  <c r="AW101" i="9"/>
  <c r="AW165" i="9"/>
  <c r="AW229" i="9"/>
  <c r="AW293" i="9"/>
  <c r="AW357" i="9"/>
  <c r="AW71" i="9"/>
  <c r="AW135" i="9"/>
  <c r="AW199" i="9"/>
  <c r="AW263" i="9"/>
  <c r="AW327" i="9"/>
  <c r="AW48" i="9"/>
  <c r="AW112" i="9"/>
  <c r="AW176" i="9"/>
  <c r="AW240" i="9"/>
  <c r="AW304" i="9"/>
  <c r="AW368" i="9"/>
  <c r="AW17" i="9"/>
  <c r="AW81" i="9"/>
  <c r="AW145" i="9"/>
  <c r="AW209" i="9"/>
  <c r="AW273" i="9"/>
  <c r="AW337" i="9"/>
  <c r="AW18" i="9"/>
  <c r="AW82" i="9"/>
  <c r="AW146" i="9"/>
  <c r="AW210" i="9"/>
  <c r="AW274" i="9"/>
  <c r="AW338" i="9"/>
  <c r="AW286" i="9"/>
  <c r="AW350" i="9"/>
  <c r="AW14" i="9"/>
  <c r="AW118" i="9"/>
  <c r="AW195" i="9"/>
  <c r="AW164" i="9"/>
  <c r="AW133" i="9"/>
  <c r="AW39" i="9"/>
  <c r="AW215" i="9"/>
  <c r="AW80" i="9"/>
  <c r="AW256" i="9"/>
  <c r="AW97" i="9"/>
  <c r="AW281" i="9"/>
  <c r="AW154" i="9"/>
  <c r="AW234" i="9"/>
  <c r="AW314" i="9"/>
  <c r="AW222" i="9"/>
  <c r="AW278" i="9"/>
  <c r="AW347" i="9"/>
  <c r="AW258" i="9"/>
  <c r="AW30" i="9"/>
  <c r="AW206" i="9"/>
  <c r="AW326" i="9"/>
  <c r="AW235" i="9"/>
  <c r="AW204" i="9"/>
  <c r="AW173" i="9"/>
  <c r="AW79" i="9"/>
  <c r="AW231" i="9"/>
  <c r="AW120" i="9"/>
  <c r="AW272" i="9"/>
  <c r="AW113" i="9"/>
  <c r="AW289" i="9"/>
  <c r="AW26" i="9"/>
  <c r="AW162" i="9"/>
  <c r="AW242" i="9"/>
  <c r="AW322" i="9"/>
  <c r="AW158" i="9"/>
  <c r="AW214" i="9"/>
  <c r="AW315" i="9"/>
  <c r="AW166" i="9"/>
  <c r="AW259" i="9"/>
  <c r="AW228" i="9"/>
  <c r="AW197" i="9"/>
  <c r="AW87" i="9"/>
  <c r="AW271" i="9"/>
  <c r="AW128" i="9"/>
  <c r="AW312" i="9"/>
  <c r="AW153" i="9"/>
  <c r="AW305" i="9"/>
  <c r="AW34" i="9"/>
  <c r="AW170" i="9"/>
  <c r="AW250" i="9"/>
  <c r="AW346" i="9"/>
  <c r="AW94" i="9"/>
  <c r="AW150" i="9"/>
  <c r="AW270" i="9"/>
  <c r="AW43" i="9"/>
  <c r="AW12" i="9"/>
  <c r="AW268" i="9"/>
  <c r="AW237" i="9"/>
  <c r="AW103" i="9"/>
  <c r="AW279" i="9"/>
  <c r="AW144" i="9"/>
  <c r="AW320" i="9"/>
  <c r="AW161" i="9"/>
  <c r="AW345" i="9"/>
  <c r="AW50" i="9"/>
  <c r="AW178" i="9"/>
  <c r="AW354" i="9"/>
  <c r="AW86" i="9"/>
  <c r="AW238" i="9"/>
  <c r="AW67" i="9"/>
  <c r="AW36" i="9"/>
  <c r="AW292" i="9"/>
  <c r="AW261" i="9"/>
  <c r="AW143" i="9"/>
  <c r="AW295" i="9"/>
  <c r="AW184" i="9"/>
  <c r="AW336" i="9"/>
  <c r="AW25" i="9"/>
  <c r="AW177" i="9"/>
  <c r="AW353" i="9"/>
  <c r="AW90" i="9"/>
  <c r="AW186" i="9"/>
  <c r="AW282" i="9"/>
  <c r="AW362" i="9"/>
  <c r="AW22" i="9"/>
  <c r="AW142" i="9"/>
  <c r="AW365" i="9"/>
  <c r="AW23" i="9"/>
  <c r="AW359" i="9"/>
  <c r="AW89" i="9"/>
  <c r="AW226" i="9"/>
  <c r="AW355" i="9"/>
  <c r="AW318" i="9"/>
  <c r="AW46" i="9"/>
  <c r="AW107" i="9"/>
  <c r="AW76" i="9"/>
  <c r="AW332" i="9"/>
  <c r="AW45" i="9"/>
  <c r="AW301" i="9"/>
  <c r="AW151" i="9"/>
  <c r="AW335" i="9"/>
  <c r="AW16" i="9"/>
  <c r="AW192" i="9"/>
  <c r="AW11" i="9"/>
  <c r="AW33" i="9"/>
  <c r="AW217" i="9"/>
  <c r="AW369" i="9"/>
  <c r="AW98" i="9"/>
  <c r="AW194" i="9"/>
  <c r="AW290" i="9"/>
  <c r="AW370" i="9"/>
  <c r="AW198" i="9"/>
  <c r="AW171" i="9"/>
  <c r="AW109" i="9"/>
  <c r="AW207" i="9"/>
  <c r="AW248" i="9"/>
  <c r="AW241" i="9"/>
  <c r="AW306" i="9"/>
  <c r="AW131" i="9"/>
  <c r="AW100" i="9"/>
  <c r="AW356" i="9"/>
  <c r="AW69" i="9"/>
  <c r="AW325" i="9"/>
  <c r="AW15" i="9"/>
  <c r="AW167" i="9"/>
  <c r="AW343" i="9"/>
  <c r="AW56" i="9"/>
  <c r="AW208" i="9"/>
  <c r="AW49" i="9"/>
  <c r="AW225" i="9"/>
  <c r="AW106" i="9"/>
  <c r="AW218" i="9"/>
  <c r="AW298" i="9"/>
  <c r="AW134" i="9"/>
  <c r="AW140" i="9"/>
  <c r="AW64" i="9"/>
  <c r="AW114" i="9"/>
  <c r="AW70" i="9"/>
  <c r="I370" i="9"/>
  <c r="I230" i="9"/>
  <c r="I62" i="9"/>
  <c r="I16" i="9"/>
  <c r="I155" i="9"/>
  <c r="I363" i="9"/>
  <c r="I357" i="9"/>
  <c r="I367" i="9"/>
  <c r="I257" i="9"/>
  <c r="I307" i="9"/>
  <c r="I237" i="9"/>
  <c r="I119" i="9"/>
  <c r="I73" i="9"/>
  <c r="I123" i="9"/>
  <c r="I309" i="9"/>
  <c r="I168" i="9"/>
  <c r="I54" i="9"/>
  <c r="I348" i="9"/>
  <c r="I263" i="9"/>
  <c r="I85" i="9"/>
  <c r="I69" i="9"/>
  <c r="I120" i="9"/>
  <c r="I122" i="9"/>
  <c r="I113" i="9"/>
  <c r="I126" i="9"/>
  <c r="I144" i="9"/>
  <c r="I244" i="9"/>
  <c r="I68" i="9"/>
  <c r="I134" i="9"/>
  <c r="I24" i="9"/>
  <c r="I321" i="9"/>
  <c r="I12" i="9"/>
  <c r="I301" i="9"/>
  <c r="I183" i="9"/>
  <c r="I201" i="9"/>
  <c r="I187" i="9"/>
  <c r="I373" i="9"/>
  <c r="I296" i="9"/>
  <c r="I93" i="9"/>
  <c r="I61" i="9"/>
  <c r="I48" i="9"/>
  <c r="I374" i="9"/>
  <c r="I325" i="9"/>
  <c r="I184" i="9"/>
  <c r="I58" i="9"/>
  <c r="I177" i="9"/>
  <c r="I254" i="9"/>
  <c r="I208" i="9"/>
  <c r="I99" i="9"/>
  <c r="I196" i="9"/>
  <c r="I198" i="9"/>
  <c r="I88" i="9"/>
  <c r="I277" i="9"/>
  <c r="I76" i="9"/>
  <c r="I365" i="9"/>
  <c r="I311" i="9"/>
  <c r="I265" i="9"/>
  <c r="I251" i="9"/>
  <c r="I86" i="9"/>
  <c r="I360" i="9"/>
  <c r="I67" i="9"/>
  <c r="I317" i="9"/>
  <c r="I112" i="9"/>
  <c r="I163" i="9"/>
  <c r="I38" i="9"/>
  <c r="I289" i="9"/>
  <c r="I372" i="9"/>
  <c r="I362" i="9"/>
  <c r="I298" i="9"/>
  <c r="I72" i="9"/>
  <c r="I221" i="9"/>
  <c r="I167" i="9"/>
  <c r="I57" i="9"/>
  <c r="I171" i="9"/>
  <c r="I101" i="9"/>
  <c r="I47" i="9"/>
  <c r="I65" i="9"/>
  <c r="I51" i="9"/>
  <c r="I268" i="9"/>
  <c r="I270" i="9"/>
  <c r="I160" i="9"/>
  <c r="I21" i="9"/>
  <c r="I340" i="9"/>
  <c r="I127" i="9"/>
  <c r="I273" i="9"/>
  <c r="I156" i="9"/>
  <c r="I222" i="9"/>
  <c r="I25" i="9"/>
  <c r="I100" i="9"/>
  <c r="I358" i="9"/>
  <c r="I66" i="9"/>
  <c r="I98" i="9"/>
  <c r="I314" i="9"/>
  <c r="I136" i="9"/>
  <c r="I305" i="9"/>
  <c r="I190" i="9"/>
  <c r="I359" i="9"/>
  <c r="I121" i="9"/>
  <c r="I29" i="9"/>
  <c r="I132" i="9"/>
  <c r="I293" i="9"/>
  <c r="I111" i="9"/>
  <c r="I216" i="9"/>
  <c r="I180" i="9"/>
  <c r="I243" i="9"/>
  <c r="I332" i="9"/>
  <c r="I78" i="9"/>
  <c r="I247" i="9"/>
  <c r="I352" i="9"/>
  <c r="I310" i="9"/>
  <c r="I148" i="9"/>
  <c r="I22" i="9"/>
  <c r="I319" i="9"/>
  <c r="I337" i="9"/>
  <c r="I195" i="9"/>
  <c r="I125" i="9"/>
  <c r="I199" i="9"/>
  <c r="I89" i="9"/>
  <c r="I75" i="9"/>
  <c r="I133" i="9"/>
  <c r="I15" i="9"/>
  <c r="I312" i="9"/>
  <c r="I138" i="9"/>
  <c r="I364" i="9"/>
  <c r="I170" i="9"/>
  <c r="I154" i="9"/>
  <c r="I267" i="9"/>
  <c r="I197" i="9"/>
  <c r="I79" i="9"/>
  <c r="I161" i="9"/>
  <c r="I74" i="9"/>
  <c r="I306" i="9"/>
  <c r="I194" i="9"/>
  <c r="I90" i="9"/>
  <c r="I264" i="9"/>
  <c r="I157" i="9"/>
  <c r="I318" i="9"/>
  <c r="I80" i="9"/>
  <c r="I249" i="9"/>
  <c r="I107" i="9"/>
  <c r="I260" i="9"/>
  <c r="I70" i="9"/>
  <c r="I239" i="9"/>
  <c r="I344" i="9"/>
  <c r="I182" i="9"/>
  <c r="I371" i="9"/>
  <c r="I109" i="9"/>
  <c r="I206" i="9"/>
  <c r="I375" i="9"/>
  <c r="I137" i="9"/>
  <c r="I252" i="9"/>
  <c r="I276" i="9"/>
  <c r="I150" i="9"/>
  <c r="I232" i="9"/>
  <c r="I308" i="9"/>
  <c r="I323" i="9"/>
  <c r="I30" i="9"/>
  <c r="I327" i="9"/>
  <c r="I217" i="9"/>
  <c r="I331" i="9"/>
  <c r="I261" i="9"/>
  <c r="I143" i="9"/>
  <c r="I225" i="9"/>
  <c r="I258" i="9"/>
  <c r="I242" i="9"/>
  <c r="I354" i="9"/>
  <c r="I26" i="9"/>
  <c r="I50" i="9"/>
  <c r="I290" i="9"/>
  <c r="I210" i="9"/>
  <c r="I226" i="9"/>
  <c r="I82" i="9"/>
  <c r="I162" i="9"/>
  <c r="I18" i="9"/>
  <c r="I248" i="9"/>
  <c r="I202" i="9"/>
  <c r="I322" i="9"/>
  <c r="I234" i="9"/>
  <c r="I282" i="9"/>
  <c r="I315" i="9"/>
  <c r="I117" i="9"/>
  <c r="I214" i="9"/>
  <c r="I40" i="9"/>
  <c r="I145" i="9"/>
  <c r="I355" i="9"/>
  <c r="I28" i="9"/>
  <c r="I189" i="9"/>
  <c r="I350" i="9"/>
  <c r="I176" i="9"/>
  <c r="I281" i="9"/>
  <c r="I139" i="9"/>
  <c r="I292" i="9"/>
  <c r="I102" i="9"/>
  <c r="I207" i="9"/>
  <c r="I33" i="9"/>
  <c r="I330" i="9"/>
  <c r="I250" i="9"/>
  <c r="I178" i="9"/>
  <c r="I106" i="9"/>
  <c r="I34" i="9"/>
  <c r="I338" i="9"/>
  <c r="I20" i="9"/>
  <c r="I181" i="9"/>
  <c r="I278" i="9"/>
  <c r="I104" i="9"/>
  <c r="I209" i="9"/>
  <c r="I60" i="9"/>
  <c r="I92" i="9"/>
  <c r="I253" i="9"/>
  <c r="I71" i="9"/>
  <c r="I240" i="9"/>
  <c r="I345" i="9"/>
  <c r="I203" i="9"/>
  <c r="I356" i="9"/>
  <c r="I166" i="9"/>
  <c r="I271" i="9"/>
  <c r="I97" i="9"/>
  <c r="I266" i="9"/>
  <c r="I186" i="9"/>
  <c r="I114" i="9"/>
  <c r="I42" i="9"/>
  <c r="I346" i="9"/>
  <c r="I274" i="9"/>
  <c r="I218" i="9"/>
  <c r="I146" i="9"/>
  <c r="E52" i="3"/>
  <c r="D52" i="3"/>
  <c r="C52" i="3"/>
  <c r="B52" i="3"/>
  <c r="E53" i="3"/>
  <c r="D53" i="3"/>
  <c r="B53" i="3"/>
  <c r="C53" i="3"/>
  <c r="D31" i="3"/>
  <c r="C31" i="3"/>
  <c r="E31" i="3"/>
  <c r="D32" i="3"/>
  <c r="C32" i="3"/>
  <c r="E32" i="3"/>
  <c r="B32" i="3"/>
  <c r="C58" i="3"/>
  <c r="E58" i="3"/>
  <c r="B58" i="3"/>
  <c r="D58" i="3"/>
  <c r="C39" i="3"/>
  <c r="D39" i="3"/>
  <c r="E39" i="3"/>
  <c r="B39" i="3"/>
  <c r="C59" i="3"/>
  <c r="B59" i="3"/>
  <c r="E59" i="3"/>
  <c r="D59" i="3"/>
  <c r="E38" i="3"/>
  <c r="D38" i="3"/>
  <c r="B38" i="3"/>
  <c r="C38" i="3"/>
  <c r="D30" i="3"/>
  <c r="C30" i="3"/>
  <c r="E30" i="3"/>
  <c r="D60" i="3"/>
  <c r="B60" i="3"/>
  <c r="C60" i="3"/>
  <c r="E60" i="3"/>
  <c r="C37" i="3"/>
  <c r="E37" i="3"/>
  <c r="B37" i="3"/>
  <c r="D37" i="3"/>
  <c r="E51" i="3"/>
  <c r="D51" i="3"/>
  <c r="C51" i="3"/>
  <c r="B51" i="3"/>
  <c r="S376" i="9" l="1"/>
  <c r="AB376" i="9"/>
  <c r="AM376" i="9"/>
  <c r="AC376" i="9"/>
  <c r="E45" i="3"/>
  <c r="B44" i="3"/>
  <c r="D46" i="3"/>
  <c r="AW376" i="9"/>
  <c r="I376" i="9"/>
  <c r="C45" i="3" l="1"/>
  <c r="D45" i="3"/>
  <c r="B45" i="3"/>
  <c r="C46" i="3"/>
  <c r="C44" i="3"/>
  <c r="E46" i="3"/>
  <c r="E44" i="3"/>
  <c r="D44" i="3"/>
  <c r="B46" i="3"/>
</calcChain>
</file>

<file path=xl/sharedStrings.xml><?xml version="1.0" encoding="utf-8"?>
<sst xmlns="http://schemas.openxmlformats.org/spreadsheetml/2006/main" count="326" uniqueCount="155">
  <si>
    <t>PM &lt; 10 Micron</t>
  </si>
  <si>
    <t>PM &lt; 2.5 Micron</t>
  </si>
  <si>
    <t>Material</t>
  </si>
  <si>
    <t>Overburden</t>
  </si>
  <si>
    <t>Scoria (roadbed material)</t>
  </si>
  <si>
    <t>Ground coal (surrounding pile)</t>
  </si>
  <si>
    <t>Uncrusted coal pile</t>
  </si>
  <si>
    <t>Scraper tracks on coal pile</t>
  </si>
  <si>
    <t>Fine coal dust on concrete pad</t>
  </si>
  <si>
    <t>k</t>
  </si>
  <si>
    <t>&lt;30</t>
  </si>
  <si>
    <t>&lt;15</t>
  </si>
  <si>
    <t>&lt;10</t>
  </si>
  <si>
    <t>&lt;5</t>
  </si>
  <si>
    <t>&lt;2.5</t>
  </si>
  <si>
    <t>size</t>
  </si>
  <si>
    <t>Shape Options</t>
  </si>
  <si>
    <t>flat</t>
  </si>
  <si>
    <t>custom</t>
  </si>
  <si>
    <t>Answers</t>
  </si>
  <si>
    <t>Yes</t>
  </si>
  <si>
    <t>No</t>
  </si>
  <si>
    <t>Anemometer height (m)</t>
  </si>
  <si>
    <t>N</t>
  </si>
  <si>
    <t>Total</t>
  </si>
  <si>
    <t>Name</t>
  </si>
  <si>
    <t>1.1</t>
  </si>
  <si>
    <t>0.2</t>
  </si>
  <si>
    <t>0.6</t>
  </si>
  <si>
    <t>Particulate matter</t>
  </si>
  <si>
    <t>Type</t>
  </si>
  <si>
    <t>Silt Content (%)</t>
  </si>
  <si>
    <t>Moisture Content (%)</t>
  </si>
  <si>
    <t>Iron and steel production, pellet ore</t>
  </si>
  <si>
    <t>Iron and steel production, lump ore</t>
  </si>
  <si>
    <t>Iron and steel production, slag</t>
  </si>
  <si>
    <t>Iron and steel production, coal</t>
  </si>
  <si>
    <t>Iron and steel production, flue dust</t>
  </si>
  <si>
    <t>Iron and steel production, coke breeze</t>
  </si>
  <si>
    <t>Iron and steel production, blended ore</t>
  </si>
  <si>
    <t>Iron and steel production, sinter</t>
  </si>
  <si>
    <t>Iron and steel production, limestone</t>
  </si>
  <si>
    <t>Stone quarrying and processing, crushed limestone</t>
  </si>
  <si>
    <t>taconite mining and processing, pellets</t>
  </si>
  <si>
    <t>taconite mining and processing, tailings</t>
  </si>
  <si>
    <t>western surface coal mining, coal</t>
  </si>
  <si>
    <t>western surface coal mining, overburden</t>
  </si>
  <si>
    <t>western surface coal mining, exposed ground</t>
  </si>
  <si>
    <t>default is 0.005 m, provide data if value is not default</t>
  </si>
  <si>
    <t>Far Southwestern Minnesota</t>
  </si>
  <si>
    <t>Rochester, Mankato, Marshall, Detroit Lakes, Southern Twin Cities</t>
  </si>
  <si>
    <t>Roseau, Bemidji, Brainerd, St. Cloud, Northern Twin Cities</t>
  </si>
  <si>
    <t>International Falls, Hibbing, Duluth</t>
  </si>
  <si>
    <t>ϵ, roughness (m), default is 0.005 m, provide data if value is not default</t>
  </si>
  <si>
    <t>pile subregime distribution (from selection in B6)</t>
  </si>
  <si>
    <t>% of Pile Surface Area (from selection in B6)</t>
  </si>
  <si>
    <t>Friction Velocity (u*)  Calculations, used for elevated piles</t>
  </si>
  <si>
    <t>Pollutant</t>
  </si>
  <si>
    <t>p (Days/Year)</t>
  </si>
  <si>
    <t>Minnesota Region</t>
  </si>
  <si>
    <t>reference height is 10 m</t>
  </si>
  <si>
    <t>1. Describe your pile</t>
  </si>
  <si>
    <t>3. If you answered no to #1:</t>
  </si>
  <si>
    <t>4. What is the surface area (acres) of your pile?</t>
  </si>
  <si>
    <t>Emission Factors (lb/acre/day):</t>
  </si>
  <si>
    <t>6. How many piles?</t>
  </si>
  <si>
    <t xml:space="preserve">p = </t>
  </si>
  <si>
    <t>a. What is the number of days with &gt;=0.25 mm (0.01 in.) of  precipitation per year (p)? 
     Pick the nearest location from the list in row 4:</t>
  </si>
  <si>
    <t>2. If you answered yes to #1, else skip to #3:</t>
  </si>
  <si>
    <t>Instructions</t>
  </si>
  <si>
    <t xml:space="preserve">2) Enter information for your facility in the blue and yellow boxes. </t>
  </si>
  <si>
    <t>Notes</t>
  </si>
  <si>
    <t>1) Do not edit data in any white cells.</t>
  </si>
  <si>
    <t>Color key</t>
  </si>
  <si>
    <t>Blue</t>
  </si>
  <si>
    <t>Enter information for your facility in the blue boxes.</t>
  </si>
  <si>
    <t>Yellow</t>
  </si>
  <si>
    <t>Enter information for your facility by choosing from the dropdown options.</t>
  </si>
  <si>
    <t>Silt and Moisture Contents (Table 13.2.4-1 from AP-42, Section 13.2.4)</t>
  </si>
  <si>
    <t>Custom Type Notes:</t>
  </si>
  <si>
    <t>Controlled Emission Rate (lb/hr)</t>
  </si>
  <si>
    <t>Unrestricted Emissions (tpy)</t>
  </si>
  <si>
    <t>Limited Emissions (tpy)</t>
  </si>
  <si>
    <t>Notes:</t>
  </si>
  <si>
    <t>3) Start with the 'Emission Calculations' tab and fill out questions 1-6, as applicable.</t>
  </si>
  <si>
    <t xml:space="preserve">5) Fill out the roughness factor (ϵ), anemometer height, and the fastest mile/anemometer data on the  'Wind Calculations' tab for each storage pile. </t>
  </si>
  <si>
    <t>7) The emission factors and emission rates are calculated automatically in the 'Emission Calculations' tab for each storage pile.</t>
  </si>
  <si>
    <t>4) If using the custom type for the silt and moisture contents table, enter values in the blue cells and provide references.</t>
  </si>
  <si>
    <t>2) If using less than 5 storage piles in each tab, keep the spaces for the extra units blank.</t>
  </si>
  <si>
    <t>Friction velocity (u*) calculated using equation 4 of AP-42 Section 13.2.5.</t>
  </si>
  <si>
    <t>Erosion potential (Pi) for each period between disturbances calculated using equation 3.</t>
  </si>
  <si>
    <t>Time and fastest mile reference(s):</t>
  </si>
  <si>
    <t>Aerodynamic Particle Size Multipliers (k) for equation 2 of AP-42 Section 13.2.5</t>
  </si>
  <si>
    <t>Aerodynamic Particle Size Multipliers (k) for equation 1 of AP-42 Section 13.2.4</t>
  </si>
  <si>
    <t>0.9</t>
  </si>
  <si>
    <t>conical (Pile A)1</t>
  </si>
  <si>
    <t>oval(Pile B1)1</t>
  </si>
  <si>
    <t>b. What is the percentage of time that the unobstructed wind speed exceeds 12 mph at the mean pile height, f (%)? Show calculation basis based on local weather data for f in a separate tab.</t>
  </si>
  <si>
    <t>4) If you need to add more units, you can duplicate the 'Emission Calculations' and 'Wind Calculations' tab.</t>
  </si>
  <si>
    <t>3) Calculation method used is from AP-42 Section 13.2.5 - Industrial Wind Erosion.</t>
  </si>
  <si>
    <t>Data Search | National Centers for Environmental Information (NCEI) (noaa.gov)</t>
  </si>
  <si>
    <t xml:space="preserve">      An example of this would be adding material to the pile by a conveyor stacker. See AP-42 Section 13.2.4 for more information.</t>
  </si>
  <si>
    <t>`</t>
  </si>
  <si>
    <t>6) Provide reference information for the time and fastest mile data at the bottom of the fastest mile/anemometer data table for each storage pile for up to a year of data. Fasest mile is the wind speed corresponding to the whole mile of wind movement that has passed by the 1 mile contact anemometer in the least amount of time which represents the magnitude of wind gusts for calculating erosion potential. Wind data may be obtained at:</t>
  </si>
  <si>
    <t>a. What is the type of material being stored?</t>
  </si>
  <si>
    <t>c. What is the average silt content, s (%)? Select from list in A12</t>
  </si>
  <si>
    <t>Date</t>
  </si>
  <si>
    <t>b. Identify the shape (used for velocity distribution modeling)</t>
  </si>
  <si>
    <t>Unrestricted Emission Rate (lb/hr)</t>
  </si>
  <si>
    <t>Threshold Friction Velocity, u*t (Table 13.2.5-2 of AP-42 Section 13.2.5)</t>
  </si>
  <si>
    <t xml:space="preserve">      See AP-42 Fourth Edition 11.2.3-4 for the calculations related to continuosly active storage piles.</t>
  </si>
  <si>
    <t>Storage Pile Wind Erosion Air Emissions Calculator</t>
  </si>
  <si>
    <r>
      <t>Continuously active pile?</t>
    </r>
    <r>
      <rPr>
        <vertAlign val="superscript"/>
        <sz val="9"/>
        <color theme="1"/>
        <rFont val="Arial"/>
        <family val="2"/>
      </rPr>
      <t>2</t>
    </r>
  </si>
  <si>
    <r>
      <rPr>
        <b/>
        <vertAlign val="superscript"/>
        <sz val="9"/>
        <color theme="1"/>
        <rFont val="Arial"/>
        <family val="2"/>
      </rPr>
      <t>2</t>
    </r>
    <r>
      <rPr>
        <b/>
        <sz val="9"/>
        <color theme="1"/>
        <rFont val="Arial"/>
        <family val="2"/>
      </rPr>
      <t xml:space="preserve">A continuously active pile is one with a relatively steady stream of material being dropped onto the pile. </t>
    </r>
  </si>
  <si>
    <r>
      <t>PM &lt; 10 Micron</t>
    </r>
    <r>
      <rPr>
        <vertAlign val="superscript"/>
        <sz val="9"/>
        <color theme="1"/>
        <rFont val="Arial"/>
        <family val="2"/>
      </rPr>
      <t>1</t>
    </r>
  </si>
  <si>
    <r>
      <t>PM &lt; 2.5 Micron</t>
    </r>
    <r>
      <rPr>
        <vertAlign val="superscript"/>
        <sz val="9"/>
        <color theme="1"/>
        <rFont val="Arial"/>
        <family val="2"/>
      </rPr>
      <t>1</t>
    </r>
  </si>
  <si>
    <r>
      <t>5. If implemented, what is the control efficiency (%)</t>
    </r>
    <r>
      <rPr>
        <b/>
        <vertAlign val="superscript"/>
        <sz val="10"/>
        <color theme="1"/>
        <rFont val="Arial"/>
        <family val="2"/>
      </rPr>
      <t>1</t>
    </r>
  </si>
  <si>
    <r>
      <rPr>
        <b/>
        <vertAlign val="superscript"/>
        <sz val="10"/>
        <color theme="1"/>
        <rFont val="Arial"/>
        <family val="2"/>
      </rPr>
      <t>1</t>
    </r>
    <r>
      <rPr>
        <b/>
        <sz val="10"/>
        <color theme="1"/>
        <rFont val="Arial"/>
        <family val="2"/>
      </rPr>
      <t>Control Efficiency Reference:</t>
    </r>
  </si>
  <si>
    <r>
      <rPr>
        <vertAlign val="superscript"/>
        <sz val="9"/>
        <color theme="1"/>
        <rFont val="Arial"/>
        <family val="2"/>
      </rPr>
      <t>1</t>
    </r>
    <r>
      <rPr>
        <sz val="9"/>
        <color theme="1"/>
        <rFont val="Arial"/>
        <family val="2"/>
      </rPr>
      <t xml:space="preserve"> k = 0.5 for PM&lt;10 micron and k= 0.075 from AP-42 12.2.5.3</t>
    </r>
  </si>
  <si>
    <t>Number of days with &gt; = 0.01 in. of precipitation (AP-42, Fig. 13.2.1-2)</t>
  </si>
  <si>
    <r>
      <t>Threshold Friction Velocity, u</t>
    </r>
    <r>
      <rPr>
        <b/>
        <vertAlign val="superscript"/>
        <sz val="9"/>
        <color theme="1"/>
        <rFont val="Arial"/>
        <family val="2"/>
      </rPr>
      <t>*</t>
    </r>
    <r>
      <rPr>
        <b/>
        <vertAlign val="subscript"/>
        <sz val="9"/>
        <color theme="1"/>
        <rFont val="Arial"/>
        <family val="2"/>
      </rPr>
      <t>t</t>
    </r>
    <r>
      <rPr>
        <b/>
        <sz val="9"/>
        <color theme="1"/>
        <rFont val="Arial"/>
        <family val="2"/>
      </rPr>
      <t xml:space="preserve"> (m/s)</t>
    </r>
  </si>
  <si>
    <r>
      <t>Custom</t>
    </r>
    <r>
      <rPr>
        <vertAlign val="superscript"/>
        <sz val="9"/>
        <color theme="1"/>
        <rFont val="Arial"/>
        <family val="2"/>
      </rPr>
      <t>1</t>
    </r>
  </si>
  <si>
    <r>
      <rPr>
        <vertAlign val="superscript"/>
        <sz val="9"/>
        <color theme="1"/>
        <rFont val="Arial"/>
        <family val="2"/>
      </rPr>
      <t>1</t>
    </r>
    <r>
      <rPr>
        <sz val="9"/>
        <color theme="1"/>
        <rFont val="Arial"/>
        <family val="2"/>
      </rPr>
      <t>for uncrusted surfaces, estimate u*t from dry aggregate soil structure sieve analysis, calculate the mode, refer to table Figure 4-2</t>
    </r>
  </si>
  <si>
    <r>
      <t>conical (Pile A)</t>
    </r>
    <r>
      <rPr>
        <vertAlign val="superscript"/>
        <sz val="9"/>
        <color theme="1"/>
        <rFont val="Arial"/>
        <family val="2"/>
      </rPr>
      <t>1</t>
    </r>
  </si>
  <si>
    <r>
      <t>oval(Pile B1)</t>
    </r>
    <r>
      <rPr>
        <vertAlign val="superscript"/>
        <sz val="9"/>
        <color theme="1"/>
        <rFont val="Arial"/>
        <family val="2"/>
      </rPr>
      <t>1</t>
    </r>
  </si>
  <si>
    <r>
      <t>oval(Pile B2)</t>
    </r>
    <r>
      <rPr>
        <vertAlign val="superscript"/>
        <sz val="9"/>
        <color theme="1"/>
        <rFont val="Arial"/>
        <family val="2"/>
      </rPr>
      <t>1</t>
    </r>
  </si>
  <si>
    <r>
      <t>oval((Pile B3)</t>
    </r>
    <r>
      <rPr>
        <vertAlign val="superscript"/>
        <sz val="9"/>
        <color theme="1"/>
        <rFont val="Arial"/>
        <family val="2"/>
      </rPr>
      <t>1</t>
    </r>
  </si>
  <si>
    <r>
      <t>custom</t>
    </r>
    <r>
      <rPr>
        <vertAlign val="superscript"/>
        <sz val="9"/>
        <color theme="1"/>
        <rFont val="Arial"/>
        <family val="2"/>
      </rPr>
      <t>2</t>
    </r>
  </si>
  <si>
    <r>
      <rPr>
        <vertAlign val="superscript"/>
        <sz val="9"/>
        <color theme="1"/>
        <rFont val="Arial"/>
        <family val="2"/>
      </rPr>
      <t>1</t>
    </r>
    <r>
      <rPr>
        <sz val="9"/>
        <color theme="1"/>
        <rFont val="Arial"/>
        <family val="2"/>
      </rPr>
      <t xml:space="preserve"> See AP-42 Figure 13.2.5-2</t>
    </r>
  </si>
  <si>
    <r>
      <rPr>
        <vertAlign val="superscript"/>
        <sz val="9"/>
        <color theme="1"/>
        <rFont val="Arial"/>
        <family val="2"/>
      </rPr>
      <t>2</t>
    </r>
    <r>
      <rPr>
        <b/>
        <sz val="9"/>
        <color theme="1"/>
        <rFont val="Arial"/>
        <family val="2"/>
      </rPr>
      <t xml:space="preserve"> Custom Type Notes:</t>
    </r>
  </si>
  <si>
    <r>
      <t>oval(Pile B3)</t>
    </r>
    <r>
      <rPr>
        <vertAlign val="superscript"/>
        <sz val="9"/>
        <color theme="1"/>
        <rFont val="Arial"/>
        <family val="2"/>
      </rPr>
      <t>1</t>
    </r>
  </si>
  <si>
    <r>
      <rPr>
        <vertAlign val="superscript"/>
        <sz val="9"/>
        <color theme="1"/>
        <rFont val="Arial"/>
        <family val="2"/>
      </rPr>
      <t>1</t>
    </r>
    <r>
      <rPr>
        <sz val="9"/>
        <color theme="1"/>
        <rFont val="Arial"/>
        <family val="2"/>
      </rPr>
      <t xml:space="preserve"> See AP-42 Table 13.2.5-3 &amp; Figure 13.2.5-2</t>
    </r>
  </si>
  <si>
    <r>
      <t>Subarea Distribution for Regimes of u</t>
    </r>
    <r>
      <rPr>
        <b/>
        <vertAlign val="subscript"/>
        <sz val="10"/>
        <color theme="1"/>
        <rFont val="Arial"/>
        <family val="2"/>
      </rPr>
      <t>s</t>
    </r>
    <r>
      <rPr>
        <b/>
        <sz val="10"/>
        <color theme="1"/>
        <rFont val="Arial"/>
        <family val="2"/>
      </rPr>
      <t>/u</t>
    </r>
    <r>
      <rPr>
        <b/>
        <vertAlign val="subscript"/>
        <sz val="10"/>
        <color theme="1"/>
        <rFont val="Arial"/>
        <family val="2"/>
      </rPr>
      <t>r</t>
    </r>
  </si>
  <si>
    <r>
      <t>u</t>
    </r>
    <r>
      <rPr>
        <vertAlign val="superscript"/>
        <sz val="9"/>
        <color theme="1"/>
        <rFont val="Arial"/>
        <family val="2"/>
      </rPr>
      <t>*</t>
    </r>
    <r>
      <rPr>
        <vertAlign val="subscript"/>
        <sz val="9"/>
        <color theme="1"/>
        <rFont val="Arial"/>
        <family val="2"/>
      </rPr>
      <t xml:space="preserve">t </t>
    </r>
    <r>
      <rPr>
        <sz val="9"/>
        <color theme="1"/>
        <rFont val="Arial"/>
        <family val="2"/>
      </rPr>
      <t>(m/s), threshold friction velocity (from selection in Emissions Tab, Row 4)</t>
    </r>
  </si>
  <si>
    <r>
      <t>u* at u</t>
    </r>
    <r>
      <rPr>
        <vertAlign val="subscript"/>
        <sz val="9"/>
        <color theme="1"/>
        <rFont val="Arial"/>
        <family val="2"/>
      </rPr>
      <t>s</t>
    </r>
    <r>
      <rPr>
        <sz val="9"/>
        <color theme="1"/>
        <rFont val="Arial"/>
        <family val="2"/>
      </rPr>
      <t>/u</t>
    </r>
    <r>
      <rPr>
        <vertAlign val="subscript"/>
        <sz val="9"/>
        <color theme="1"/>
        <rFont val="Arial"/>
        <family val="2"/>
      </rPr>
      <t>r</t>
    </r>
    <r>
      <rPr>
        <sz val="9"/>
        <color theme="1"/>
        <rFont val="Arial"/>
        <family val="2"/>
      </rPr>
      <t>=0.2</t>
    </r>
  </si>
  <si>
    <r>
      <t>u* at u</t>
    </r>
    <r>
      <rPr>
        <vertAlign val="subscript"/>
        <sz val="9"/>
        <color theme="1"/>
        <rFont val="Arial"/>
        <family val="2"/>
      </rPr>
      <t>s</t>
    </r>
    <r>
      <rPr>
        <sz val="9"/>
        <color theme="1"/>
        <rFont val="Arial"/>
        <family val="2"/>
      </rPr>
      <t>/u</t>
    </r>
    <r>
      <rPr>
        <vertAlign val="subscript"/>
        <sz val="9"/>
        <color theme="1"/>
        <rFont val="Arial"/>
        <family val="2"/>
      </rPr>
      <t>r</t>
    </r>
    <r>
      <rPr>
        <sz val="9"/>
        <color theme="1"/>
        <rFont val="Arial"/>
        <family val="2"/>
      </rPr>
      <t>=0.6</t>
    </r>
  </si>
  <si>
    <r>
      <t>u* at u</t>
    </r>
    <r>
      <rPr>
        <vertAlign val="subscript"/>
        <sz val="9"/>
        <color theme="1"/>
        <rFont val="Arial"/>
        <family val="2"/>
      </rPr>
      <t>s</t>
    </r>
    <r>
      <rPr>
        <sz val="9"/>
        <color theme="1"/>
        <rFont val="Arial"/>
        <family val="2"/>
      </rPr>
      <t>/u</t>
    </r>
    <r>
      <rPr>
        <vertAlign val="subscript"/>
        <sz val="9"/>
        <color theme="1"/>
        <rFont val="Arial"/>
        <family val="2"/>
      </rPr>
      <t>r</t>
    </r>
    <r>
      <rPr>
        <sz val="9"/>
        <color theme="1"/>
        <rFont val="Arial"/>
        <family val="2"/>
      </rPr>
      <t>=0.9</t>
    </r>
  </si>
  <si>
    <r>
      <t>u* at u</t>
    </r>
    <r>
      <rPr>
        <vertAlign val="subscript"/>
        <sz val="9"/>
        <color theme="1"/>
        <rFont val="Arial"/>
        <family val="2"/>
      </rPr>
      <t>s</t>
    </r>
    <r>
      <rPr>
        <sz val="9"/>
        <color theme="1"/>
        <rFont val="Arial"/>
        <family val="2"/>
      </rPr>
      <t>/u</t>
    </r>
    <r>
      <rPr>
        <vertAlign val="subscript"/>
        <sz val="9"/>
        <color theme="1"/>
        <rFont val="Arial"/>
        <family val="2"/>
      </rPr>
      <t>r</t>
    </r>
    <r>
      <rPr>
        <sz val="9"/>
        <color theme="1"/>
        <rFont val="Arial"/>
        <family val="2"/>
      </rPr>
      <t>=1.1</t>
    </r>
  </si>
  <si>
    <r>
      <t>Fastest Mile (u</t>
    </r>
    <r>
      <rPr>
        <b/>
        <vertAlign val="superscript"/>
        <sz val="9"/>
        <color theme="1"/>
        <rFont val="Arial"/>
        <family val="2"/>
      </rPr>
      <t>+</t>
    </r>
    <r>
      <rPr>
        <b/>
        <vertAlign val="subscript"/>
        <sz val="9"/>
        <color theme="1"/>
        <rFont val="Arial"/>
        <family val="2"/>
      </rPr>
      <t>z</t>
    </r>
    <r>
      <rPr>
        <b/>
        <sz val="9"/>
        <color theme="1"/>
        <rFont val="Arial"/>
        <family val="2"/>
      </rPr>
      <t xml:space="preserve">)/Anemometer data during the period of disturbance </t>
    </r>
    <r>
      <rPr>
        <sz val="9"/>
        <color theme="1"/>
        <rFont val="Arial"/>
        <family val="2"/>
      </rPr>
      <t xml:space="preserve">(cells colored </t>
    </r>
    <r>
      <rPr>
        <sz val="9"/>
        <color rgb="FFFF9999"/>
        <rFont val="Arial"/>
        <family val="2"/>
      </rPr>
      <t>▀</t>
    </r>
    <r>
      <rPr>
        <sz val="9"/>
        <color theme="1"/>
        <rFont val="Arial"/>
        <family val="2"/>
      </rPr>
      <t xml:space="preserve"> means u</t>
    </r>
    <r>
      <rPr>
        <vertAlign val="superscript"/>
        <sz val="9"/>
        <color theme="1"/>
        <rFont val="Arial"/>
        <family val="2"/>
      </rPr>
      <t xml:space="preserve">* </t>
    </r>
    <r>
      <rPr>
        <sz val="9"/>
        <color theme="1"/>
        <rFont val="Arial"/>
        <family val="2"/>
      </rPr>
      <t>&gt; u</t>
    </r>
    <r>
      <rPr>
        <vertAlign val="superscript"/>
        <sz val="9"/>
        <color theme="1"/>
        <rFont val="Arial"/>
        <family val="2"/>
      </rPr>
      <t>*</t>
    </r>
    <r>
      <rPr>
        <vertAlign val="subscript"/>
        <sz val="9"/>
        <color theme="1"/>
        <rFont val="Arial"/>
        <family val="2"/>
      </rPr>
      <t>t</t>
    </r>
    <r>
      <rPr>
        <sz val="9"/>
        <color theme="1"/>
        <rFont val="Arial"/>
        <family val="2"/>
      </rPr>
      <t>)</t>
    </r>
  </si>
  <si>
    <r>
      <t xml:space="preserve">Fastest Mile/Anemometer data during the period of disturbance </t>
    </r>
    <r>
      <rPr>
        <sz val="9"/>
        <color theme="1"/>
        <rFont val="Arial"/>
        <family val="2"/>
      </rPr>
      <t xml:space="preserve">(cells colored </t>
    </r>
    <r>
      <rPr>
        <sz val="9"/>
        <color rgb="FFFF9999"/>
        <rFont val="Arial"/>
        <family val="2"/>
      </rPr>
      <t>▀</t>
    </r>
    <r>
      <rPr>
        <sz val="9"/>
        <color theme="1"/>
        <rFont val="Arial"/>
        <family val="2"/>
      </rPr>
      <t xml:space="preserve"> means u</t>
    </r>
    <r>
      <rPr>
        <vertAlign val="superscript"/>
        <sz val="9"/>
        <color theme="1"/>
        <rFont val="Arial"/>
        <family val="2"/>
      </rPr>
      <t xml:space="preserve">* </t>
    </r>
    <r>
      <rPr>
        <sz val="9"/>
        <color theme="1"/>
        <rFont val="Arial"/>
        <family val="2"/>
      </rPr>
      <t>&gt; u</t>
    </r>
    <r>
      <rPr>
        <vertAlign val="superscript"/>
        <sz val="9"/>
        <color theme="1"/>
        <rFont val="Arial"/>
        <family val="2"/>
      </rPr>
      <t>*</t>
    </r>
    <r>
      <rPr>
        <vertAlign val="subscript"/>
        <sz val="9"/>
        <color theme="1"/>
        <rFont val="Arial"/>
        <family val="2"/>
      </rPr>
      <t>t</t>
    </r>
    <r>
      <rPr>
        <sz val="9"/>
        <color theme="1"/>
        <rFont val="Arial"/>
        <family val="2"/>
      </rPr>
      <t>)</t>
    </r>
  </si>
  <si>
    <r>
      <t>u</t>
    </r>
    <r>
      <rPr>
        <b/>
        <vertAlign val="superscript"/>
        <sz val="9"/>
        <color theme="1"/>
        <rFont val="Arial"/>
        <family val="2"/>
      </rPr>
      <t>+</t>
    </r>
    <r>
      <rPr>
        <b/>
        <vertAlign val="subscript"/>
        <sz val="9"/>
        <color theme="1"/>
        <rFont val="Arial"/>
        <family val="2"/>
      </rPr>
      <t>z</t>
    </r>
    <r>
      <rPr>
        <b/>
        <sz val="9"/>
        <color theme="1"/>
        <rFont val="Arial"/>
        <family val="2"/>
      </rPr>
      <t xml:space="preserve"> (m/s)</t>
    </r>
  </si>
  <si>
    <r>
      <t>u</t>
    </r>
    <r>
      <rPr>
        <b/>
        <vertAlign val="superscript"/>
        <sz val="9"/>
        <color theme="1"/>
        <rFont val="Arial"/>
        <family val="2"/>
      </rPr>
      <t>+</t>
    </r>
    <r>
      <rPr>
        <b/>
        <vertAlign val="subscript"/>
        <sz val="9"/>
        <color theme="1"/>
        <rFont val="Arial"/>
        <family val="2"/>
      </rPr>
      <t>10</t>
    </r>
    <r>
      <rPr>
        <b/>
        <sz val="9"/>
        <color theme="1"/>
        <rFont val="Arial"/>
        <family val="2"/>
      </rPr>
      <t xml:space="preserve"> (m/s)</t>
    </r>
  </si>
  <si>
    <r>
      <t>u* at u</t>
    </r>
    <r>
      <rPr>
        <b/>
        <vertAlign val="subscript"/>
        <sz val="9"/>
        <color theme="1"/>
        <rFont val="Arial"/>
        <family val="2"/>
      </rPr>
      <t>s</t>
    </r>
    <r>
      <rPr>
        <b/>
        <sz val="9"/>
        <color theme="1"/>
        <rFont val="Arial"/>
        <family val="2"/>
      </rPr>
      <t>/u</t>
    </r>
    <r>
      <rPr>
        <b/>
        <vertAlign val="subscript"/>
        <sz val="9"/>
        <color theme="1"/>
        <rFont val="Arial"/>
        <family val="2"/>
      </rPr>
      <t>r</t>
    </r>
    <r>
      <rPr>
        <b/>
        <sz val="9"/>
        <color theme="1"/>
        <rFont val="Arial"/>
        <family val="2"/>
      </rPr>
      <t>=0.2</t>
    </r>
  </si>
  <si>
    <r>
      <t>u* at u</t>
    </r>
    <r>
      <rPr>
        <b/>
        <vertAlign val="subscript"/>
        <sz val="9"/>
        <color theme="1"/>
        <rFont val="Arial"/>
        <family val="2"/>
      </rPr>
      <t>s</t>
    </r>
    <r>
      <rPr>
        <b/>
        <sz val="9"/>
        <color theme="1"/>
        <rFont val="Arial"/>
        <family val="2"/>
      </rPr>
      <t>/u</t>
    </r>
    <r>
      <rPr>
        <b/>
        <vertAlign val="subscript"/>
        <sz val="9"/>
        <color theme="1"/>
        <rFont val="Arial"/>
        <family val="2"/>
      </rPr>
      <t>r</t>
    </r>
    <r>
      <rPr>
        <b/>
        <sz val="9"/>
        <color theme="1"/>
        <rFont val="Arial"/>
        <family val="2"/>
      </rPr>
      <t>=0.6</t>
    </r>
  </si>
  <si>
    <r>
      <t>u* at u</t>
    </r>
    <r>
      <rPr>
        <b/>
        <vertAlign val="subscript"/>
        <sz val="9"/>
        <color theme="1"/>
        <rFont val="Arial"/>
        <family val="2"/>
      </rPr>
      <t>s</t>
    </r>
    <r>
      <rPr>
        <b/>
        <sz val="9"/>
        <color theme="1"/>
        <rFont val="Arial"/>
        <family val="2"/>
      </rPr>
      <t>/u</t>
    </r>
    <r>
      <rPr>
        <b/>
        <vertAlign val="subscript"/>
        <sz val="9"/>
        <color theme="1"/>
        <rFont val="Arial"/>
        <family val="2"/>
      </rPr>
      <t>r</t>
    </r>
    <r>
      <rPr>
        <b/>
        <sz val="9"/>
        <color theme="1"/>
        <rFont val="Arial"/>
        <family val="2"/>
      </rPr>
      <t>=0.9</t>
    </r>
  </si>
  <si>
    <r>
      <t>u* at u</t>
    </r>
    <r>
      <rPr>
        <b/>
        <vertAlign val="subscript"/>
        <sz val="9"/>
        <color theme="1"/>
        <rFont val="Arial"/>
        <family val="2"/>
      </rPr>
      <t>s</t>
    </r>
    <r>
      <rPr>
        <b/>
        <sz val="9"/>
        <color theme="1"/>
        <rFont val="Arial"/>
        <family val="2"/>
      </rPr>
      <t>/u</t>
    </r>
    <r>
      <rPr>
        <b/>
        <vertAlign val="subscript"/>
        <sz val="9"/>
        <color theme="1"/>
        <rFont val="Arial"/>
        <family val="2"/>
      </rPr>
      <t>r</t>
    </r>
    <r>
      <rPr>
        <b/>
        <sz val="9"/>
        <color theme="1"/>
        <rFont val="Arial"/>
        <family val="2"/>
      </rPr>
      <t>=1.1</t>
    </r>
  </si>
  <si>
    <r>
      <t>%Area</t>
    </r>
    <r>
      <rPr>
        <b/>
        <vertAlign val="subscript"/>
        <sz val="9"/>
        <color theme="1"/>
        <rFont val="Arial"/>
        <family val="2"/>
      </rPr>
      <t>i</t>
    </r>
    <r>
      <rPr>
        <b/>
        <sz val="9"/>
        <color theme="1"/>
        <rFont val="Arial"/>
        <family val="2"/>
      </rPr>
      <t>P</t>
    </r>
    <r>
      <rPr>
        <b/>
        <vertAlign val="subscript"/>
        <sz val="9"/>
        <color theme="1"/>
        <rFont val="Arial"/>
        <family val="2"/>
      </rPr>
      <t>i</t>
    </r>
  </si>
  <si>
    <r>
      <t>Threshold friction velocity (u</t>
    </r>
    <r>
      <rPr>
        <vertAlign val="subscript"/>
        <sz val="9"/>
        <color theme="1"/>
        <rFont val="Arial"/>
        <family val="2"/>
      </rPr>
      <t>t</t>
    </r>
    <r>
      <rPr>
        <sz val="9"/>
        <color theme="1"/>
        <rFont val="Arial"/>
        <family val="2"/>
      </rPr>
      <t>) obtained from table 13.2.5-2 from AP-42 Section 13.2.5.</t>
    </r>
  </si>
  <si>
    <r>
      <t>Fastest mile corrected to anemometer reference height (u</t>
    </r>
    <r>
      <rPr>
        <vertAlign val="superscript"/>
        <sz val="9"/>
        <color theme="1"/>
        <rFont val="Arial"/>
        <family val="2"/>
      </rPr>
      <t>+</t>
    </r>
    <r>
      <rPr>
        <vertAlign val="subscript"/>
        <sz val="9"/>
        <color theme="1"/>
        <rFont val="Arial"/>
        <family val="2"/>
      </rPr>
      <t>10</t>
    </r>
    <r>
      <rPr>
        <sz val="9"/>
        <color theme="1"/>
        <rFont val="Arial"/>
        <family val="2"/>
      </rPr>
      <t xml:space="preserve">).  </t>
    </r>
  </si>
  <si>
    <r>
      <t>%Area</t>
    </r>
    <r>
      <rPr>
        <vertAlign val="subscript"/>
        <sz val="9"/>
        <color theme="1"/>
        <rFont val="Arial"/>
        <family val="2"/>
      </rPr>
      <t xml:space="preserve">i </t>
    </r>
    <r>
      <rPr>
        <sz val="9"/>
        <color theme="1"/>
        <rFont val="Arial"/>
        <family val="2"/>
      </rPr>
      <t>is the affected area fraction as discussed in page 13 in example 1 13.2.5-5 and is obtained from values in Row 7.</t>
    </r>
  </si>
  <si>
    <t>FUGI []</t>
  </si>
  <si>
    <t>5) The Calculations tab is designed to process only a year of data. Add more tabs If more than a year of data is needed and fix the emission factor formula in B24:F26 as applicable.</t>
  </si>
  <si>
    <t>6) If your equipment fits the description of this form but you are unable to use this spreadsheet to characterize its emissions, include your own emission calculations and an explanation of why this form was not used, either in the spreadsheet or in a cover letter to your application.</t>
  </si>
  <si>
    <t>1) Read through the instructions and information in the 'Instructions' tab. Use this form for any outdoor storage piles with emissions generated from wind erosion (AP-42 Section 13.2.5).</t>
  </si>
  <si>
    <r>
      <rPr>
        <sz val="11"/>
        <color theme="1"/>
        <rFont val="Calibri"/>
        <family val="2"/>
      </rPr>
      <t>Air Quality Permit Program</t>
    </r>
    <r>
      <rPr>
        <i/>
        <sz val="10"/>
        <color theme="1"/>
        <rFont val="Arial"/>
        <family val="2"/>
      </rPr>
      <t xml:space="preserve">
</t>
    </r>
    <r>
      <rPr>
        <i/>
        <sz val="8"/>
        <color theme="1"/>
        <rFont val="Arial"/>
        <family val="2"/>
      </rPr>
      <t>Doc type: Permit Application
aq-f13-ecs05 •  1/7/25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</si>
</sst>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b/>
      <sz val="11"/>
      <color theme="1"/>
      <name val="Calibri"/>
      <family val="2"/>
      <scheme val="minor"/>
    </font>
    <font>
      <sz val="8"/>
      <name val="Calibri"/>
      <family val="2"/>
      <scheme val="minor"/>
    </font>
    <font>
      <b/>
      <sz val="11"/>
      <color rgb="FFFF0000"/>
      <name val="Calibri"/>
      <family val="2"/>
      <scheme val="minor"/>
    </font>
    <font>
      <sz val="11"/>
      <color theme="1"/>
      <name val="Calibri"/>
      <family val="2"/>
    </font>
    <font>
      <sz val="11"/>
      <color theme="1"/>
      <name val="Calibri"/>
      <family val="2"/>
      <scheme val="minor"/>
    </font>
    <font>
      <b/>
      <sz val="22"/>
      <color theme="1"/>
      <name val="Calibri"/>
      <family val="2"/>
      <scheme val="minor"/>
    </font>
    <font>
      <sz val="20"/>
      <color theme="1"/>
      <name val="Calibri"/>
      <family val="2"/>
      <scheme val="minor"/>
    </font>
    <font>
      <i/>
      <sz val="10"/>
      <color theme="1"/>
      <name val="Arial"/>
      <family val="2"/>
    </font>
    <font>
      <b/>
      <sz val="14"/>
      <color theme="1"/>
      <name val="Calibri"/>
      <family val="2"/>
      <scheme val="minor"/>
    </font>
    <font>
      <sz val="10"/>
      <color theme="1"/>
      <name val="Arial"/>
      <family val="2"/>
    </font>
    <font>
      <sz val="10"/>
      <color theme="1"/>
      <name val="Calibri"/>
      <family val="2"/>
      <scheme val="minor"/>
    </font>
    <font>
      <sz val="11"/>
      <name val="Calibri"/>
      <family val="2"/>
      <scheme val="minor"/>
    </font>
    <font>
      <sz val="8"/>
      <name val="Arial"/>
      <family val="2"/>
    </font>
    <font>
      <sz val="12"/>
      <name val="Arial MT"/>
    </font>
    <font>
      <u/>
      <sz val="11"/>
      <color theme="10"/>
      <name val="Calibri"/>
      <family val="2"/>
      <scheme val="minor"/>
    </font>
    <font>
      <i/>
      <sz val="8"/>
      <color theme="1"/>
      <name val="Arial"/>
      <family val="2"/>
    </font>
    <font>
      <sz val="9"/>
      <color theme="1"/>
      <name val="Arial"/>
      <family val="2"/>
    </font>
    <font>
      <u/>
      <sz val="9"/>
      <color theme="10"/>
      <name val="Arial"/>
      <family val="2"/>
    </font>
    <font>
      <sz val="9"/>
      <name val="Arial"/>
      <family val="2"/>
    </font>
    <font>
      <b/>
      <sz val="9"/>
      <color theme="1"/>
      <name val="Arial"/>
      <family val="2"/>
    </font>
    <font>
      <vertAlign val="superscript"/>
      <sz val="9"/>
      <color theme="1"/>
      <name val="Arial"/>
      <family val="2"/>
    </font>
    <font>
      <b/>
      <vertAlign val="superscript"/>
      <sz val="9"/>
      <color theme="1"/>
      <name val="Arial"/>
      <family val="2"/>
    </font>
    <font>
      <b/>
      <sz val="10"/>
      <color theme="1"/>
      <name val="Arial"/>
      <family val="2"/>
    </font>
    <font>
      <b/>
      <vertAlign val="superscript"/>
      <sz val="10"/>
      <color theme="1"/>
      <name val="Arial"/>
      <family val="2"/>
    </font>
    <font>
      <b/>
      <sz val="9"/>
      <name val="Arial"/>
      <family val="2"/>
    </font>
    <font>
      <sz val="9"/>
      <color theme="1"/>
      <name val="Calibri"/>
      <family val="2"/>
      <scheme val="minor"/>
    </font>
    <font>
      <b/>
      <vertAlign val="subscript"/>
      <sz val="9"/>
      <color theme="1"/>
      <name val="Arial"/>
      <family val="2"/>
    </font>
    <font>
      <b/>
      <vertAlign val="subscript"/>
      <sz val="10"/>
      <color theme="1"/>
      <name val="Arial"/>
      <family val="2"/>
    </font>
    <font>
      <vertAlign val="subscript"/>
      <sz val="9"/>
      <color theme="1"/>
      <name val="Arial"/>
      <family val="2"/>
    </font>
    <font>
      <sz val="9"/>
      <color rgb="FFFF9999"/>
      <name val="Arial"/>
      <family val="2"/>
    </font>
  </fonts>
  <fills count="5">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D1EAFF"/>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s>
  <cellStyleXfs count="9">
    <xf numFmtId="0" fontId="0" fillId="0" borderId="0"/>
    <xf numFmtId="9" fontId="5" fillId="0" borderId="0" applyFont="0" applyFill="0" applyBorder="0" applyAlignment="0" applyProtection="0"/>
    <xf numFmtId="0" fontId="5" fillId="0" borderId="0"/>
    <xf numFmtId="0" fontId="6" fillId="0" borderId="0" applyNumberFormat="0" applyFill="0" applyBorder="0" applyProtection="0">
      <alignment horizontal="right" vertical="center"/>
    </xf>
    <xf numFmtId="0" fontId="9" fillId="0" borderId="0" applyNumberFormat="0" applyFill="0" applyBorder="0" applyProtection="0">
      <alignment vertical="center"/>
    </xf>
    <xf numFmtId="0" fontId="11" fillId="0" borderId="0" applyNumberFormat="0" applyFill="0" applyBorder="0" applyProtection="0">
      <alignment vertical="center"/>
    </xf>
    <xf numFmtId="0" fontId="13" fillId="0" borderId="0"/>
    <xf numFmtId="0" fontId="14" fillId="0" borderId="0"/>
    <xf numFmtId="0" fontId="15" fillId="0" borderId="0" applyNumberFormat="0" applyFill="0" applyBorder="0" applyAlignment="0" applyProtection="0"/>
  </cellStyleXfs>
  <cellXfs count="172">
    <xf numFmtId="0" fontId="0" fillId="0" borderId="0" xfId="0"/>
    <xf numFmtId="0" fontId="5" fillId="0" borderId="0" xfId="2"/>
    <xf numFmtId="0" fontId="8" fillId="0" borderId="0" xfId="2" applyFont="1" applyAlignment="1">
      <alignment horizontal="right" vertical="center"/>
    </xf>
    <xf numFmtId="0" fontId="10" fillId="0" borderId="0" xfId="2" applyFont="1"/>
    <xf numFmtId="0" fontId="10" fillId="0" borderId="0" xfId="2" applyFont="1" applyAlignment="1">
      <alignment vertical="center"/>
    </xf>
    <xf numFmtId="0" fontId="5" fillId="0" borderId="0" xfId="2" applyAlignment="1">
      <alignment horizontal="center"/>
    </xf>
    <xf numFmtId="0" fontId="0" fillId="0" borderId="0" xfId="0" applyAlignment="1"/>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wrapText="1"/>
      <protection locked="0"/>
    </xf>
    <xf numFmtId="0" fontId="1" fillId="0" borderId="0" xfId="0" applyFont="1" applyProtection="1">
      <protection locked="0"/>
    </xf>
    <xf numFmtId="0" fontId="0" fillId="0" borderId="0" xfId="0" applyBorder="1" applyAlignment="1" applyProtection="1">
      <alignment horizontal="center"/>
      <protection locked="0"/>
    </xf>
    <xf numFmtId="0" fontId="0" fillId="0" borderId="0" xfId="0" applyBorder="1" applyProtection="1">
      <protection locked="0"/>
    </xf>
    <xf numFmtId="0" fontId="10" fillId="0" borderId="0" xfId="2" applyFont="1" applyAlignment="1"/>
    <xf numFmtId="0" fontId="0" fillId="0" borderId="0" xfId="0" applyFont="1" applyProtection="1">
      <protection locked="0"/>
    </xf>
    <xf numFmtId="0" fontId="3" fillId="0" borderId="0" xfId="0" applyFont="1" applyProtection="1">
      <protection locked="0"/>
    </xf>
    <xf numFmtId="16" fontId="3" fillId="0" borderId="0" xfId="0" applyNumberFormat="1" applyFont="1" applyProtection="1">
      <protection locked="0"/>
    </xf>
    <xf numFmtId="0" fontId="0" fillId="0" borderId="0" xfId="0" quotePrefix="1" applyProtection="1">
      <protection locked="0"/>
    </xf>
    <xf numFmtId="0" fontId="4" fillId="0" borderId="0" xfId="0" applyFont="1" applyProtection="1">
      <protection locked="0"/>
    </xf>
    <xf numFmtId="0" fontId="0" fillId="0" borderId="0" xfId="0" applyAlignment="1" applyProtection="1">
      <alignment horizontal="left"/>
      <protection locked="0"/>
    </xf>
    <xf numFmtId="0" fontId="3" fillId="0" borderId="0" xfId="0" applyFont="1" applyAlignment="1" applyProtection="1">
      <alignment horizontal="left"/>
      <protection locked="0"/>
    </xf>
    <xf numFmtId="0" fontId="0" fillId="0" borderId="0" xfId="0" applyProtection="1"/>
    <xf numFmtId="0" fontId="1" fillId="0" borderId="0" xfId="0" applyFont="1" applyProtection="1"/>
    <xf numFmtId="0" fontId="0" fillId="0" borderId="0" xfId="0" applyAlignment="1" applyProtection="1">
      <alignment horizontal="center"/>
    </xf>
    <xf numFmtId="0" fontId="17" fillId="0" borderId="0" xfId="5" applyFont="1" applyBorder="1" applyAlignment="1">
      <alignment horizontal="left" vertical="center"/>
    </xf>
    <xf numFmtId="0" fontId="17" fillId="0" borderId="0" xfId="5" applyFont="1" applyBorder="1" applyAlignment="1">
      <alignment horizontal="left" vertical="center" wrapText="1"/>
    </xf>
    <xf numFmtId="0" fontId="17" fillId="0" borderId="0" xfId="0" applyFont="1"/>
    <xf numFmtId="0" fontId="17" fillId="0" borderId="0" xfId="0" applyFont="1" applyAlignment="1">
      <alignment wrapText="1"/>
    </xf>
    <xf numFmtId="0" fontId="17" fillId="4" borderId="0" xfId="5" applyFont="1" applyFill="1" applyBorder="1">
      <alignment vertical="center"/>
    </xf>
    <xf numFmtId="0" fontId="17" fillId="2" borderId="0" xfId="5" applyFont="1" applyFill="1" applyBorder="1">
      <alignment vertical="center"/>
    </xf>
    <xf numFmtId="0" fontId="10" fillId="0" borderId="0" xfId="2" applyFont="1" applyAlignment="1">
      <alignment vertical="top"/>
    </xf>
    <xf numFmtId="0" fontId="0" fillId="0" borderId="0" xfId="0" applyAlignment="1">
      <alignment vertical="top"/>
    </xf>
    <xf numFmtId="0" fontId="17" fillId="0" borderId="2" xfId="0" applyFont="1" applyBorder="1" applyAlignment="1" applyProtection="1">
      <alignment horizontal="left" indent="1"/>
    </xf>
    <xf numFmtId="0" fontId="17" fillId="2" borderId="13" xfId="0" applyFont="1" applyFill="1" applyBorder="1" applyAlignment="1" applyProtection="1">
      <alignment horizontal="center"/>
      <protection locked="0"/>
    </xf>
    <xf numFmtId="0" fontId="17" fillId="0" borderId="11" xfId="0" applyFont="1" applyFill="1" applyBorder="1" applyAlignment="1" applyProtection="1">
      <alignment horizontal="center"/>
      <protection locked="0"/>
    </xf>
    <xf numFmtId="0" fontId="17" fillId="0" borderId="2" xfId="0" applyFont="1" applyFill="1" applyBorder="1" applyAlignment="1" applyProtection="1">
      <alignment horizontal="left" vertical="center" wrapText="1"/>
    </xf>
    <xf numFmtId="0" fontId="17" fillId="0" borderId="0" xfId="0" applyFont="1" applyAlignment="1" applyProtection="1">
      <alignment horizontal="right"/>
    </xf>
    <xf numFmtId="0" fontId="17" fillId="0" borderId="11" xfId="0" applyFont="1" applyBorder="1" applyAlignment="1" applyProtection="1">
      <alignment horizontal="center"/>
    </xf>
    <xf numFmtId="0" fontId="17" fillId="0" borderId="2" xfId="0" applyFont="1" applyBorder="1" applyAlignment="1" applyProtection="1">
      <alignment horizontal="left" wrapText="1" indent="1"/>
    </xf>
    <xf numFmtId="0" fontId="17" fillId="3" borderId="11" xfId="0" applyNumberFormat="1" applyFont="1" applyFill="1" applyBorder="1" applyAlignment="1" applyProtection="1">
      <alignment horizontal="center" wrapText="1"/>
      <protection locked="0"/>
    </xf>
    <xf numFmtId="0" fontId="17" fillId="0" borderId="11" xfId="0" applyFont="1" applyBorder="1" applyAlignment="1" applyProtection="1">
      <alignment horizontal="center"/>
      <protection locked="0"/>
    </xf>
    <xf numFmtId="0" fontId="17" fillId="2" borderId="11" xfId="0" applyFont="1" applyFill="1" applyBorder="1" applyAlignment="1" applyProtection="1">
      <alignment horizontal="center"/>
      <protection locked="0"/>
    </xf>
    <xf numFmtId="0" fontId="17" fillId="0" borderId="0" xfId="0" applyFont="1" applyProtection="1"/>
    <xf numFmtId="2" fontId="17" fillId="0" borderId="11" xfId="1" applyNumberFormat="1" applyFont="1" applyFill="1" applyBorder="1" applyAlignment="1" applyProtection="1">
      <alignment horizontal="center"/>
    </xf>
    <xf numFmtId="0" fontId="17" fillId="3" borderId="11" xfId="0" applyFont="1" applyFill="1" applyBorder="1" applyAlignment="1" applyProtection="1">
      <alignment horizontal="center"/>
      <protection locked="0"/>
    </xf>
    <xf numFmtId="9" fontId="17" fillId="3" borderId="11" xfId="1" applyFont="1" applyFill="1" applyBorder="1" applyAlignment="1" applyProtection="1">
      <alignment horizontal="center"/>
      <protection locked="0"/>
    </xf>
    <xf numFmtId="0" fontId="17" fillId="3" borderId="12" xfId="0" applyFont="1" applyFill="1" applyBorder="1" applyAlignment="1" applyProtection="1">
      <alignment horizontal="center"/>
      <protection locked="0"/>
    </xf>
    <xf numFmtId="0" fontId="17" fillId="0" borderId="0" xfId="0" applyFont="1" applyProtection="1">
      <protection locked="0"/>
    </xf>
    <xf numFmtId="0" fontId="20" fillId="0" borderId="0" xfId="0" applyFont="1" applyProtection="1"/>
    <xf numFmtId="0" fontId="17" fillId="3" borderId="0" xfId="0" applyFont="1" applyFill="1" applyProtection="1">
      <protection locked="0"/>
    </xf>
    <xf numFmtId="0" fontId="20" fillId="0" borderId="0" xfId="0" applyFont="1" applyFill="1" applyProtection="1"/>
    <xf numFmtId="0" fontId="17" fillId="0" borderId="0" xfId="0" quotePrefix="1" applyFont="1" applyProtection="1">
      <protection locked="0"/>
    </xf>
    <xf numFmtId="0" fontId="17" fillId="0" borderId="0" xfId="0" applyFont="1" applyBorder="1" applyAlignment="1" applyProtection="1">
      <alignment horizontal="center"/>
      <protection locked="0"/>
    </xf>
    <xf numFmtId="0" fontId="17" fillId="0" borderId="13" xfId="0" applyFont="1" applyBorder="1" applyAlignment="1" applyProtection="1">
      <alignment horizontal="center"/>
    </xf>
    <xf numFmtId="0" fontId="17" fillId="0" borderId="13" xfId="0" applyFont="1" applyBorder="1" applyAlignment="1" applyProtection="1">
      <alignment horizontal="center"/>
      <protection locked="0"/>
    </xf>
    <xf numFmtId="0" fontId="17" fillId="0" borderId="12" xfId="0" applyFont="1" applyBorder="1" applyAlignment="1" applyProtection="1">
      <alignment horizontal="center"/>
    </xf>
    <xf numFmtId="0" fontId="17" fillId="0" borderId="12" xfId="0" applyFont="1" applyBorder="1" applyAlignment="1" applyProtection="1">
      <alignment horizontal="center"/>
      <protection locked="0"/>
    </xf>
    <xf numFmtId="0" fontId="23" fillId="0" borderId="2" xfId="0" applyFont="1" applyBorder="1" applyProtection="1"/>
    <xf numFmtId="0" fontId="23" fillId="0" borderId="2" xfId="0" applyFont="1" applyBorder="1" applyAlignment="1" applyProtection="1">
      <alignment horizontal="left"/>
    </xf>
    <xf numFmtId="0" fontId="23" fillId="3" borderId="8" xfId="0" applyFont="1" applyFill="1" applyBorder="1" applyAlignment="1" applyProtection="1">
      <alignment horizontal="center"/>
      <protection locked="0"/>
    </xf>
    <xf numFmtId="0" fontId="17" fillId="2" borderId="11" xfId="0" applyFont="1" applyFill="1" applyBorder="1" applyAlignment="1" applyProtection="1">
      <alignment horizontal="center" vertical="center" wrapText="1"/>
      <protection locked="0"/>
    </xf>
    <xf numFmtId="0" fontId="17" fillId="2" borderId="11" xfId="0" applyFont="1" applyFill="1" applyBorder="1" applyAlignment="1" applyProtection="1">
      <alignment horizontal="left" indent="2"/>
      <protection locked="0"/>
    </xf>
    <xf numFmtId="0" fontId="23" fillId="0" borderId="2" xfId="0" applyFont="1" applyFill="1" applyBorder="1" applyAlignment="1" applyProtection="1">
      <alignment horizontal="left"/>
    </xf>
    <xf numFmtId="0" fontId="23" fillId="0" borderId="0" xfId="0" applyFont="1" applyProtection="1"/>
    <xf numFmtId="0" fontId="23" fillId="0" borderId="9" xfId="0" applyFont="1" applyBorder="1" applyProtection="1"/>
    <xf numFmtId="0" fontId="23" fillId="0" borderId="8" xfId="0" applyFont="1" applyFill="1" applyBorder="1" applyAlignment="1" applyProtection="1">
      <alignment horizontal="center" vertical="center"/>
    </xf>
    <xf numFmtId="0" fontId="23" fillId="0" borderId="16" xfId="0" applyFont="1" applyBorder="1" applyAlignment="1" applyProtection="1">
      <alignment horizontal="center"/>
    </xf>
    <xf numFmtId="0" fontId="23" fillId="0" borderId="14" xfId="0" applyFont="1" applyFill="1" applyBorder="1" applyAlignment="1" applyProtection="1">
      <alignment horizontal="center"/>
    </xf>
    <xf numFmtId="0" fontId="23" fillId="0" borderId="15" xfId="0" applyFont="1" applyFill="1" applyBorder="1" applyAlignment="1" applyProtection="1">
      <alignment horizontal="center"/>
    </xf>
    <xf numFmtId="0" fontId="17" fillId="0" borderId="9" xfId="0" applyFont="1" applyFill="1" applyBorder="1" applyAlignment="1" applyProtection="1">
      <alignment horizontal="center"/>
    </xf>
    <xf numFmtId="0" fontId="17" fillId="0" borderId="0" xfId="0" applyFont="1" applyBorder="1" applyAlignment="1" applyProtection="1">
      <alignment horizontal="center"/>
    </xf>
    <xf numFmtId="0" fontId="20" fillId="0" borderId="10" xfId="0" applyFont="1" applyFill="1" applyBorder="1" applyAlignment="1" applyProtection="1">
      <alignment horizontal="center" vertical="center"/>
    </xf>
    <xf numFmtId="0" fontId="25" fillId="0" borderId="25" xfId="6" applyFont="1" applyBorder="1" applyAlignment="1" applyProtection="1">
      <alignment horizontal="center" vertical="center" wrapText="1"/>
    </xf>
    <xf numFmtId="0" fontId="25" fillId="0" borderId="26" xfId="6" applyFont="1" applyBorder="1" applyAlignment="1" applyProtection="1">
      <alignment horizontal="center" vertical="center" wrapText="1"/>
    </xf>
    <xf numFmtId="0" fontId="25" fillId="0" borderId="27" xfId="7" applyFont="1" applyBorder="1" applyAlignment="1" applyProtection="1">
      <alignment horizontal="center" vertical="center" wrapText="1"/>
    </xf>
    <xf numFmtId="0" fontId="17" fillId="0" borderId="0" xfId="0" applyFont="1" applyBorder="1" applyProtection="1">
      <protection locked="0"/>
    </xf>
    <xf numFmtId="0" fontId="17" fillId="0" borderId="17" xfId="0" applyFont="1" applyBorder="1" applyAlignment="1" applyProtection="1">
      <alignment horizontal="center"/>
    </xf>
    <xf numFmtId="0" fontId="17" fillId="0" borderId="18" xfId="0" applyFont="1" applyBorder="1" applyAlignment="1" applyProtection="1">
      <alignment horizontal="center"/>
    </xf>
    <xf numFmtId="0" fontId="17" fillId="0" borderId="19" xfId="0" applyFont="1" applyBorder="1" applyAlignment="1" applyProtection="1">
      <alignment horizontal="center"/>
    </xf>
    <xf numFmtId="0" fontId="17" fillId="0" borderId="20" xfId="0" applyFont="1" applyBorder="1" applyAlignment="1" applyProtection="1">
      <alignment horizontal="center"/>
    </xf>
    <xf numFmtId="0" fontId="17" fillId="0" borderId="1" xfId="0" applyFont="1" applyBorder="1" applyAlignment="1" applyProtection="1">
      <alignment horizontal="center"/>
    </xf>
    <xf numFmtId="0" fontId="17" fillId="0" borderId="21" xfId="0" applyFont="1" applyBorder="1" applyAlignment="1" applyProtection="1">
      <alignment horizontal="center"/>
    </xf>
    <xf numFmtId="0" fontId="17" fillId="0" borderId="22" xfId="0" applyFont="1" applyBorder="1" applyAlignment="1" applyProtection="1">
      <alignment horizontal="center"/>
    </xf>
    <xf numFmtId="0" fontId="17" fillId="0" borderId="23" xfId="0" applyFont="1" applyBorder="1" applyAlignment="1" applyProtection="1">
      <alignment horizontal="center"/>
    </xf>
    <xf numFmtId="0" fontId="17" fillId="0" borderId="24" xfId="0" applyFont="1" applyBorder="1" applyAlignment="1" applyProtection="1">
      <alignment horizontal="center"/>
    </xf>
    <xf numFmtId="0" fontId="17" fillId="0" borderId="0" xfId="0" applyFont="1" applyBorder="1" applyProtection="1"/>
    <xf numFmtId="0" fontId="25" fillId="0" borderId="28" xfId="6" applyFont="1" applyBorder="1" applyAlignment="1" applyProtection="1">
      <alignment horizontal="center" vertical="center" wrapText="1"/>
    </xf>
    <xf numFmtId="0" fontId="20" fillId="0" borderId="0" xfId="0" applyFont="1" applyBorder="1" applyProtection="1">
      <protection locked="0"/>
    </xf>
    <xf numFmtId="0" fontId="23" fillId="0" borderId="0" xfId="0" applyFont="1" applyBorder="1" applyAlignment="1" applyProtection="1">
      <alignment horizontal="left"/>
    </xf>
    <xf numFmtId="0" fontId="17" fillId="0" borderId="1" xfId="0" applyFont="1" applyBorder="1" applyProtection="1"/>
    <xf numFmtId="0" fontId="17" fillId="0" borderId="1" xfId="0" applyFont="1" applyBorder="1" applyAlignment="1" applyProtection="1"/>
    <xf numFmtId="0" fontId="17" fillId="0" borderId="1" xfId="1" applyNumberFormat="1" applyFont="1" applyBorder="1" applyAlignment="1" applyProtection="1">
      <alignment horizontal="center" vertical="center"/>
    </xf>
    <xf numFmtId="0" fontId="17" fillId="0" borderId="1" xfId="1" applyNumberFormat="1" applyFont="1" applyBorder="1" applyAlignment="1" applyProtection="1">
      <alignment horizontal="center" vertical="center" wrapText="1"/>
    </xf>
    <xf numFmtId="0" fontId="17" fillId="3" borderId="4" xfId="0" applyFont="1" applyFill="1" applyBorder="1" applyAlignment="1" applyProtection="1">
      <alignment horizontal="center" vertical="center"/>
      <protection locked="0"/>
    </xf>
    <xf numFmtId="0" fontId="20" fillId="0" borderId="0" xfId="0" applyFont="1" applyProtection="1">
      <protection locked="0"/>
    </xf>
    <xf numFmtId="0" fontId="17" fillId="0" borderId="34" xfId="0" applyFont="1" applyBorder="1" applyProtection="1"/>
    <xf numFmtId="0" fontId="20" fillId="0" borderId="37" xfId="0" applyFont="1" applyBorder="1" applyAlignment="1" applyProtection="1">
      <alignment horizontal="center"/>
    </xf>
    <xf numFmtId="0" fontId="20" fillId="0" borderId="15" xfId="0" applyFont="1" applyBorder="1" applyAlignment="1" applyProtection="1">
      <alignment horizontal="center"/>
    </xf>
    <xf numFmtId="0" fontId="17" fillId="0" borderId="35" xfId="0" applyFont="1" applyBorder="1" applyAlignment="1" applyProtection="1">
      <alignment horizontal="center"/>
    </xf>
    <xf numFmtId="0" fontId="17" fillId="0" borderId="36" xfId="0" applyFont="1" applyBorder="1" applyAlignment="1" applyProtection="1">
      <alignment horizontal="center"/>
    </xf>
    <xf numFmtId="0" fontId="17" fillId="0" borderId="17" xfId="0" applyFont="1" applyBorder="1" applyProtection="1"/>
    <xf numFmtId="0" fontId="17" fillId="0" borderId="20" xfId="0" applyFont="1" applyBorder="1" applyProtection="1"/>
    <xf numFmtId="0" fontId="17" fillId="0" borderId="22" xfId="0" applyFont="1" applyBorder="1" applyProtection="1"/>
    <xf numFmtId="0" fontId="17" fillId="3" borderId="24" xfId="0" applyFont="1" applyFill="1" applyBorder="1" applyAlignment="1" applyProtection="1">
      <alignment horizontal="center"/>
    </xf>
    <xf numFmtId="0" fontId="23" fillId="0" borderId="33" xfId="0" applyFont="1" applyBorder="1" applyProtection="1"/>
    <xf numFmtId="0" fontId="23" fillId="0" borderId="31" xfId="0" applyFont="1" applyBorder="1" applyAlignment="1" applyProtection="1">
      <alignment horizontal="left"/>
    </xf>
    <xf numFmtId="0" fontId="10" fillId="0" borderId="32" xfId="0" applyFont="1" applyBorder="1" applyAlignment="1" applyProtection="1">
      <alignment horizontal="center"/>
    </xf>
    <xf numFmtId="0" fontId="23" fillId="0" borderId="29" xfId="0" applyFont="1" applyBorder="1" applyProtection="1"/>
    <xf numFmtId="0" fontId="10" fillId="0" borderId="30" xfId="0" applyFont="1" applyBorder="1" applyProtection="1"/>
    <xf numFmtId="0" fontId="17" fillId="0" borderId="7" xfId="0" applyFont="1" applyBorder="1" applyProtection="1"/>
    <xf numFmtId="0" fontId="17" fillId="0" borderId="35" xfId="0" applyFont="1" applyBorder="1" applyProtection="1"/>
    <xf numFmtId="0" fontId="17" fillId="0" borderId="22" xfId="0" applyFont="1" applyBorder="1" applyAlignment="1" applyProtection="1">
      <alignment horizontal="left"/>
    </xf>
    <xf numFmtId="0" fontId="20" fillId="0" borderId="14" xfId="0" quotePrefix="1" applyFont="1" applyBorder="1" applyAlignment="1" applyProtection="1">
      <alignment horizontal="center"/>
    </xf>
    <xf numFmtId="0" fontId="20" fillId="0" borderId="15" xfId="0" quotePrefix="1" applyFont="1" applyBorder="1" applyAlignment="1" applyProtection="1">
      <alignment horizontal="center"/>
    </xf>
    <xf numFmtId="0" fontId="17" fillId="0" borderId="3" xfId="0" applyFont="1" applyBorder="1" applyAlignment="1" applyProtection="1">
      <alignment horizontal="center"/>
    </xf>
    <xf numFmtId="0" fontId="17" fillId="3" borderId="23" xfId="0" applyFont="1" applyFill="1" applyBorder="1" applyAlignment="1" applyProtection="1">
      <alignment horizontal="center"/>
      <protection locked="0"/>
    </xf>
    <xf numFmtId="0" fontId="17" fillId="3" borderId="24" xfId="0" applyFont="1" applyFill="1" applyBorder="1" applyAlignment="1" applyProtection="1">
      <alignment horizontal="center"/>
      <protection locked="0"/>
    </xf>
    <xf numFmtId="0" fontId="17" fillId="0" borderId="0" xfId="0" applyFont="1" applyAlignment="1" applyProtection="1">
      <alignment horizontal="center"/>
      <protection locked="0"/>
    </xf>
    <xf numFmtId="0" fontId="17" fillId="3" borderId="0" xfId="0" applyFont="1" applyFill="1" applyBorder="1" applyAlignment="1" applyProtection="1">
      <alignment horizontal="center"/>
      <protection locked="0"/>
    </xf>
    <xf numFmtId="0" fontId="9" fillId="0" borderId="0" xfId="0" applyFont="1" applyProtection="1"/>
    <xf numFmtId="0" fontId="9" fillId="0" borderId="0" xfId="0" applyFont="1" applyAlignment="1" applyProtection="1">
      <alignment horizontal="center"/>
      <protection locked="0"/>
    </xf>
    <xf numFmtId="0" fontId="9" fillId="0" borderId="0" xfId="0" applyFont="1" applyProtection="1">
      <protection locked="0"/>
    </xf>
    <xf numFmtId="0" fontId="10" fillId="0" borderId="0" xfId="0" applyFont="1" applyProtection="1">
      <protection locked="0"/>
    </xf>
    <xf numFmtId="0" fontId="17" fillId="0" borderId="1" xfId="0" applyFont="1" applyBorder="1" applyAlignment="1" applyProtection="1">
      <alignment wrapText="1"/>
    </xf>
    <xf numFmtId="0" fontId="17" fillId="0" borderId="1" xfId="0" applyFont="1" applyFill="1" applyBorder="1" applyAlignment="1" applyProtection="1">
      <alignment horizontal="center" vertical="center" wrapText="1"/>
    </xf>
    <xf numFmtId="0" fontId="17" fillId="0" borderId="0" xfId="0" applyFont="1" applyFill="1" applyBorder="1" applyAlignment="1" applyProtection="1">
      <alignment wrapText="1"/>
      <protection locked="0"/>
    </xf>
    <xf numFmtId="0" fontId="17" fillId="0" borderId="0" xfId="0" applyFont="1" applyAlignment="1" applyProtection="1">
      <alignment wrapText="1"/>
      <protection locked="0"/>
    </xf>
    <xf numFmtId="0" fontId="17" fillId="3" borderId="1" xfId="0" applyFont="1" applyFill="1" applyBorder="1" applyAlignment="1" applyProtection="1">
      <alignment horizontal="center" wrapText="1"/>
      <protection locked="0"/>
    </xf>
    <xf numFmtId="0" fontId="17" fillId="0" borderId="0" xfId="0" applyFont="1" applyAlignment="1" applyProtection="1"/>
    <xf numFmtId="0" fontId="17" fillId="0" borderId="0" xfId="0" applyFont="1" applyFill="1" applyBorder="1" applyAlignment="1" applyProtection="1">
      <alignment wrapText="1"/>
    </xf>
    <xf numFmtId="0" fontId="17" fillId="3"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xf>
    <xf numFmtId="0" fontId="17" fillId="0" borderId="0" xfId="0" applyFont="1" applyAlignment="1" applyProtection="1">
      <alignment horizontal="left"/>
      <protection locked="0"/>
    </xf>
    <xf numFmtId="0" fontId="17" fillId="0" borderId="5" xfId="0" applyFont="1" applyFill="1" applyBorder="1" applyProtection="1">
      <protection locked="0"/>
    </xf>
    <xf numFmtId="0" fontId="17" fillId="0" borderId="0" xfId="0" applyFont="1" applyAlignment="1" applyProtection="1">
      <alignment horizontal="left"/>
    </xf>
    <xf numFmtId="0" fontId="17" fillId="0" borderId="5" xfId="0" applyFont="1" applyFill="1" applyBorder="1" applyProtection="1"/>
    <xf numFmtId="0" fontId="17" fillId="3" borderId="1" xfId="0" applyFont="1" applyFill="1" applyBorder="1" applyProtection="1">
      <protection locked="0"/>
    </xf>
    <xf numFmtId="0" fontId="17" fillId="0" borderId="1" xfId="0" applyFont="1" applyFill="1" applyBorder="1" applyProtection="1"/>
    <xf numFmtId="0" fontId="17" fillId="0" borderId="1" xfId="0" applyNumberFormat="1" applyFont="1" applyBorder="1" applyProtection="1"/>
    <xf numFmtId="0" fontId="17" fillId="0" borderId="0" xfId="0" applyNumberFormat="1" applyFont="1" applyBorder="1" applyProtection="1">
      <protection locked="0"/>
    </xf>
    <xf numFmtId="0" fontId="26" fillId="0" borderId="0" xfId="0" applyFont="1" applyProtection="1">
      <protection locked="0"/>
    </xf>
    <xf numFmtId="0" fontId="17" fillId="0" borderId="0" xfId="0" applyFont="1" applyFill="1" applyProtection="1"/>
    <xf numFmtId="0" fontId="10" fillId="3" borderId="0" xfId="0" applyFont="1" applyFill="1" applyProtection="1">
      <protection locked="0"/>
    </xf>
    <xf numFmtId="0" fontId="17" fillId="0" borderId="1" xfId="0" applyFont="1" applyFill="1" applyBorder="1" applyAlignment="1" applyProtection="1">
      <alignment horizontal="center" wrapText="1"/>
    </xf>
    <xf numFmtId="0" fontId="20" fillId="0" borderId="0" xfId="0" applyFont="1" applyBorder="1" applyAlignment="1" applyProtection="1">
      <alignment horizontal="center"/>
      <protection locked="0"/>
    </xf>
    <xf numFmtId="0" fontId="17" fillId="0" borderId="0" xfId="0" applyFont="1" applyAlignment="1" applyProtection="1">
      <protection locked="0"/>
    </xf>
    <xf numFmtId="0" fontId="0" fillId="0" borderId="0" xfId="0" applyAlignment="1" applyProtection="1">
      <protection locked="0"/>
    </xf>
    <xf numFmtId="0" fontId="18" fillId="0" borderId="0" xfId="8" applyFont="1" applyAlignment="1">
      <alignment vertical="top"/>
    </xf>
    <xf numFmtId="14" fontId="17" fillId="3" borderId="1" xfId="0" applyNumberFormat="1" applyFont="1" applyFill="1" applyBorder="1" applyProtection="1">
      <protection locked="0"/>
    </xf>
    <xf numFmtId="0" fontId="20" fillId="0" borderId="1" xfId="0" applyFont="1" applyBorder="1" applyAlignment="1" applyProtection="1">
      <alignment horizontal="center"/>
    </xf>
    <xf numFmtId="0" fontId="17" fillId="0" borderId="1" xfId="0" applyFont="1" applyBorder="1" applyProtection="1">
      <protection locked="0"/>
    </xf>
    <xf numFmtId="0" fontId="20" fillId="0" borderId="7" xfId="0" applyFont="1" applyBorder="1" applyProtection="1"/>
    <xf numFmtId="0" fontId="17" fillId="0" borderId="5" xfId="0" applyFont="1" applyBorder="1" applyProtection="1"/>
    <xf numFmtId="0" fontId="23" fillId="0" borderId="7" xfId="0" applyFont="1" applyBorder="1" applyProtection="1"/>
    <xf numFmtId="0" fontId="17" fillId="0" borderId="7" xfId="0" applyFont="1" applyBorder="1" applyAlignment="1" applyProtection="1">
      <alignment horizontal="left"/>
    </xf>
    <xf numFmtId="0" fontId="17" fillId="0" borderId="4" xfId="0" applyFont="1" applyBorder="1" applyProtection="1"/>
    <xf numFmtId="0" fontId="17" fillId="0" borderId="1" xfId="0" applyFont="1" applyBorder="1" applyAlignment="1" applyProtection="1">
      <alignment horizontal="center" vertical="center" wrapText="1"/>
    </xf>
    <xf numFmtId="0" fontId="20" fillId="0" borderId="1" xfId="0" applyFont="1" applyBorder="1" applyAlignment="1" applyProtection="1">
      <alignment horizontal="center" vertical="center"/>
    </xf>
    <xf numFmtId="0" fontId="20" fillId="0" borderId="25" xfId="0" applyFont="1" applyBorder="1" applyAlignment="1" applyProtection="1">
      <alignment horizontal="center"/>
    </xf>
    <xf numFmtId="0" fontId="20" fillId="0" borderId="27" xfId="0" applyFont="1" applyBorder="1" applyAlignment="1" applyProtection="1">
      <alignment horizontal="center"/>
    </xf>
    <xf numFmtId="0" fontId="19" fillId="0" borderId="0" xfId="5" applyFont="1" applyBorder="1" applyAlignment="1">
      <alignment horizontal="left" vertical="center" wrapText="1"/>
    </xf>
    <xf numFmtId="0" fontId="17" fillId="0" borderId="6" xfId="5" applyFont="1" applyBorder="1" applyAlignment="1">
      <alignment horizontal="left" vertical="center" wrapText="1"/>
    </xf>
    <xf numFmtId="0" fontId="5" fillId="0" borderId="0" xfId="2" applyAlignment="1">
      <alignment horizontal="center"/>
    </xf>
    <xf numFmtId="0" fontId="7" fillId="0" borderId="0" xfId="3" applyFont="1" applyAlignment="1">
      <alignment horizontal="right" vertical="center" wrapText="1"/>
    </xf>
    <xf numFmtId="0" fontId="8" fillId="0" borderId="0" xfId="2" applyFont="1" applyAlignment="1">
      <alignment horizontal="right" vertical="center" wrapText="1"/>
    </xf>
    <xf numFmtId="0" fontId="8" fillId="0" borderId="0" xfId="2" applyFont="1" applyAlignment="1">
      <alignment horizontal="right" vertical="center"/>
    </xf>
    <xf numFmtId="0" fontId="9" fillId="0" borderId="5" xfId="4" applyBorder="1" applyAlignment="1">
      <alignment horizontal="left" vertical="center"/>
    </xf>
    <xf numFmtId="0" fontId="17" fillId="0" borderId="0" xfId="5" applyFont="1" applyBorder="1" applyAlignment="1">
      <alignment horizontal="left" vertical="center" wrapText="1"/>
    </xf>
    <xf numFmtId="0" fontId="12" fillId="0" borderId="0" xfId="5" applyFont="1" applyBorder="1" applyAlignment="1">
      <alignment horizontal="left" vertical="center" wrapText="1"/>
    </xf>
    <xf numFmtId="0" fontId="17" fillId="0" borderId="0" xfId="0" applyFont="1" applyAlignment="1">
      <alignment horizontal="left" wrapText="1"/>
    </xf>
    <xf numFmtId="0" fontId="17" fillId="0" borderId="0" xfId="5" applyFont="1" applyBorder="1" applyAlignment="1">
      <alignment vertical="center" wrapText="1"/>
    </xf>
    <xf numFmtId="0" fontId="17" fillId="0" borderId="0" xfId="2" applyFont="1" applyAlignment="1">
      <alignment horizontal="left" wrapText="1"/>
    </xf>
  </cellXfs>
  <cellStyles count="9">
    <cellStyle name="Hyperlink" xfId="8" builtinId="8"/>
    <cellStyle name="Normal" xfId="0" builtinId="0"/>
    <cellStyle name="Normal 2" xfId="2" xr:uid="{613279CF-7F1C-4375-ACEE-078B11E6609B}"/>
    <cellStyle name="Normal 3 3" xfId="6" xr:uid="{0B5E4A89-20BC-408F-9E59-C4C6A151A376}"/>
    <cellStyle name="Normal_EC02 -  Boilers" xfId="7" xr:uid="{76813954-2655-46B4-93B4-276808254910}"/>
    <cellStyle name="PCA Body Text 2" xfId="5" xr:uid="{A54E78F5-B8B5-4B06-969C-4ABDB10CBAC2}"/>
    <cellStyle name="PCA Heading 2 2" xfId="4" xr:uid="{E46F976D-2330-432C-8283-0D48E8AE9C0C}"/>
    <cellStyle name="PCA Title 2" xfId="3" xr:uid="{AD84649E-BCB3-4294-9C36-365A55A9ADFE}"/>
    <cellStyle name="Percent" xfId="1" builtinId="5"/>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ECFF"/>
      <color rgb="FF99CCFF"/>
      <color rgb="FFFF99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104775</xdr:rowOff>
    </xdr:from>
    <xdr:to>
      <xdr:col>4</xdr:col>
      <xdr:colOff>561975</xdr:colOff>
      <xdr:row>2</xdr:row>
      <xdr:rowOff>123825</xdr:rowOff>
    </xdr:to>
    <xdr:pic>
      <xdr:nvPicPr>
        <xdr:cNvPr id="2" name="Picture 1" descr="Minnesota Pollution Control Agency (MPCA), 520 Lafayette Road North, St. Paul, MN 55155-4194" title="Image of MPCA logo with St. Paul office address">
          <a:extLst>
            <a:ext uri="{FF2B5EF4-FFF2-40B4-BE49-F238E27FC236}">
              <a16:creationId xmlns:a16="http://schemas.microsoft.com/office/drawing/2014/main" id="{6164FE23-941B-4E82-A87E-D0F7C1BC0A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104775"/>
          <a:ext cx="2390775" cy="685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557214</xdr:colOff>
      <xdr:row>64</xdr:row>
      <xdr:rowOff>97631</xdr:rowOff>
    </xdr:from>
    <xdr:to>
      <xdr:col>2</xdr:col>
      <xdr:colOff>2390776</xdr:colOff>
      <xdr:row>70</xdr:row>
      <xdr:rowOff>107787</xdr:rowOff>
    </xdr:to>
    <xdr:pic>
      <xdr:nvPicPr>
        <xdr:cNvPr id="3" name="Picture 2" descr="Source: AP-42, Figure 13.2.2-1" title="Minnesota mean rain fall of 0.01 inches or more.">
          <a:extLst>
            <a:ext uri="{FF2B5EF4-FFF2-40B4-BE49-F238E27FC236}">
              <a16:creationId xmlns:a16="http://schemas.microsoft.com/office/drawing/2014/main" id="{D5CF0E4F-A468-4DFC-A535-38B6607F24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7058" y="12492037"/>
          <a:ext cx="1833562" cy="1153156"/>
        </a:xfrm>
        <a:prstGeom prst="rect">
          <a:avLst/>
        </a:prstGeom>
      </xdr:spPr>
    </xdr:pic>
    <xdr:clientData/>
  </xdr:twoCellAnchor>
  <xdr:twoCellAnchor editAs="oneCell">
    <xdr:from>
      <xdr:col>1</xdr:col>
      <xdr:colOff>107158</xdr:colOff>
      <xdr:row>121</xdr:row>
      <xdr:rowOff>35719</xdr:rowOff>
    </xdr:from>
    <xdr:to>
      <xdr:col>2</xdr:col>
      <xdr:colOff>284902</xdr:colOff>
      <xdr:row>136</xdr:row>
      <xdr:rowOff>139321</xdr:rowOff>
    </xdr:to>
    <xdr:pic>
      <xdr:nvPicPr>
        <xdr:cNvPr id="2" name="Picture 1">
          <a:extLst>
            <a:ext uri="{FF2B5EF4-FFF2-40B4-BE49-F238E27FC236}">
              <a16:creationId xmlns:a16="http://schemas.microsoft.com/office/drawing/2014/main" id="{9D2AC95A-B179-99D4-C328-FEC60317302F}"/>
            </a:ext>
          </a:extLst>
        </xdr:cNvPr>
        <xdr:cNvPicPr>
          <a:picLocks noChangeAspect="1"/>
        </xdr:cNvPicPr>
      </xdr:nvPicPr>
      <xdr:blipFill>
        <a:blip xmlns:r="http://schemas.openxmlformats.org/officeDocument/2006/relationships" r:embed="rId2"/>
        <a:stretch>
          <a:fillRect/>
        </a:stretch>
      </xdr:blipFill>
      <xdr:spPr>
        <a:xfrm>
          <a:off x="4131471" y="24133969"/>
          <a:ext cx="2523275" cy="29653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cei.noaa.gov/access/search/data-search/local-climatological-data?startDate=2022-01-03T00:00:00&amp;endDate=2022-01-05T23:59:59&amp;bbox=44.984,-93.133,44.904,-93.053&amp;pageNum=1&amp;dataTypes=HourlyWindSpee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FA87E-5DEF-40E1-9C20-DA4F0296DE45}">
  <sheetPr>
    <pageSetUpPr fitToPage="1"/>
  </sheetPr>
  <dimension ref="A1:O25"/>
  <sheetViews>
    <sheetView showGridLines="0" tabSelected="1" workbookViewId="0">
      <selection activeCell="B4" sqref="B4:O4"/>
    </sheetView>
  </sheetViews>
  <sheetFormatPr defaultRowHeight="15"/>
  <cols>
    <col min="1" max="1" width="4" customWidth="1"/>
    <col min="2" max="5" width="9.5703125" customWidth="1"/>
  </cols>
  <sheetData>
    <row r="1" spans="1:15" ht="36" customHeight="1">
      <c r="A1" s="1"/>
      <c r="B1" s="162"/>
      <c r="C1" s="162"/>
      <c r="D1" s="162"/>
      <c r="E1" s="162"/>
      <c r="F1" s="162"/>
      <c r="G1" s="163" t="s">
        <v>111</v>
      </c>
      <c r="H1" s="163"/>
      <c r="I1" s="163"/>
      <c r="J1" s="163"/>
      <c r="K1" s="163"/>
      <c r="L1" s="163"/>
      <c r="M1" s="163"/>
      <c r="N1" s="163"/>
      <c r="O1" s="163"/>
    </row>
    <row r="2" spans="1:15" ht="16.5" customHeight="1">
      <c r="A2" s="1"/>
      <c r="B2" s="162"/>
      <c r="C2" s="162"/>
      <c r="D2" s="162"/>
      <c r="E2" s="162"/>
      <c r="F2" s="162"/>
      <c r="G2" s="2"/>
      <c r="H2" s="164" t="s">
        <v>154</v>
      </c>
      <c r="I2" s="165"/>
      <c r="J2" s="165"/>
      <c r="K2" s="165"/>
      <c r="L2" s="165"/>
      <c r="M2" s="165"/>
      <c r="N2" s="165"/>
      <c r="O2" s="165"/>
    </row>
    <row r="3" spans="1:15" ht="16.5" customHeight="1">
      <c r="A3" s="1"/>
      <c r="B3" s="162"/>
      <c r="C3" s="162"/>
      <c r="D3" s="162"/>
      <c r="E3" s="162"/>
      <c r="F3" s="162"/>
      <c r="G3" s="2"/>
      <c r="H3" s="165"/>
      <c r="I3" s="165"/>
      <c r="J3" s="165"/>
      <c r="K3" s="165"/>
      <c r="L3" s="165"/>
      <c r="M3" s="165"/>
      <c r="N3" s="165"/>
      <c r="O3" s="165"/>
    </row>
    <row r="4" spans="1:15" ht="18.75">
      <c r="A4" s="1"/>
      <c r="B4" s="166" t="s">
        <v>69</v>
      </c>
      <c r="C4" s="166"/>
      <c r="D4" s="166"/>
      <c r="E4" s="166"/>
      <c r="F4" s="166"/>
      <c r="G4" s="166"/>
      <c r="H4" s="166"/>
      <c r="I4" s="166"/>
      <c r="J4" s="166"/>
      <c r="K4" s="166"/>
      <c r="L4" s="166"/>
      <c r="M4" s="166"/>
      <c r="N4" s="166"/>
      <c r="O4" s="166"/>
    </row>
    <row r="5" spans="1:15" ht="27.75" customHeight="1">
      <c r="A5" s="3"/>
      <c r="B5" s="161" t="s">
        <v>153</v>
      </c>
      <c r="C5" s="161"/>
      <c r="D5" s="161"/>
      <c r="E5" s="161"/>
      <c r="F5" s="161"/>
      <c r="G5" s="161"/>
      <c r="H5" s="161"/>
      <c r="I5" s="161"/>
      <c r="J5" s="161"/>
      <c r="K5" s="161"/>
      <c r="L5" s="161"/>
      <c r="M5" s="161"/>
      <c r="N5" s="161"/>
      <c r="O5" s="161"/>
    </row>
    <row r="6" spans="1:15">
      <c r="A6" s="3"/>
      <c r="B6" s="167" t="s">
        <v>70</v>
      </c>
      <c r="C6" s="167"/>
      <c r="D6" s="167"/>
      <c r="E6" s="167"/>
      <c r="F6" s="167"/>
      <c r="G6" s="167"/>
      <c r="H6" s="167"/>
      <c r="I6" s="167"/>
      <c r="J6" s="167"/>
      <c r="K6" s="167"/>
      <c r="L6" s="167"/>
      <c r="M6" s="167"/>
      <c r="N6" s="167"/>
      <c r="O6" s="167"/>
    </row>
    <row r="7" spans="1:15">
      <c r="A7" s="3"/>
      <c r="B7" s="167" t="s">
        <v>84</v>
      </c>
      <c r="C7" s="167"/>
      <c r="D7" s="167"/>
      <c r="E7" s="167"/>
      <c r="F7" s="167"/>
      <c r="G7" s="167"/>
      <c r="H7" s="167"/>
      <c r="I7" s="167"/>
      <c r="J7" s="167"/>
      <c r="K7" s="167"/>
      <c r="L7" s="167"/>
      <c r="M7" s="167"/>
      <c r="N7" s="167"/>
      <c r="O7" s="167"/>
    </row>
    <row r="8" spans="1:15">
      <c r="A8" s="3"/>
      <c r="B8" s="24" t="s">
        <v>87</v>
      </c>
      <c r="C8" s="25"/>
      <c r="D8" s="25"/>
      <c r="E8" s="25"/>
      <c r="F8" s="25"/>
      <c r="G8" s="25"/>
      <c r="H8" s="25"/>
      <c r="I8" s="25"/>
      <c r="J8" s="25"/>
      <c r="K8" s="25"/>
      <c r="L8" s="25"/>
      <c r="M8" s="25"/>
      <c r="N8" s="25"/>
      <c r="O8" s="25"/>
    </row>
    <row r="9" spans="1:15">
      <c r="A9" s="3"/>
      <c r="B9" s="26" t="s">
        <v>85</v>
      </c>
      <c r="C9" s="26"/>
      <c r="D9" s="26"/>
      <c r="E9" s="26"/>
      <c r="F9" s="26"/>
      <c r="G9" s="26"/>
      <c r="H9" s="26"/>
      <c r="I9" s="26"/>
      <c r="J9" s="26"/>
      <c r="K9" s="26"/>
      <c r="L9" s="26"/>
      <c r="M9" s="26"/>
      <c r="N9" s="26"/>
      <c r="O9" s="26"/>
    </row>
    <row r="10" spans="1:15" s="31" customFormat="1" ht="24.75" customHeight="1">
      <c r="A10" s="30"/>
      <c r="B10" s="169" t="s">
        <v>103</v>
      </c>
      <c r="C10" s="169"/>
      <c r="D10" s="169"/>
      <c r="E10" s="169"/>
      <c r="F10" s="169"/>
      <c r="G10" s="169"/>
      <c r="H10" s="169"/>
      <c r="I10" s="169"/>
      <c r="J10" s="169"/>
      <c r="K10" s="169"/>
      <c r="L10" s="169"/>
      <c r="M10" s="169"/>
      <c r="N10" s="169"/>
      <c r="O10" s="169"/>
    </row>
    <row r="11" spans="1:15" s="6" customFormat="1">
      <c r="A11" s="13"/>
      <c r="B11" s="169"/>
      <c r="C11" s="169"/>
      <c r="D11" s="169"/>
      <c r="E11" s="169"/>
      <c r="F11" s="169"/>
      <c r="G11" s="169"/>
      <c r="H11" s="169"/>
      <c r="I11" s="169"/>
      <c r="J11" s="169"/>
      <c r="K11" s="169"/>
      <c r="L11" s="169"/>
      <c r="M11" s="169"/>
      <c r="N11" s="169"/>
      <c r="O11" s="169"/>
    </row>
    <row r="12" spans="1:15">
      <c r="A12" s="3"/>
      <c r="B12" s="147" t="s">
        <v>100</v>
      </c>
      <c r="C12" s="27"/>
      <c r="D12" s="27"/>
      <c r="E12" s="27"/>
      <c r="F12" s="27"/>
      <c r="G12" s="27"/>
      <c r="H12" s="27"/>
      <c r="I12" s="27"/>
      <c r="J12" s="27"/>
      <c r="K12" s="27"/>
      <c r="L12" s="27"/>
      <c r="M12" s="27"/>
      <c r="N12" s="27"/>
      <c r="O12" s="27"/>
    </row>
    <row r="13" spans="1:15">
      <c r="A13" s="4"/>
      <c r="B13" s="160" t="s">
        <v>86</v>
      </c>
      <c r="C13" s="160"/>
      <c r="D13" s="160"/>
      <c r="E13" s="160"/>
      <c r="F13" s="160"/>
      <c r="G13" s="160"/>
      <c r="H13" s="160"/>
      <c r="I13" s="160"/>
      <c r="J13" s="160"/>
      <c r="K13" s="160"/>
      <c r="L13" s="160"/>
      <c r="M13" s="160"/>
      <c r="N13" s="160"/>
      <c r="O13" s="160"/>
    </row>
    <row r="14" spans="1:15">
      <c r="A14" s="3"/>
      <c r="B14" s="168"/>
      <c r="C14" s="168"/>
      <c r="D14" s="168"/>
      <c r="E14" s="168"/>
      <c r="F14" s="168"/>
      <c r="G14" s="168"/>
      <c r="H14" s="168"/>
      <c r="I14" s="168"/>
      <c r="J14" s="168"/>
      <c r="K14" s="168"/>
      <c r="L14" s="168"/>
      <c r="M14" s="168"/>
      <c r="N14" s="168"/>
      <c r="O14" s="168"/>
    </row>
    <row r="15" spans="1:15" ht="18.75">
      <c r="A15" s="1"/>
      <c r="B15" s="166" t="s">
        <v>71</v>
      </c>
      <c r="C15" s="166"/>
      <c r="D15" s="166"/>
      <c r="E15" s="166"/>
      <c r="F15" s="166"/>
      <c r="G15" s="166"/>
      <c r="H15" s="166"/>
      <c r="I15" s="166"/>
      <c r="J15" s="166"/>
      <c r="K15" s="166"/>
      <c r="L15" s="166"/>
      <c r="M15" s="166"/>
      <c r="N15" s="166"/>
      <c r="O15" s="166"/>
    </row>
    <row r="16" spans="1:15">
      <c r="A16" s="3"/>
      <c r="B16" s="161" t="s">
        <v>72</v>
      </c>
      <c r="C16" s="161"/>
      <c r="D16" s="161"/>
      <c r="E16" s="161"/>
      <c r="F16" s="161"/>
      <c r="G16" s="161"/>
      <c r="H16" s="161"/>
      <c r="I16" s="161"/>
      <c r="J16" s="161"/>
      <c r="K16" s="161"/>
      <c r="L16" s="161"/>
      <c r="M16" s="161"/>
      <c r="N16" s="161"/>
      <c r="O16" s="161"/>
    </row>
    <row r="17" spans="1:15">
      <c r="A17" s="3"/>
      <c r="B17" s="24" t="s">
        <v>88</v>
      </c>
      <c r="C17" s="25"/>
      <c r="D17" s="25"/>
      <c r="E17" s="25"/>
      <c r="F17" s="25"/>
      <c r="G17" s="25"/>
      <c r="H17" s="25"/>
      <c r="I17" s="25"/>
      <c r="J17" s="25"/>
      <c r="K17" s="25"/>
      <c r="L17" s="25"/>
      <c r="M17" s="25"/>
      <c r="N17" s="25"/>
      <c r="O17" s="25"/>
    </row>
    <row r="18" spans="1:15">
      <c r="A18" s="3"/>
      <c r="B18" s="160" t="s">
        <v>99</v>
      </c>
      <c r="C18" s="160"/>
      <c r="D18" s="160"/>
      <c r="E18" s="160"/>
      <c r="F18" s="160"/>
      <c r="G18" s="160"/>
      <c r="H18" s="160"/>
      <c r="I18" s="160"/>
      <c r="J18" s="160"/>
      <c r="K18" s="160"/>
      <c r="L18" s="160"/>
      <c r="M18" s="160"/>
      <c r="N18" s="160"/>
      <c r="O18" s="160"/>
    </row>
    <row r="19" spans="1:15">
      <c r="A19" s="3"/>
      <c r="B19" s="160" t="s">
        <v>98</v>
      </c>
      <c r="C19" s="160"/>
      <c r="D19" s="160"/>
      <c r="E19" s="160"/>
      <c r="F19" s="160"/>
      <c r="G19" s="160"/>
      <c r="H19" s="160"/>
      <c r="I19" s="160"/>
      <c r="J19" s="160"/>
      <c r="K19" s="160"/>
      <c r="L19" s="160"/>
      <c r="M19" s="160"/>
      <c r="N19" s="160"/>
      <c r="O19" s="160"/>
    </row>
    <row r="20" spans="1:15" ht="27.75" customHeight="1">
      <c r="A20" s="3"/>
      <c r="B20" s="160" t="s">
        <v>151</v>
      </c>
      <c r="C20" s="160"/>
      <c r="D20" s="160"/>
      <c r="E20" s="160"/>
      <c r="F20" s="160"/>
      <c r="G20" s="160"/>
      <c r="H20" s="160"/>
      <c r="I20" s="160"/>
      <c r="J20" s="160"/>
      <c r="K20" s="160"/>
      <c r="L20" s="160"/>
      <c r="M20" s="160"/>
      <c r="N20" s="160"/>
      <c r="O20" s="160"/>
    </row>
    <row r="21" spans="1:15" ht="23.25" customHeight="1">
      <c r="A21" s="1"/>
      <c r="B21" s="171" t="s">
        <v>152</v>
      </c>
      <c r="C21" s="171"/>
      <c r="D21" s="171"/>
      <c r="E21" s="171"/>
      <c r="F21" s="171"/>
      <c r="G21" s="171"/>
      <c r="H21" s="171"/>
      <c r="I21" s="171"/>
      <c r="J21" s="171"/>
      <c r="K21" s="171"/>
      <c r="L21" s="171"/>
      <c r="M21" s="171"/>
      <c r="N21" s="171"/>
      <c r="O21" s="171"/>
    </row>
    <row r="22" spans="1:15">
      <c r="A22" s="1"/>
      <c r="B22" s="5"/>
      <c r="C22" s="5"/>
      <c r="D22" s="5"/>
      <c r="E22" s="5"/>
      <c r="F22" s="5"/>
      <c r="G22" s="5"/>
      <c r="H22" s="5"/>
      <c r="I22" s="5"/>
      <c r="J22" s="5"/>
      <c r="K22" s="5"/>
      <c r="L22" s="5"/>
      <c r="M22" s="5"/>
      <c r="N22" s="5"/>
      <c r="O22" s="5"/>
    </row>
    <row r="23" spans="1:15" ht="18.75">
      <c r="A23" s="1"/>
      <c r="B23" s="166" t="s">
        <v>73</v>
      </c>
      <c r="C23" s="166"/>
      <c r="D23" s="166"/>
      <c r="E23" s="166"/>
      <c r="F23" s="166"/>
      <c r="G23" s="166"/>
      <c r="H23" s="166"/>
      <c r="I23" s="166"/>
      <c r="J23" s="166"/>
      <c r="K23" s="166"/>
      <c r="L23" s="166"/>
      <c r="M23" s="166"/>
      <c r="N23" s="166"/>
      <c r="O23" s="166"/>
    </row>
    <row r="24" spans="1:15">
      <c r="A24" s="1"/>
      <c r="B24" s="28" t="s">
        <v>74</v>
      </c>
      <c r="C24" s="170" t="s">
        <v>75</v>
      </c>
      <c r="D24" s="170"/>
      <c r="E24" s="170"/>
      <c r="F24" s="170"/>
      <c r="G24" s="170"/>
      <c r="H24" s="170"/>
      <c r="I24" s="170"/>
      <c r="J24" s="170"/>
      <c r="K24" s="170"/>
      <c r="L24" s="170"/>
      <c r="M24" s="170"/>
      <c r="N24" s="170"/>
      <c r="O24" s="170"/>
    </row>
    <row r="25" spans="1:15">
      <c r="A25" s="1"/>
      <c r="B25" s="29" t="s">
        <v>76</v>
      </c>
      <c r="C25" s="170" t="s">
        <v>77</v>
      </c>
      <c r="D25" s="170"/>
      <c r="E25" s="170"/>
      <c r="F25" s="170"/>
      <c r="G25" s="170"/>
      <c r="H25" s="170"/>
      <c r="I25" s="170"/>
      <c r="J25" s="170"/>
      <c r="K25" s="170"/>
      <c r="L25" s="170"/>
      <c r="M25" s="170"/>
      <c r="N25" s="170"/>
      <c r="O25" s="170"/>
    </row>
  </sheetData>
  <mergeCells count="19">
    <mergeCell ref="C25:O25"/>
    <mergeCell ref="B19:O19"/>
    <mergeCell ref="B20:O20"/>
    <mergeCell ref="B21:O21"/>
    <mergeCell ref="B23:O23"/>
    <mergeCell ref="C24:O24"/>
    <mergeCell ref="B18:O18"/>
    <mergeCell ref="B16:O16"/>
    <mergeCell ref="B1:F3"/>
    <mergeCell ref="G1:O1"/>
    <mergeCell ref="H2:O3"/>
    <mergeCell ref="B4:O4"/>
    <mergeCell ref="B5:O5"/>
    <mergeCell ref="B6:O6"/>
    <mergeCell ref="B7:O7"/>
    <mergeCell ref="B13:O13"/>
    <mergeCell ref="B14:O14"/>
    <mergeCell ref="B15:O15"/>
    <mergeCell ref="B10:O11"/>
  </mergeCells>
  <hyperlinks>
    <hyperlink ref="B12" r:id="rId1" display="https://www.ncei.noaa.gov/access/search/data-search/local-climatological-data?startDate=2022-01-03T00:00:00&amp;endDate=2022-01-05T23:59:59&amp;bbox=44.984,-93.133,44.904,-93.053&amp;pageNum=1&amp;dataTypes=HourlyWindSpeed" xr:uid="{2C278D08-B8DC-4824-94D1-B73E712F8724}"/>
  </hyperlinks>
  <pageMargins left="0.7" right="0.7" top="0.75" bottom="0.75" header="0.3" footer="0.3"/>
  <pageSetup scale="92" orientation="landscape" verticalDpi="1200" r:id="rId2"/>
  <headerFooter>
    <oddFooter>&amp;L&amp;"Arial,Italic"&amp;8aq-f13-ecs05&amp;C&amp;"Arial,Italic"&amp;8•  www.pca.state.mn.us  •  Available in alternative formats  •  651-296-6300  •  800-657-3864  •  Use your preferred relay service&amp;R&amp;"Arial,Italic"&amp;8Page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09DE8-7596-4822-BACA-BEC499D56AB4}">
  <sheetPr>
    <pageSetUpPr fitToPage="1"/>
  </sheetPr>
  <dimension ref="A1:I226"/>
  <sheetViews>
    <sheetView view="pageBreakPreview" zoomScaleNormal="100" zoomScaleSheetLayoutView="100" workbookViewId="0"/>
  </sheetViews>
  <sheetFormatPr defaultColWidth="9.140625" defaultRowHeight="15"/>
  <cols>
    <col min="1" max="1" width="60.28515625" style="7" customWidth="1"/>
    <col min="2" max="2" width="35.140625" style="7" customWidth="1"/>
    <col min="3" max="3" width="35.85546875" style="7" customWidth="1"/>
    <col min="4" max="6" width="31.7109375" style="7" customWidth="1"/>
    <col min="7" max="7" width="3.7109375" style="7" customWidth="1"/>
    <col min="8" max="11" width="9.140625" style="7"/>
    <col min="12" max="12" width="27.28515625" style="7" bestFit="1" customWidth="1"/>
    <col min="13" max="16384" width="9.140625" style="7"/>
  </cols>
  <sheetData>
    <row r="1" spans="1:6" ht="15.75" thickBot="1">
      <c r="A1" s="58" t="s">
        <v>61</v>
      </c>
      <c r="B1" s="59" t="s">
        <v>150</v>
      </c>
      <c r="C1" s="59" t="s">
        <v>150</v>
      </c>
      <c r="D1" s="59" t="s">
        <v>150</v>
      </c>
      <c r="E1" s="59" t="s">
        <v>150</v>
      </c>
      <c r="F1" s="59" t="s">
        <v>150</v>
      </c>
    </row>
    <row r="2" spans="1:6">
      <c r="A2" s="32" t="s">
        <v>112</v>
      </c>
      <c r="B2" s="33" t="s">
        <v>21</v>
      </c>
      <c r="C2" s="33" t="s">
        <v>21</v>
      </c>
      <c r="D2" s="33" t="s">
        <v>21</v>
      </c>
      <c r="E2" s="33" t="s">
        <v>21</v>
      </c>
      <c r="F2" s="33" t="s">
        <v>21</v>
      </c>
    </row>
    <row r="3" spans="1:6">
      <c r="A3" s="57" t="s">
        <v>68</v>
      </c>
      <c r="B3" s="34"/>
      <c r="C3" s="34"/>
      <c r="D3" s="34"/>
      <c r="E3" s="34"/>
      <c r="F3" s="34"/>
    </row>
    <row r="4" spans="1:6" s="9" customFormat="1" ht="36">
      <c r="A4" s="35" t="s">
        <v>67</v>
      </c>
      <c r="B4" s="60" t="s">
        <v>49</v>
      </c>
      <c r="C4" s="60" t="s">
        <v>49</v>
      </c>
      <c r="D4" s="60" t="s">
        <v>49</v>
      </c>
      <c r="E4" s="60" t="s">
        <v>49</v>
      </c>
      <c r="F4" s="60" t="s">
        <v>49</v>
      </c>
    </row>
    <row r="5" spans="1:6">
      <c r="A5" s="36" t="s">
        <v>66</v>
      </c>
      <c r="B5" s="37">
        <f>_xlfn.XLOOKUP(B$4,$A$67:$A$70,$B$67:$B$70)</f>
        <v>90</v>
      </c>
      <c r="C5" s="37">
        <f>_xlfn.XLOOKUP(C$4,$A$67:$A$70,$B$67:$B$70)</f>
        <v>90</v>
      </c>
      <c r="D5" s="37">
        <f>_xlfn.XLOOKUP(D$4,$A$67:$A$70,$B$67:$B$70)</f>
        <v>90</v>
      </c>
      <c r="E5" s="37">
        <f>_xlfn.XLOOKUP(E$4,$A$67:$A$70,$B$67:$B$70)</f>
        <v>90</v>
      </c>
      <c r="F5" s="37">
        <f>_xlfn.XLOOKUP(F$4,$A$67:$A$70,$B$67:$B$70)</f>
        <v>90</v>
      </c>
    </row>
    <row r="6" spans="1:6" ht="36.75">
      <c r="A6" s="38" t="s">
        <v>97</v>
      </c>
      <c r="B6" s="39"/>
      <c r="C6" s="39"/>
      <c r="D6" s="39"/>
      <c r="E6" s="39"/>
      <c r="F6" s="39"/>
    </row>
    <row r="7" spans="1:6">
      <c r="A7" s="57" t="s">
        <v>62</v>
      </c>
      <c r="B7" s="40"/>
      <c r="C7" s="40"/>
      <c r="D7" s="40"/>
      <c r="E7" s="40"/>
      <c r="F7" s="40"/>
    </row>
    <row r="8" spans="1:6">
      <c r="A8" s="32" t="s">
        <v>104</v>
      </c>
      <c r="B8" s="41" t="s">
        <v>3</v>
      </c>
      <c r="C8" s="41" t="s">
        <v>3</v>
      </c>
      <c r="D8" s="41" t="s">
        <v>3</v>
      </c>
      <c r="E8" s="41" t="s">
        <v>3</v>
      </c>
      <c r="F8" s="41" t="s">
        <v>3</v>
      </c>
    </row>
    <row r="9" spans="1:6">
      <c r="A9" s="32" t="s">
        <v>107</v>
      </c>
      <c r="B9" s="41" t="s">
        <v>95</v>
      </c>
      <c r="C9" s="41" t="s">
        <v>95</v>
      </c>
      <c r="D9" s="41" t="s">
        <v>95</v>
      </c>
      <c r="E9" s="41" t="s">
        <v>96</v>
      </c>
      <c r="F9" s="41" t="s">
        <v>95</v>
      </c>
    </row>
    <row r="10" spans="1:6">
      <c r="A10" s="32" t="s">
        <v>105</v>
      </c>
      <c r="B10" s="61" t="s">
        <v>36</v>
      </c>
      <c r="C10" s="61" t="s">
        <v>36</v>
      </c>
      <c r="D10" s="61" t="s">
        <v>36</v>
      </c>
      <c r="E10" s="61" t="s">
        <v>36</v>
      </c>
      <c r="F10" s="61" t="s">
        <v>36</v>
      </c>
    </row>
    <row r="11" spans="1:6">
      <c r="A11" s="42"/>
      <c r="B11" s="43">
        <f>_xlfn.XLOOKUP(B$10,$A$74:$A$93,$B$74:$B$93)</f>
        <v>5</v>
      </c>
      <c r="C11" s="43">
        <f>_xlfn.XLOOKUP(C$10,$A$74:$A$93,$B$74:$B$93)</f>
        <v>5</v>
      </c>
      <c r="D11" s="43">
        <f>_xlfn.XLOOKUP(D$10,$A$74:$A$93,$B$74:$B$93)</f>
        <v>5</v>
      </c>
      <c r="E11" s="43">
        <f>_xlfn.XLOOKUP(E$10,$A$74:$A$93,$B$74:$B$93)</f>
        <v>5</v>
      </c>
      <c r="F11" s="43">
        <f>_xlfn.XLOOKUP(F$10,$A$74:$A$93,$B$74:$B$93)</f>
        <v>5</v>
      </c>
    </row>
    <row r="12" spans="1:6">
      <c r="A12" s="58" t="s">
        <v>63</v>
      </c>
      <c r="B12" s="44"/>
      <c r="C12" s="44"/>
      <c r="D12" s="44"/>
      <c r="E12" s="44"/>
      <c r="F12" s="44"/>
    </row>
    <row r="13" spans="1:6">
      <c r="A13" s="62" t="s">
        <v>116</v>
      </c>
      <c r="B13" s="45"/>
      <c r="C13" s="45"/>
      <c r="D13" s="45"/>
      <c r="E13" s="45"/>
      <c r="F13" s="45"/>
    </row>
    <row r="14" spans="1:6" ht="15.75" thickBot="1">
      <c r="A14" s="58" t="s">
        <v>65</v>
      </c>
      <c r="B14" s="46"/>
      <c r="C14" s="46"/>
      <c r="D14" s="46"/>
      <c r="E14" s="46"/>
      <c r="F14" s="46"/>
    </row>
    <row r="15" spans="1:6">
      <c r="A15" s="47"/>
      <c r="B15" s="63" t="s">
        <v>117</v>
      </c>
      <c r="C15" s="47"/>
      <c r="D15" s="47"/>
      <c r="E15" s="47"/>
      <c r="F15" s="47"/>
    </row>
    <row r="16" spans="1:6" s="14" customFormat="1">
      <c r="A16" s="47"/>
      <c r="B16" s="49"/>
      <c r="C16" s="47"/>
      <c r="D16" s="47"/>
      <c r="E16" s="47"/>
      <c r="F16" s="47"/>
    </row>
    <row r="17" spans="1:9" s="14" customFormat="1">
      <c r="A17" s="47"/>
      <c r="B17" s="49"/>
      <c r="C17" s="47"/>
      <c r="D17" s="47"/>
      <c r="E17" s="47"/>
      <c r="F17" s="47"/>
    </row>
    <row r="18" spans="1:9">
      <c r="A18" s="47"/>
      <c r="B18" s="50" t="s">
        <v>113</v>
      </c>
      <c r="C18" s="47"/>
      <c r="D18" s="47"/>
      <c r="E18" s="47"/>
      <c r="F18" s="47" t="s">
        <v>102</v>
      </c>
    </row>
    <row r="19" spans="1:9">
      <c r="A19" s="47"/>
      <c r="B19" s="50" t="s">
        <v>101</v>
      </c>
      <c r="C19" s="47"/>
      <c r="D19" s="47"/>
      <c r="E19" s="47"/>
      <c r="F19" s="47"/>
    </row>
    <row r="20" spans="1:9">
      <c r="A20" s="47"/>
      <c r="B20" s="51" t="s">
        <v>110</v>
      </c>
      <c r="C20" s="47"/>
      <c r="D20" s="47"/>
      <c r="E20" s="47"/>
      <c r="F20" s="47"/>
    </row>
    <row r="21" spans="1:9" ht="15.75" thickBot="1">
      <c r="A21" s="64" t="s">
        <v>64</v>
      </c>
      <c r="B21" s="52"/>
      <c r="C21" s="47"/>
      <c r="D21" s="47"/>
      <c r="E21" s="47"/>
      <c r="F21" s="47"/>
    </row>
    <row r="22" spans="1:9" ht="15.75" thickBot="1">
      <c r="A22" s="65" t="s">
        <v>57</v>
      </c>
      <c r="B22" s="66" t="str">
        <f>B1</f>
        <v>FUGI []</v>
      </c>
      <c r="C22" s="67" t="str">
        <f>C1</f>
        <v>FUGI []</v>
      </c>
      <c r="D22" s="67" t="str">
        <f>D1</f>
        <v>FUGI []</v>
      </c>
      <c r="E22" s="67" t="str">
        <f>E1</f>
        <v>FUGI []</v>
      </c>
      <c r="F22" s="68" t="str">
        <f>F1</f>
        <v>FUGI []</v>
      </c>
    </row>
    <row r="23" spans="1:9">
      <c r="A23" s="53" t="s">
        <v>29</v>
      </c>
      <c r="B23" s="54" t="e">
        <f>IF(B$2="Yes", 1.7*(B$11/1.5)*(365-B$5)/235*(B$6/15),SUM('Wind Calculations'!$H$11:$H$375)/B$12/365/454)</f>
        <v>#DIV/0!</v>
      </c>
      <c r="C23" s="54" t="e">
        <f>IF(C$2="Yes", 1.7*(C$11/1.5)*(365-C$5)/235*(C$6/15),SUM('Wind Calculations'!$R$11:$R$375)/C$12/365/454)</f>
        <v>#DIV/0!</v>
      </c>
      <c r="D23" s="54" t="e">
        <f>IF(D$2="Yes", 1.7*(D$11/1.5)*(365-D$5)/235*(D$6/15),SUM('Wind Calculations'!$AB$11:$AB$375)/D$12/365/454)</f>
        <v>#DIV/0!</v>
      </c>
      <c r="E23" s="54" t="e">
        <f>IF(E$2="Yes", 1.7*(E$11/1.5)*(365-E$5)/235*(E$6/15),SUM('Wind Calculations'!$AL$11:$AL$375)/E$12/365/454)</f>
        <v>#DIV/0!</v>
      </c>
      <c r="F23" s="54" t="e">
        <f>IF(F$2="Yes", 1.7*(F$11/1.5)*(365-F$5)/235*(F$6/15),SUM('Wind Calculations'!$AV$11:$AV$375)/F$12/365/454)</f>
        <v>#DIV/0!</v>
      </c>
    </row>
    <row r="24" spans="1:9">
      <c r="A24" s="37" t="s">
        <v>114</v>
      </c>
      <c r="B24" s="40" t="e">
        <f>IF(B$2="Yes", 0.5*1.7*(B$11/1.5)*(365-B$5)/235*(B$6/15),0.5*SUM('Wind Calculations'!$H$11:$H$375)/B$12/365/454)</f>
        <v>#DIV/0!</v>
      </c>
      <c r="C24" s="40" t="e">
        <f>IF(C$2="Yes", 0.5*1.7*(C$11/1.5)*(365-C$5)/235*(C$6/15),0.5*SUM('Wind Calculations'!$R$11:$R$375)/C$12/365/454)</f>
        <v>#DIV/0!</v>
      </c>
      <c r="D24" s="40" t="e">
        <f>IF(D$2="Yes", 0.5*1.7*(D$11/1.5)*(365-D$5)/235*(D$6/15),0.5*SUM('Wind Calculations'!$AB$11:$AB$375)/D$12/365/454)</f>
        <v>#DIV/0!</v>
      </c>
      <c r="E24" s="40" t="e">
        <f>IF(E$2="Yes", 0.5*1.7*(E$11/1.5)*(365-E$5)/235*(E$6/15),0.5*SUM('Wind Calculations'!$AL$11:$AL$375)/E$12/365/454)</f>
        <v>#DIV/0!</v>
      </c>
      <c r="F24" s="40" t="e">
        <f>IF(F$2="Yes", 1.7*(F$11/1.5)*(365-F$5)/235*(F$6/15),0.5*SUM('Wind Calculations'!$AV$11:$AV$375)/F$12/365/454)</f>
        <v>#DIV/0!</v>
      </c>
    </row>
    <row r="25" spans="1:9" ht="15.75" thickBot="1">
      <c r="A25" s="55" t="s">
        <v>115</v>
      </c>
      <c r="B25" s="56" t="e">
        <f>IF(B$2="Yes", 0.075*1.7*(B$11/1.5)*(365-B$5)/235*(B$6/15),0.075*SUM('Wind Calculations'!$H$11:$H$375)/B$12/365/454)</f>
        <v>#DIV/0!</v>
      </c>
      <c r="C25" s="56" t="e">
        <f>IF(C$2="Yes", 0.075*1.7*(C$11/1.5)*(365-C$5)/235*(C$6/15),0.075*SUM('Wind Calculations'!$R$11:$R$375)/C$12/365/454)</f>
        <v>#DIV/0!</v>
      </c>
      <c r="D25" s="56" t="e">
        <f>IF(D$2="Yes", 0.075*1.7*(D$11/1.5)*(365-D$5)/235*(D$6/15),0.075*SUM('Wind Calculations'!$AB$11:$AB$375)/D$12/365/454)</f>
        <v>#DIV/0!</v>
      </c>
      <c r="E25" s="56" t="e">
        <f>IF(E$2="Yes", 0.075*1.7*(E$11/1.5)*(365-E$5)/235*(E$6/15),0.075*SUM('Wind Calculations'!$AL$11:$AL$375)/E$12/365/454)</f>
        <v>#DIV/0!</v>
      </c>
      <c r="F25" s="56" t="e">
        <f>IF(F$2="Yes", 0.075*1.7*(F$11/1.5)*(365-F$5)/235*(F$6/15),0.075*SUM('Wind Calculations'!$AV$11:$AV$375)/F$12/365/454)</f>
        <v>#DIV/0!</v>
      </c>
    </row>
    <row r="26" spans="1:9">
      <c r="A26" s="69" t="s">
        <v>118</v>
      </c>
      <c r="B26" s="21"/>
      <c r="C26" s="21"/>
      <c r="D26" s="21"/>
      <c r="E26" s="21"/>
    </row>
    <row r="27" spans="1:9" ht="15" customHeight="1">
      <c r="A27" s="21"/>
      <c r="B27" s="21"/>
      <c r="C27" s="21"/>
      <c r="D27" s="21"/>
      <c r="E27" s="21"/>
    </row>
    <row r="28" spans="1:9" ht="15" customHeight="1" thickBot="1">
      <c r="A28" s="88" t="str">
        <f>B1&amp;" Emission Rates"</f>
        <v>FUGI [] Emission Rates</v>
      </c>
      <c r="B28" s="42"/>
      <c r="C28" s="70"/>
      <c r="D28" s="70"/>
      <c r="E28" s="70"/>
      <c r="F28" s="52"/>
    </row>
    <row r="29" spans="1:9" ht="15" customHeight="1" thickBot="1">
      <c r="A29" s="71" t="s">
        <v>57</v>
      </c>
      <c r="B29" s="72" t="s">
        <v>108</v>
      </c>
      <c r="C29" s="73" t="s">
        <v>80</v>
      </c>
      <c r="D29" s="73" t="s">
        <v>81</v>
      </c>
      <c r="E29" s="74" t="s">
        <v>82</v>
      </c>
      <c r="F29" s="75"/>
    </row>
    <row r="30" spans="1:9" s="9" customFormat="1" ht="15" customHeight="1">
      <c r="A30" s="37" t="s">
        <v>29</v>
      </c>
      <c r="B30" s="76" t="e">
        <f>B23*B$12*B$14/24</f>
        <v>#DIV/0!</v>
      </c>
      <c r="C30" s="77" t="e">
        <f>B23*B$12*B$14*(1-B$13)/24</f>
        <v>#DIV/0!</v>
      </c>
      <c r="D30" s="77" t="e">
        <f>B23*B$12*B$14*365/2000</f>
        <v>#DIV/0!</v>
      </c>
      <c r="E30" s="78" t="e">
        <f>B23*B$12*B$14*365/2000*(1-B$13)</f>
        <v>#DIV/0!</v>
      </c>
      <c r="F30" s="75"/>
      <c r="H30" s="7"/>
      <c r="I30" s="7"/>
    </row>
    <row r="31" spans="1:9">
      <c r="A31" s="37" t="s">
        <v>0</v>
      </c>
      <c r="B31" s="79" t="e">
        <f>B24*B$12*B$14/24</f>
        <v>#DIV/0!</v>
      </c>
      <c r="C31" s="80" t="e">
        <f t="shared" ref="C31:C32" si="0">B24*B$12*B$14*(1-B$13)/24</f>
        <v>#DIV/0!</v>
      </c>
      <c r="D31" s="80" t="e">
        <f t="shared" ref="D31:D32" si="1">B24*B$12*B$14*365/2000</f>
        <v>#DIV/0!</v>
      </c>
      <c r="E31" s="81" t="e">
        <f t="shared" ref="E31:E32" si="2">B24*B$12*B$14*365/2000*(1-B$13)</f>
        <v>#DIV/0!</v>
      </c>
      <c r="F31" s="75"/>
    </row>
    <row r="32" spans="1:9" ht="15.75" thickBot="1">
      <c r="A32" s="55" t="s">
        <v>1</v>
      </c>
      <c r="B32" s="82" t="e">
        <f t="shared" ref="B32" si="3">B25*B$12*B$14/24</f>
        <v>#DIV/0!</v>
      </c>
      <c r="C32" s="83" t="e">
        <f t="shared" si="0"/>
        <v>#DIV/0!</v>
      </c>
      <c r="D32" s="83" t="e">
        <f t="shared" si="1"/>
        <v>#DIV/0!</v>
      </c>
      <c r="E32" s="84" t="e">
        <f t="shared" si="2"/>
        <v>#DIV/0!</v>
      </c>
      <c r="F32" s="75"/>
    </row>
    <row r="33" spans="1:6">
      <c r="A33" s="42"/>
      <c r="B33" s="42"/>
      <c r="C33" s="42"/>
      <c r="D33" s="42"/>
      <c r="E33" s="42"/>
      <c r="F33" s="47"/>
    </row>
    <row r="34" spans="1:6">
      <c r="A34" s="42"/>
      <c r="B34" s="42"/>
      <c r="C34" s="42"/>
      <c r="D34" s="42"/>
      <c r="E34" s="42"/>
      <c r="F34" s="47"/>
    </row>
    <row r="35" spans="1:6" ht="15.75" thickBot="1">
      <c r="A35" s="88" t="str">
        <f>C1&amp;" Emission Rates"</f>
        <v>FUGI [] Emission Rates</v>
      </c>
      <c r="B35" s="42"/>
      <c r="C35" s="70"/>
      <c r="D35" s="70"/>
      <c r="E35" s="70"/>
      <c r="F35" s="47"/>
    </row>
    <row r="36" spans="1:6" ht="15.75" thickBot="1">
      <c r="A36" s="71" t="s">
        <v>57</v>
      </c>
      <c r="B36" s="72" t="s">
        <v>108</v>
      </c>
      <c r="C36" s="73" t="s">
        <v>80</v>
      </c>
      <c r="D36" s="73" t="s">
        <v>81</v>
      </c>
      <c r="E36" s="74" t="s">
        <v>82</v>
      </c>
      <c r="F36" s="47"/>
    </row>
    <row r="37" spans="1:6">
      <c r="A37" s="37" t="s">
        <v>29</v>
      </c>
      <c r="B37" s="76" t="e">
        <f>C23*C$12*C$14/24</f>
        <v>#DIV/0!</v>
      </c>
      <c r="C37" s="77" t="e">
        <f>C23*C$12*C$14*(1-C$13)/24</f>
        <v>#DIV/0!</v>
      </c>
      <c r="D37" s="77" t="e">
        <f>C23*C$12*C$14*365/2000</f>
        <v>#DIV/0!</v>
      </c>
      <c r="E37" s="78" t="e">
        <f>C23*C$12*C$14*365/2000*(1-C$13)</f>
        <v>#DIV/0!</v>
      </c>
      <c r="F37" s="47"/>
    </row>
    <row r="38" spans="1:6" ht="15" customHeight="1">
      <c r="A38" s="37" t="s">
        <v>0</v>
      </c>
      <c r="B38" s="79" t="e">
        <f t="shared" ref="B38:B39" si="4">C24*C$12*C$14/24</f>
        <v>#DIV/0!</v>
      </c>
      <c r="C38" s="80" t="e">
        <f t="shared" ref="C38:C39" si="5">C24*C$12*C$14*(1-C$13)/24</f>
        <v>#DIV/0!</v>
      </c>
      <c r="D38" s="80" t="e">
        <f t="shared" ref="D38:D39" si="6">C24*C$12*C$14*365/2000</f>
        <v>#DIV/0!</v>
      </c>
      <c r="E38" s="81" t="e">
        <f t="shared" ref="E38:E39" si="7">C24*C$12*C$14*365/2000*(1-C$13)</f>
        <v>#DIV/0!</v>
      </c>
      <c r="F38" s="47"/>
    </row>
    <row r="39" spans="1:6" ht="30.2" customHeight="1" thickBot="1">
      <c r="A39" s="55" t="s">
        <v>1</v>
      </c>
      <c r="B39" s="82" t="e">
        <f t="shared" si="4"/>
        <v>#DIV/0!</v>
      </c>
      <c r="C39" s="83" t="e">
        <f t="shared" si="5"/>
        <v>#DIV/0!</v>
      </c>
      <c r="D39" s="83" t="e">
        <f t="shared" si="6"/>
        <v>#DIV/0!</v>
      </c>
      <c r="E39" s="84" t="e">
        <f t="shared" si="7"/>
        <v>#DIV/0!</v>
      </c>
      <c r="F39" s="47"/>
    </row>
    <row r="40" spans="1:6" ht="15" customHeight="1">
      <c r="A40" s="70"/>
      <c r="B40" s="85"/>
      <c r="C40" s="85"/>
      <c r="D40" s="85"/>
      <c r="E40" s="85"/>
      <c r="F40" s="47"/>
    </row>
    <row r="41" spans="1:6" ht="15" customHeight="1">
      <c r="A41" s="70"/>
      <c r="B41" s="85"/>
      <c r="C41" s="85"/>
      <c r="D41" s="85"/>
      <c r="E41" s="85"/>
      <c r="F41" s="47"/>
    </row>
    <row r="42" spans="1:6" ht="15.75" thickBot="1">
      <c r="A42" s="88" t="str">
        <f>D1&amp;" Emission Rates"</f>
        <v>FUGI [] Emission Rates</v>
      </c>
      <c r="B42" s="42"/>
      <c r="C42" s="70"/>
      <c r="D42" s="70"/>
      <c r="E42" s="70"/>
      <c r="F42" s="47"/>
    </row>
    <row r="43" spans="1:6" ht="15.75" thickBot="1">
      <c r="A43" s="71" t="s">
        <v>57</v>
      </c>
      <c r="B43" s="86" t="s">
        <v>108</v>
      </c>
      <c r="C43" s="73" t="s">
        <v>80</v>
      </c>
      <c r="D43" s="73" t="s">
        <v>81</v>
      </c>
      <c r="E43" s="74" t="s">
        <v>82</v>
      </c>
      <c r="F43" s="47"/>
    </row>
    <row r="44" spans="1:6">
      <c r="A44" s="37" t="s">
        <v>29</v>
      </c>
      <c r="B44" s="76" t="e">
        <f>D23*D$12*D$14/24</f>
        <v>#DIV/0!</v>
      </c>
      <c r="C44" s="77" t="e">
        <f>D23*D$12*D$14*(1-D$13)/24</f>
        <v>#DIV/0!</v>
      </c>
      <c r="D44" s="77" t="e">
        <f>D23*D$12*D$14*365/2000</f>
        <v>#DIV/0!</v>
      </c>
      <c r="E44" s="78" t="e">
        <f>D23*D$12*D$14*365/2000*(1-D$13)</f>
        <v>#DIV/0!</v>
      </c>
      <c r="F44" s="47"/>
    </row>
    <row r="45" spans="1:6">
      <c r="A45" s="37" t="s">
        <v>0</v>
      </c>
      <c r="B45" s="79" t="e">
        <f t="shared" ref="B45:B46" si="8">D24*D$12*D$14/24</f>
        <v>#DIV/0!</v>
      </c>
      <c r="C45" s="80" t="e">
        <f t="shared" ref="C45:C46" si="9">D24*D$12*D$14*(1-D$13)/24</f>
        <v>#DIV/0!</v>
      </c>
      <c r="D45" s="80" t="e">
        <f t="shared" ref="D45:D46" si="10">D24*D$12*D$14*365/2000</f>
        <v>#DIV/0!</v>
      </c>
      <c r="E45" s="81" t="e">
        <f t="shared" ref="E45:E46" si="11">D24*D$12*D$14*365/2000*(1-D$13)</f>
        <v>#DIV/0!</v>
      </c>
      <c r="F45" s="47"/>
    </row>
    <row r="46" spans="1:6" ht="15.75" thickBot="1">
      <c r="A46" s="55" t="s">
        <v>1</v>
      </c>
      <c r="B46" s="82" t="e">
        <f t="shared" si="8"/>
        <v>#DIV/0!</v>
      </c>
      <c r="C46" s="83" t="e">
        <f t="shared" si="9"/>
        <v>#DIV/0!</v>
      </c>
      <c r="D46" s="83" t="e">
        <f t="shared" si="10"/>
        <v>#DIV/0!</v>
      </c>
      <c r="E46" s="84" t="e">
        <f t="shared" si="11"/>
        <v>#DIV/0!</v>
      </c>
      <c r="F46" s="47"/>
    </row>
    <row r="47" spans="1:6">
      <c r="A47" s="70"/>
      <c r="B47" s="85"/>
      <c r="C47" s="85"/>
      <c r="D47" s="85"/>
      <c r="E47" s="85"/>
      <c r="F47" s="47"/>
    </row>
    <row r="48" spans="1:6">
      <c r="A48" s="70"/>
      <c r="B48" s="85"/>
      <c r="C48" s="85"/>
      <c r="D48" s="85"/>
      <c r="E48" s="85"/>
      <c r="F48" s="47"/>
    </row>
    <row r="49" spans="1:6" ht="15.75" thickBot="1">
      <c r="A49" s="88" t="str">
        <f>E1&amp;" Emission Rates"</f>
        <v>FUGI [] Emission Rates</v>
      </c>
      <c r="B49" s="42"/>
      <c r="C49" s="70"/>
      <c r="D49" s="70"/>
      <c r="E49" s="70"/>
      <c r="F49" s="47"/>
    </row>
    <row r="50" spans="1:6" ht="15.75" thickBot="1">
      <c r="A50" s="71" t="s">
        <v>57</v>
      </c>
      <c r="B50" s="86" t="s">
        <v>108</v>
      </c>
      <c r="C50" s="73" t="s">
        <v>80</v>
      </c>
      <c r="D50" s="73" t="s">
        <v>81</v>
      </c>
      <c r="E50" s="74" t="s">
        <v>82</v>
      </c>
      <c r="F50" s="47"/>
    </row>
    <row r="51" spans="1:6">
      <c r="A51" s="37" t="s">
        <v>29</v>
      </c>
      <c r="B51" s="76" t="e">
        <f>E23*E$12*E$14/24</f>
        <v>#DIV/0!</v>
      </c>
      <c r="C51" s="77" t="e">
        <f>E23*E$12*E$14*(1-E$13)/24</f>
        <v>#DIV/0!</v>
      </c>
      <c r="D51" s="77" t="e">
        <f>E23*E$12*E$14*365/2000</f>
        <v>#DIV/0!</v>
      </c>
      <c r="E51" s="78" t="e">
        <f>E23*E$12*E$14*365/2000*(1-E$13)</f>
        <v>#DIV/0!</v>
      </c>
      <c r="F51" s="47"/>
    </row>
    <row r="52" spans="1:6">
      <c r="A52" s="37" t="s">
        <v>0</v>
      </c>
      <c r="B52" s="79" t="e">
        <f t="shared" ref="B52:B53" si="12">E24*E$12*E$14/24</f>
        <v>#DIV/0!</v>
      </c>
      <c r="C52" s="80" t="e">
        <f t="shared" ref="C52:C53" si="13">E24*E$12*E$14*(1-E$13)/24</f>
        <v>#DIV/0!</v>
      </c>
      <c r="D52" s="80" t="e">
        <f t="shared" ref="D52:D53" si="14">E24*E$12*E$14*365/2000</f>
        <v>#DIV/0!</v>
      </c>
      <c r="E52" s="81" t="e">
        <f t="shared" ref="E52:E53" si="15">E24*E$12*E$14*365/2000*(1-E$13)</f>
        <v>#DIV/0!</v>
      </c>
      <c r="F52" s="47"/>
    </row>
    <row r="53" spans="1:6" ht="15.75" thickBot="1">
      <c r="A53" s="55" t="s">
        <v>1</v>
      </c>
      <c r="B53" s="82" t="e">
        <f t="shared" si="12"/>
        <v>#DIV/0!</v>
      </c>
      <c r="C53" s="83" t="e">
        <f t="shared" si="13"/>
        <v>#DIV/0!</v>
      </c>
      <c r="D53" s="83" t="e">
        <f t="shared" si="14"/>
        <v>#DIV/0!</v>
      </c>
      <c r="E53" s="84" t="e">
        <f t="shared" si="15"/>
        <v>#DIV/0!</v>
      </c>
      <c r="F53" s="47"/>
    </row>
    <row r="54" spans="1:6">
      <c r="A54" s="70"/>
      <c r="B54" s="85"/>
      <c r="C54" s="85"/>
      <c r="D54" s="85"/>
      <c r="E54" s="85"/>
      <c r="F54" s="47"/>
    </row>
    <row r="55" spans="1:6">
      <c r="A55" s="70"/>
      <c r="B55" s="85"/>
      <c r="C55" s="85"/>
      <c r="D55" s="85"/>
      <c r="E55" s="85"/>
      <c r="F55" s="47"/>
    </row>
    <row r="56" spans="1:6" ht="15.75" thickBot="1">
      <c r="A56" s="88" t="str">
        <f>F1&amp;" Emission Rates"</f>
        <v>FUGI [] Emission Rates</v>
      </c>
      <c r="B56" s="42"/>
      <c r="C56" s="70"/>
      <c r="D56" s="70"/>
      <c r="E56" s="70"/>
      <c r="F56" s="47"/>
    </row>
    <row r="57" spans="1:6" ht="15.75" thickBot="1">
      <c r="A57" s="71" t="s">
        <v>57</v>
      </c>
      <c r="B57" s="86" t="s">
        <v>108</v>
      </c>
      <c r="C57" s="73" t="s">
        <v>80</v>
      </c>
      <c r="D57" s="73" t="s">
        <v>81</v>
      </c>
      <c r="E57" s="74" t="s">
        <v>82</v>
      </c>
      <c r="F57" s="47"/>
    </row>
    <row r="58" spans="1:6">
      <c r="A58" s="37" t="s">
        <v>29</v>
      </c>
      <c r="B58" s="76" t="e">
        <f>F23*F$12*F$14/24</f>
        <v>#DIV/0!</v>
      </c>
      <c r="C58" s="77" t="e">
        <f>F23*F$12*F$14*(1-F$13)/24</f>
        <v>#DIV/0!</v>
      </c>
      <c r="D58" s="77" t="e">
        <f>F23*F$12*F$14*365/2000</f>
        <v>#DIV/0!</v>
      </c>
      <c r="E58" s="78" t="e">
        <f>F23*F$12*F$14*365/2000*(1-F$13)</f>
        <v>#DIV/0!</v>
      </c>
      <c r="F58" s="47"/>
    </row>
    <row r="59" spans="1:6">
      <c r="A59" s="37" t="s">
        <v>0</v>
      </c>
      <c r="B59" s="79" t="e">
        <f t="shared" ref="B59:B60" si="16">F24*F$12*F$14/24</f>
        <v>#DIV/0!</v>
      </c>
      <c r="C59" s="80" t="e">
        <f t="shared" ref="C59:C60" si="17">F24*F$12*F$14*(1-F$13)/24</f>
        <v>#DIV/0!</v>
      </c>
      <c r="D59" s="80" t="e">
        <f t="shared" ref="D59:D60" si="18">F24*F$12*F$14*365/2000</f>
        <v>#DIV/0!</v>
      </c>
      <c r="E59" s="81" t="e">
        <f t="shared" ref="E59:E60" si="19">F24*F$12*F$14*365/2000*(1-F$13)</f>
        <v>#DIV/0!</v>
      </c>
      <c r="F59" s="47"/>
    </row>
    <row r="60" spans="1:6" ht="15.75" thickBot="1">
      <c r="A60" s="55" t="s">
        <v>1</v>
      </c>
      <c r="B60" s="82" t="e">
        <f t="shared" si="16"/>
        <v>#DIV/0!</v>
      </c>
      <c r="C60" s="83" t="e">
        <f t="shared" si="17"/>
        <v>#DIV/0!</v>
      </c>
      <c r="D60" s="83" t="e">
        <f t="shared" si="18"/>
        <v>#DIV/0!</v>
      </c>
      <c r="E60" s="84" t="e">
        <f t="shared" si="19"/>
        <v>#DIV/0!</v>
      </c>
      <c r="F60" s="47"/>
    </row>
    <row r="61" spans="1:6">
      <c r="A61" s="52"/>
      <c r="B61" s="87" t="s">
        <v>83</v>
      </c>
      <c r="C61" s="75"/>
      <c r="D61" s="75"/>
      <c r="E61" s="75"/>
      <c r="F61" s="47"/>
    </row>
    <row r="62" spans="1:6">
      <c r="A62" s="52"/>
      <c r="B62" s="75"/>
      <c r="C62" s="75"/>
      <c r="D62" s="75"/>
      <c r="E62" s="75"/>
      <c r="F62" s="47"/>
    </row>
    <row r="63" spans="1:6">
      <c r="A63" s="11"/>
      <c r="B63" s="12"/>
      <c r="C63" s="12"/>
      <c r="D63" s="12"/>
      <c r="E63" s="12"/>
    </row>
    <row r="65" spans="1:3">
      <c r="A65" s="63" t="s">
        <v>119</v>
      </c>
      <c r="B65" s="48"/>
      <c r="C65" s="21"/>
    </row>
    <row r="66" spans="1:3">
      <c r="A66" s="89" t="s">
        <v>59</v>
      </c>
      <c r="B66" s="80" t="s">
        <v>58</v>
      </c>
      <c r="C66" s="21"/>
    </row>
    <row r="67" spans="1:3">
      <c r="A67" s="89" t="s">
        <v>49</v>
      </c>
      <c r="B67" s="80">
        <v>90</v>
      </c>
      <c r="C67" s="21"/>
    </row>
    <row r="68" spans="1:3">
      <c r="A68" s="90" t="s">
        <v>50</v>
      </c>
      <c r="B68" s="80">
        <v>100</v>
      </c>
      <c r="C68" s="21"/>
    </row>
    <row r="69" spans="1:3">
      <c r="A69" s="89" t="s">
        <v>51</v>
      </c>
      <c r="B69" s="80">
        <v>110</v>
      </c>
      <c r="C69" s="21"/>
    </row>
    <row r="70" spans="1:3">
      <c r="A70" s="89" t="s">
        <v>52</v>
      </c>
      <c r="B70" s="80">
        <v>120</v>
      </c>
      <c r="C70" s="21"/>
    </row>
    <row r="72" spans="1:3">
      <c r="A72" s="63" t="s">
        <v>78</v>
      </c>
      <c r="B72" s="42"/>
      <c r="C72" s="47"/>
    </row>
    <row r="73" spans="1:3">
      <c r="A73" s="89" t="s">
        <v>30</v>
      </c>
      <c r="B73" s="157" t="s">
        <v>31</v>
      </c>
      <c r="C73" s="157" t="s">
        <v>32</v>
      </c>
    </row>
    <row r="74" spans="1:3">
      <c r="A74" s="89" t="s">
        <v>33</v>
      </c>
      <c r="B74" s="91">
        <v>4.9000000000000004</v>
      </c>
      <c r="C74" s="131">
        <v>2.1000000000000001E-2</v>
      </c>
    </row>
    <row r="75" spans="1:3">
      <c r="A75" s="89" t="s">
        <v>34</v>
      </c>
      <c r="B75" s="91">
        <v>9.5</v>
      </c>
      <c r="C75" s="131">
        <v>5.4000000000000006E-2</v>
      </c>
    </row>
    <row r="76" spans="1:3">
      <c r="A76" s="89" t="s">
        <v>36</v>
      </c>
      <c r="B76" s="91">
        <v>5</v>
      </c>
      <c r="C76" s="131">
        <v>4.8000000000000001E-2</v>
      </c>
    </row>
    <row r="77" spans="1:3">
      <c r="A77" s="89" t="s">
        <v>35</v>
      </c>
      <c r="B77" s="91">
        <v>5.3</v>
      </c>
      <c r="C77" s="131">
        <v>9.1999999999999998E-3</v>
      </c>
    </row>
    <row r="78" spans="1:3">
      <c r="A78" s="89" t="s">
        <v>37</v>
      </c>
      <c r="B78" s="91">
        <v>18</v>
      </c>
      <c r="C78" s="93"/>
    </row>
    <row r="79" spans="1:3">
      <c r="A79" s="89" t="s">
        <v>38</v>
      </c>
      <c r="B79" s="91">
        <v>5.4</v>
      </c>
      <c r="C79" s="131">
        <v>6.4000000000000001E-2</v>
      </c>
    </row>
    <row r="80" spans="1:3">
      <c r="A80" s="89" t="s">
        <v>39</v>
      </c>
      <c r="B80" s="91">
        <v>15</v>
      </c>
      <c r="C80" s="131">
        <v>6.6000000000000003E-2</v>
      </c>
    </row>
    <row r="81" spans="1:5">
      <c r="A81" s="89" t="s">
        <v>40</v>
      </c>
      <c r="B81" s="91">
        <v>0.7</v>
      </c>
      <c r="C81" s="93"/>
    </row>
    <row r="82" spans="1:5">
      <c r="A82" s="89" t="s">
        <v>41</v>
      </c>
      <c r="B82" s="91">
        <v>0.4</v>
      </c>
      <c r="C82" s="93"/>
    </row>
    <row r="83" spans="1:5">
      <c r="A83" s="89" t="s">
        <v>42</v>
      </c>
      <c r="B83" s="91">
        <v>1.6</v>
      </c>
      <c r="C83" s="131">
        <v>6.9999999999999993E-3</v>
      </c>
    </row>
    <row r="84" spans="1:5">
      <c r="A84" s="89" t="s">
        <v>43</v>
      </c>
      <c r="B84" s="91">
        <v>3.4000000000000004</v>
      </c>
      <c r="C84" s="131">
        <v>9.5999999999999992E-3</v>
      </c>
    </row>
    <row r="85" spans="1:5">
      <c r="A85" s="89" t="s">
        <v>44</v>
      </c>
      <c r="B85" s="91">
        <v>11</v>
      </c>
      <c r="C85" s="131">
        <v>3.4999999999999996E-3</v>
      </c>
    </row>
    <row r="86" spans="1:5">
      <c r="A86" s="89" t="s">
        <v>45</v>
      </c>
      <c r="B86" s="91">
        <v>6.2</v>
      </c>
      <c r="C86" s="131">
        <v>6.9000000000000006E-2</v>
      </c>
    </row>
    <row r="87" spans="1:5">
      <c r="A87" s="89" t="s">
        <v>46</v>
      </c>
      <c r="B87" s="91">
        <v>7.5</v>
      </c>
      <c r="C87" s="130"/>
    </row>
    <row r="88" spans="1:5">
      <c r="A88" s="123" t="s">
        <v>47</v>
      </c>
      <c r="B88" s="92">
        <v>15</v>
      </c>
      <c r="C88" s="156">
        <v>3.4000000000000002E-2</v>
      </c>
    </row>
    <row r="89" spans="1:5">
      <c r="A89" s="155" t="s">
        <v>18</v>
      </c>
      <c r="B89" s="93"/>
      <c r="C89" s="93"/>
    </row>
    <row r="90" spans="1:5">
      <c r="A90" s="155" t="s">
        <v>18</v>
      </c>
      <c r="B90" s="93"/>
      <c r="C90" s="93"/>
    </row>
    <row r="91" spans="1:5">
      <c r="A91" s="155" t="s">
        <v>18</v>
      </c>
      <c r="B91" s="93"/>
      <c r="C91" s="93"/>
    </row>
    <row r="92" spans="1:5">
      <c r="A92" s="89" t="s">
        <v>18</v>
      </c>
      <c r="B92" s="130"/>
      <c r="C92" s="130"/>
    </row>
    <row r="93" spans="1:5">
      <c r="A93" s="48" t="s">
        <v>79</v>
      </c>
      <c r="B93" s="47"/>
      <c r="C93" s="47"/>
    </row>
    <row r="94" spans="1:5">
      <c r="A94" s="49"/>
      <c r="B94" s="94"/>
      <c r="C94" s="47"/>
    </row>
    <row r="95" spans="1:5">
      <c r="A95" s="49"/>
      <c r="B95" s="94"/>
      <c r="C95" s="47"/>
    </row>
    <row r="96" spans="1:5" ht="15.75" thickBot="1">
      <c r="A96" s="47"/>
      <c r="B96" s="47"/>
      <c r="C96" s="47"/>
      <c r="E96" s="9"/>
    </row>
    <row r="97" spans="2:5" ht="15.75" thickBot="1">
      <c r="B97" s="104" t="s">
        <v>93</v>
      </c>
      <c r="C97" s="95"/>
      <c r="D97" s="47"/>
      <c r="E97" s="47"/>
    </row>
    <row r="98" spans="2:5" ht="15.75" thickBot="1">
      <c r="B98" s="96" t="s">
        <v>15</v>
      </c>
      <c r="C98" s="97" t="s">
        <v>9</v>
      </c>
      <c r="D98" s="47"/>
      <c r="E98" s="47"/>
    </row>
    <row r="99" spans="2:5">
      <c r="B99" s="98" t="s">
        <v>10</v>
      </c>
      <c r="C99" s="99">
        <v>0.74</v>
      </c>
      <c r="D99" s="47"/>
      <c r="E99" s="47"/>
    </row>
    <row r="100" spans="2:5">
      <c r="B100" s="79" t="s">
        <v>11</v>
      </c>
      <c r="C100" s="81">
        <v>0.48</v>
      </c>
      <c r="D100" s="47"/>
      <c r="E100" s="47"/>
    </row>
    <row r="101" spans="2:5">
      <c r="B101" s="79" t="s">
        <v>12</v>
      </c>
      <c r="C101" s="81">
        <v>0.35</v>
      </c>
      <c r="D101" s="47"/>
      <c r="E101" s="47"/>
    </row>
    <row r="102" spans="2:5">
      <c r="B102" s="79" t="s">
        <v>13</v>
      </c>
      <c r="C102" s="81">
        <v>0.2</v>
      </c>
      <c r="D102" s="47"/>
      <c r="E102" s="47"/>
    </row>
    <row r="103" spans="2:5" ht="15.75" thickBot="1">
      <c r="B103" s="82" t="s">
        <v>14</v>
      </c>
      <c r="C103" s="84">
        <v>0.11</v>
      </c>
      <c r="D103" s="47"/>
      <c r="E103" s="47"/>
    </row>
    <row r="104" spans="2:5" ht="15.75" thickBot="1">
      <c r="B104" s="105" t="s">
        <v>92</v>
      </c>
      <c r="C104" s="106"/>
      <c r="D104" s="47"/>
      <c r="E104" s="47"/>
    </row>
    <row r="105" spans="2:5" ht="15.75" thickBot="1">
      <c r="B105" s="158" t="s">
        <v>15</v>
      </c>
      <c r="C105" s="159" t="s">
        <v>9</v>
      </c>
      <c r="D105" s="47"/>
      <c r="E105" s="47"/>
    </row>
    <row r="106" spans="2:5">
      <c r="B106" s="76" t="s">
        <v>10</v>
      </c>
      <c r="C106" s="78">
        <v>1</v>
      </c>
      <c r="D106" s="47"/>
      <c r="E106" s="47"/>
    </row>
    <row r="107" spans="2:5">
      <c r="B107" s="79" t="s">
        <v>11</v>
      </c>
      <c r="C107" s="81">
        <v>0.6</v>
      </c>
      <c r="D107" s="47"/>
      <c r="E107" s="47"/>
    </row>
    <row r="108" spans="2:5">
      <c r="B108" s="79" t="s">
        <v>12</v>
      </c>
      <c r="C108" s="81">
        <v>0.5</v>
      </c>
      <c r="D108" s="47"/>
      <c r="E108" s="47"/>
    </row>
    <row r="109" spans="2:5" ht="15.75" thickBot="1">
      <c r="B109" s="82" t="s">
        <v>14</v>
      </c>
      <c r="C109" s="84">
        <v>0.2</v>
      </c>
      <c r="D109" s="47"/>
      <c r="E109" s="47"/>
    </row>
    <row r="110" spans="2:5">
      <c r="B110" s="42"/>
      <c r="C110" s="42"/>
      <c r="D110" s="47"/>
      <c r="E110" s="47"/>
    </row>
    <row r="111" spans="2:5" ht="15.75" thickBot="1">
      <c r="B111" s="42"/>
      <c r="C111" s="42"/>
      <c r="D111" s="47"/>
      <c r="E111" s="47"/>
    </row>
    <row r="112" spans="2:5" ht="15.75" thickBot="1">
      <c r="B112" s="107" t="s">
        <v>109</v>
      </c>
      <c r="C112" s="108"/>
      <c r="D112" s="47"/>
      <c r="E112" s="47"/>
    </row>
    <row r="113" spans="1:5" ht="15.75" thickBot="1">
      <c r="B113" s="158" t="s">
        <v>2</v>
      </c>
      <c r="C113" s="159" t="s">
        <v>120</v>
      </c>
      <c r="D113" s="47"/>
      <c r="E113" s="47"/>
    </row>
    <row r="114" spans="1:5">
      <c r="B114" s="100" t="s">
        <v>3</v>
      </c>
      <c r="C114" s="78">
        <v>1.02</v>
      </c>
      <c r="D114" s="47"/>
      <c r="E114" s="47"/>
    </row>
    <row r="115" spans="1:5">
      <c r="B115" s="101" t="s">
        <v>4</v>
      </c>
      <c r="C115" s="81">
        <v>1.33</v>
      </c>
      <c r="D115" s="47"/>
      <c r="E115" s="47"/>
    </row>
    <row r="116" spans="1:5">
      <c r="B116" s="101" t="s">
        <v>5</v>
      </c>
      <c r="C116" s="81">
        <v>0.55000000000000004</v>
      </c>
      <c r="D116" s="47"/>
      <c r="E116" s="47"/>
    </row>
    <row r="117" spans="1:5">
      <c r="B117" s="101" t="s">
        <v>6</v>
      </c>
      <c r="C117" s="81">
        <v>1.1200000000000001</v>
      </c>
      <c r="D117" s="47"/>
      <c r="E117" s="47"/>
    </row>
    <row r="118" spans="1:5">
      <c r="B118" s="101" t="s">
        <v>7</v>
      </c>
      <c r="C118" s="81">
        <v>0.62</v>
      </c>
      <c r="D118" s="47"/>
      <c r="E118" s="47"/>
    </row>
    <row r="119" spans="1:5">
      <c r="B119" s="101" t="s">
        <v>8</v>
      </c>
      <c r="C119" s="81">
        <v>0.54</v>
      </c>
      <c r="D119" s="47"/>
      <c r="E119" s="47"/>
    </row>
    <row r="120" spans="1:5" ht="15.75" thickBot="1">
      <c r="B120" s="102" t="s">
        <v>121</v>
      </c>
      <c r="C120" s="103"/>
      <c r="D120" s="47"/>
      <c r="E120" s="47"/>
    </row>
    <row r="121" spans="1:5">
      <c r="B121" s="42" t="s">
        <v>122</v>
      </c>
      <c r="C121" s="42"/>
      <c r="D121" s="47"/>
      <c r="E121" s="47"/>
    </row>
    <row r="122" spans="1:5">
      <c r="B122" s="21"/>
      <c r="C122" s="21"/>
    </row>
    <row r="123" spans="1:5">
      <c r="B123" s="21"/>
      <c r="C123" s="21"/>
    </row>
    <row r="124" spans="1:5">
      <c r="A124" s="153" t="s">
        <v>16</v>
      </c>
      <c r="B124" s="22"/>
      <c r="C124" s="21"/>
    </row>
    <row r="125" spans="1:5">
      <c r="A125" s="109" t="s">
        <v>17</v>
      </c>
      <c r="B125" s="21"/>
      <c r="C125" s="21"/>
    </row>
    <row r="126" spans="1:5">
      <c r="A126" s="152" t="s">
        <v>123</v>
      </c>
      <c r="B126" s="21"/>
      <c r="C126" s="21"/>
    </row>
    <row r="127" spans="1:5">
      <c r="A127" s="109" t="s">
        <v>124</v>
      </c>
      <c r="B127" s="21"/>
      <c r="C127" s="21"/>
    </row>
    <row r="128" spans="1:5">
      <c r="A128" s="109" t="s">
        <v>125</v>
      </c>
      <c r="B128" s="21"/>
      <c r="C128" s="21"/>
    </row>
    <row r="129" spans="1:7">
      <c r="A129" s="109" t="s">
        <v>126</v>
      </c>
      <c r="B129" s="21"/>
      <c r="C129" s="21"/>
    </row>
    <row r="130" spans="1:7">
      <c r="A130" s="154" t="s">
        <v>127</v>
      </c>
      <c r="B130" s="21"/>
      <c r="C130" s="21"/>
    </row>
    <row r="131" spans="1:7">
      <c r="A131" s="42" t="s">
        <v>128</v>
      </c>
      <c r="B131" s="21"/>
      <c r="C131" s="21"/>
    </row>
    <row r="132" spans="1:7">
      <c r="A132" s="94" t="s">
        <v>129</v>
      </c>
      <c r="B132" s="21"/>
      <c r="C132" s="21"/>
      <c r="G132" s="9"/>
    </row>
    <row r="133" spans="1:7">
      <c r="A133" s="49"/>
      <c r="B133" s="21"/>
      <c r="C133" s="23"/>
      <c r="D133" s="8"/>
      <c r="E133" s="8"/>
      <c r="G133" s="9"/>
    </row>
    <row r="134" spans="1:7">
      <c r="A134" s="49"/>
      <c r="B134" s="21"/>
      <c r="C134" s="23"/>
      <c r="D134" s="8"/>
      <c r="G134" s="9"/>
    </row>
    <row r="135" spans="1:7">
      <c r="A135" s="47"/>
      <c r="B135" s="21"/>
      <c r="C135" s="21"/>
      <c r="G135" s="9"/>
    </row>
    <row r="136" spans="1:7">
      <c r="A136" s="47"/>
      <c r="B136" s="21"/>
      <c r="C136" s="21"/>
    </row>
    <row r="137" spans="1:7" ht="15.75" thickBot="1">
      <c r="A137" s="63" t="s">
        <v>132</v>
      </c>
      <c r="B137" s="21"/>
      <c r="C137" s="21"/>
    </row>
    <row r="138" spans="1:7" ht="15.75" thickBot="1">
      <c r="A138" s="96" t="s">
        <v>25</v>
      </c>
      <c r="B138" s="112" t="s">
        <v>27</v>
      </c>
      <c r="C138" s="112" t="s">
        <v>28</v>
      </c>
      <c r="D138" s="112" t="s">
        <v>94</v>
      </c>
      <c r="E138" s="113" t="s">
        <v>26</v>
      </c>
      <c r="F138" s="47"/>
    </row>
    <row r="139" spans="1:7">
      <c r="A139" s="110" t="s">
        <v>123</v>
      </c>
      <c r="B139" s="114">
        <f>0.05+0.35+0</f>
        <v>0.39999999999999997</v>
      </c>
      <c r="C139" s="114">
        <f>0.48+0</f>
        <v>0.48</v>
      </c>
      <c r="D139" s="114">
        <v>0.12</v>
      </c>
      <c r="E139" s="99">
        <v>0</v>
      </c>
      <c r="F139" s="47"/>
    </row>
    <row r="140" spans="1:7">
      <c r="A140" s="101" t="s">
        <v>124</v>
      </c>
      <c r="B140" s="80">
        <f>0.05+0.02+0.29</f>
        <v>0.36</v>
      </c>
      <c r="C140" s="80">
        <f>0.26+0.24</f>
        <v>0.5</v>
      </c>
      <c r="D140" s="80">
        <v>0.14000000000000001</v>
      </c>
      <c r="E140" s="81">
        <v>0</v>
      </c>
      <c r="F140" s="47"/>
    </row>
    <row r="141" spans="1:7">
      <c r="A141" s="101" t="s">
        <v>125</v>
      </c>
      <c r="B141" s="80">
        <f>0.03+0.28+0</f>
        <v>0.31000000000000005</v>
      </c>
      <c r="C141" s="80">
        <f>0.29+0.22</f>
        <v>0.51</v>
      </c>
      <c r="D141" s="80">
        <v>0.15</v>
      </c>
      <c r="E141" s="81">
        <v>0.03</v>
      </c>
      <c r="F141" s="47"/>
    </row>
    <row r="142" spans="1:7">
      <c r="A142" s="101" t="s">
        <v>130</v>
      </c>
      <c r="B142" s="80">
        <f>0.03+0.25+0</f>
        <v>0.28000000000000003</v>
      </c>
      <c r="C142" s="80">
        <f>0.28+0.26</f>
        <v>0.54</v>
      </c>
      <c r="D142" s="80">
        <v>0.14000000000000001</v>
      </c>
      <c r="E142" s="81">
        <v>0.04</v>
      </c>
      <c r="F142" s="47"/>
    </row>
    <row r="143" spans="1:7" ht="15.75" thickBot="1">
      <c r="A143" s="111" t="s">
        <v>127</v>
      </c>
      <c r="B143" s="115"/>
      <c r="C143" s="115"/>
      <c r="D143" s="115"/>
      <c r="E143" s="116"/>
      <c r="F143" s="47"/>
    </row>
    <row r="144" spans="1:7">
      <c r="A144" s="42" t="s">
        <v>131</v>
      </c>
      <c r="B144" s="94" t="s">
        <v>129</v>
      </c>
      <c r="C144" s="117"/>
      <c r="D144" s="117"/>
      <c r="E144" s="117"/>
      <c r="F144" s="47"/>
    </row>
    <row r="145" spans="1:6">
      <c r="A145" s="42"/>
      <c r="B145" s="118"/>
      <c r="C145" s="47"/>
      <c r="D145" s="47"/>
      <c r="E145" s="47"/>
      <c r="F145" s="47"/>
    </row>
    <row r="146" spans="1:6">
      <c r="A146" s="42"/>
      <c r="B146" s="118"/>
      <c r="C146" s="47"/>
      <c r="D146" s="47"/>
      <c r="E146" s="47"/>
      <c r="F146" s="47"/>
    </row>
    <row r="147" spans="1:6">
      <c r="A147" s="42"/>
      <c r="B147" s="47"/>
      <c r="C147" s="47"/>
      <c r="D147" s="47"/>
      <c r="E147" s="47"/>
      <c r="F147" s="47"/>
    </row>
    <row r="148" spans="1:6">
      <c r="A148" s="151" t="s">
        <v>19</v>
      </c>
      <c r="B148" s="47"/>
      <c r="C148" s="47"/>
      <c r="D148" s="47"/>
      <c r="E148" s="47"/>
      <c r="F148" s="47"/>
    </row>
    <row r="149" spans="1:6">
      <c r="A149" s="109" t="s">
        <v>20</v>
      </c>
      <c r="B149" s="47"/>
      <c r="C149" s="47"/>
      <c r="D149" s="47"/>
      <c r="E149" s="47"/>
      <c r="F149" s="47"/>
    </row>
    <row r="150" spans="1:6">
      <c r="A150" s="109" t="s">
        <v>21</v>
      </c>
      <c r="B150" s="47"/>
      <c r="C150" s="47"/>
      <c r="D150" s="47"/>
      <c r="E150" s="47"/>
      <c r="F150" s="47"/>
    </row>
    <row r="152" spans="1:6">
      <c r="B152" s="15"/>
    </row>
    <row r="158" spans="1:6">
      <c r="B158" s="10"/>
    </row>
    <row r="159" spans="1:6">
      <c r="B159" s="15"/>
    </row>
    <row r="163" spans="2:3">
      <c r="B163" s="10"/>
    </row>
    <row r="174" spans="2:3">
      <c r="B174" s="10"/>
    </row>
    <row r="176" spans="2:3">
      <c r="B176" s="15"/>
      <c r="C176" s="16"/>
    </row>
    <row r="182" spans="1:3">
      <c r="A182" s="17"/>
    </row>
    <row r="187" spans="1:3">
      <c r="C187" s="10"/>
    </row>
    <row r="190" spans="1:3">
      <c r="B190" s="18"/>
    </row>
    <row r="193" spans="2:6">
      <c r="B193" s="15"/>
      <c r="C193" s="15"/>
    </row>
    <row r="197" spans="2:6">
      <c r="B197" s="10"/>
      <c r="F197" s="17"/>
    </row>
    <row r="198" spans="2:6">
      <c r="C198" s="17"/>
      <c r="D198" s="17"/>
      <c r="E198" s="17"/>
    </row>
    <row r="203" spans="2:6">
      <c r="B203" s="19"/>
      <c r="C203" s="8"/>
      <c r="D203" s="8"/>
      <c r="E203" s="8"/>
    </row>
    <row r="204" spans="2:6">
      <c r="B204" s="8"/>
      <c r="C204" s="8"/>
      <c r="D204" s="8"/>
      <c r="E204" s="8"/>
    </row>
    <row r="205" spans="2:6">
      <c r="B205" s="8"/>
      <c r="C205" s="8"/>
      <c r="D205" s="8"/>
      <c r="E205" s="8"/>
    </row>
    <row r="206" spans="2:6">
      <c r="B206" s="8"/>
      <c r="C206" s="8"/>
      <c r="D206" s="8"/>
      <c r="E206" s="8"/>
    </row>
    <row r="207" spans="2:6">
      <c r="B207" s="8"/>
      <c r="C207" s="8"/>
      <c r="D207" s="8"/>
      <c r="E207" s="8"/>
    </row>
    <row r="208" spans="2:6">
      <c r="B208" s="20"/>
      <c r="C208" s="20"/>
      <c r="D208" s="8"/>
      <c r="E208" s="8"/>
    </row>
    <row r="209" spans="2:5">
      <c r="B209" s="19"/>
      <c r="C209" s="8"/>
      <c r="D209" s="8"/>
      <c r="E209" s="8"/>
    </row>
    <row r="210" spans="2:5">
      <c r="B210" s="19"/>
      <c r="C210" s="8"/>
      <c r="D210" s="8"/>
      <c r="E210" s="8"/>
    </row>
    <row r="211" spans="2:5">
      <c r="B211" s="19"/>
      <c r="C211" s="8"/>
      <c r="D211" s="8"/>
      <c r="E211" s="8"/>
    </row>
    <row r="212" spans="2:5">
      <c r="B212" s="15"/>
      <c r="C212" s="15"/>
    </row>
    <row r="225" spans="2:3">
      <c r="B225" s="10"/>
    </row>
    <row r="226" spans="2:3">
      <c r="B226" s="15"/>
      <c r="C226" s="15"/>
    </row>
  </sheetData>
  <sheetProtection algorithmName="SHA-512" hashValue="x9dvQ3wqlNC4od+TWki73182P9GPQXoKad0fn4p2ml3KhXFCXeB1xJVo5BDZVGscokpRzqZ26usCVyy6RBVjOA==" saltValue="O4i+89/n5yHuxTzwYLXKZA==" spinCount="100000" sheet="1" objects="1" scenarios="1"/>
  <phoneticPr fontId="2" type="noConversion"/>
  <dataValidations count="5">
    <dataValidation type="list" allowBlank="1" showInputMessage="1" showErrorMessage="1" sqref="B8:F8" xr:uid="{964472BD-66CB-4D91-B832-80B71093604F}">
      <formula1>$B$114:$B$120</formula1>
    </dataValidation>
    <dataValidation type="list" allowBlank="1" showInputMessage="1" showErrorMessage="1" prompt="Answer Yes or No" sqref="B2:F2" xr:uid="{C422A536-0A76-416B-A2C3-310C898EBF2F}">
      <formula1>$A$149:$A$150</formula1>
    </dataValidation>
    <dataValidation type="list" allowBlank="1" showInputMessage="1" showErrorMessage="1" sqref="B9:F9" xr:uid="{A3345F34-5B7B-4C37-8E2F-76F542DFDCA0}">
      <formula1>$A$125:$A$130</formula1>
    </dataValidation>
    <dataValidation type="list" allowBlank="1" showInputMessage="1" showErrorMessage="1" sqref="B4:F4" xr:uid="{4FCE113E-152B-4E02-B675-123FDFD184C4}">
      <formula1>$A$67:$A$70</formula1>
    </dataValidation>
    <dataValidation type="list" allowBlank="1" showInputMessage="1" showErrorMessage="1" sqref="B10:F10" xr:uid="{D9C7221C-C17E-4F86-AEBB-7C88B2448E1C}">
      <formula1>$A$74:$A$92</formula1>
    </dataValidation>
  </dataValidations>
  <pageMargins left="0.7" right="0.7" top="0.75" bottom="0.75" header="0.3" footer="0.3"/>
  <pageSetup paperSize="5" scale="40" orientation="portrait" horizontalDpi="1200" verticalDpi="1200" r:id="rId1"/>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6AEF0-8BD0-4B17-AD54-97FFDBF0D353}">
  <dimension ref="A1:AW386"/>
  <sheetViews>
    <sheetView zoomScaleNormal="100" workbookViewId="0">
      <selection activeCell="B4" sqref="B4"/>
    </sheetView>
  </sheetViews>
  <sheetFormatPr defaultColWidth="9.140625" defaultRowHeight="15"/>
  <cols>
    <col min="1" max="1" width="60.7109375" style="7" customWidth="1"/>
    <col min="2" max="9" width="15.7109375" style="7" customWidth="1"/>
    <col min="10" max="10" width="5.7109375" style="7" customWidth="1"/>
    <col min="11" max="11" width="60.7109375" style="7" customWidth="1"/>
    <col min="12" max="19" width="15.7109375" style="7" customWidth="1"/>
    <col min="20" max="20" width="5.7109375" style="7" customWidth="1"/>
    <col min="21" max="21" width="60.7109375" style="7" customWidth="1"/>
    <col min="22" max="29" width="15.7109375" style="7" customWidth="1"/>
    <col min="30" max="30" width="5.7109375" style="7" customWidth="1"/>
    <col min="31" max="31" width="60.7109375" style="7" customWidth="1"/>
    <col min="32" max="39" width="15.7109375" style="7" customWidth="1"/>
    <col min="40" max="40" width="5.7109375" style="7" customWidth="1"/>
    <col min="41" max="41" width="60.7109375" style="7" customWidth="1"/>
    <col min="42" max="49" width="15.7109375" style="7" customWidth="1"/>
    <col min="50" max="16384" width="9.140625" style="7"/>
  </cols>
  <sheetData>
    <row r="1" spans="1:49" s="121" customFormat="1" ht="18.75">
      <c r="A1" s="119" t="str">
        <f>'Emission Calculations'!B1&amp;" Wind Calculations:"</f>
        <v>FUGI [] Wind Calculations:</v>
      </c>
      <c r="B1" s="120"/>
      <c r="C1" s="120"/>
      <c r="D1" s="120"/>
      <c r="K1" s="119" t="str">
        <f>'Emission Calculations'!C1&amp;" Wind Calculations:"</f>
        <v>FUGI [] Wind Calculations:</v>
      </c>
      <c r="L1" s="120"/>
      <c r="M1" s="120"/>
      <c r="N1" s="120"/>
      <c r="U1" s="119" t="str">
        <f>'Emission Calculations'!D1&amp;" Wind Calculations:"</f>
        <v>FUGI [] Wind Calculations:</v>
      </c>
      <c r="V1" s="120"/>
      <c r="W1" s="120"/>
      <c r="X1" s="120"/>
      <c r="AE1" s="119" t="str">
        <f>'Emission Calculations'!E1&amp;" Wind Calculations:"</f>
        <v>FUGI [] Wind Calculations:</v>
      </c>
      <c r="AF1" s="120"/>
      <c r="AG1" s="120"/>
      <c r="AH1" s="120"/>
      <c r="AO1" s="119" t="str">
        <f>'Emission Calculations'!F1&amp;" Wind Calculations:"</f>
        <v>FUGI [] Wind Calculations:</v>
      </c>
      <c r="AP1" s="120"/>
      <c r="AQ1" s="120"/>
      <c r="AR1" s="120"/>
    </row>
    <row r="2" spans="1:49" s="122" customFormat="1" ht="12.75">
      <c r="A2" s="63" t="s">
        <v>56</v>
      </c>
      <c r="K2" s="63" t="s">
        <v>56</v>
      </c>
      <c r="U2" s="63" t="s">
        <v>56</v>
      </c>
      <c r="AE2" s="63" t="s">
        <v>56</v>
      </c>
      <c r="AO2" s="63" t="s">
        <v>56</v>
      </c>
    </row>
    <row r="3" spans="1:49" s="9" customFormat="1" ht="27">
      <c r="A3" s="123" t="s">
        <v>133</v>
      </c>
      <c r="B3" s="143">
        <f>_xlfn.XLOOKUP('Emission Calculations'!B8,'Emission Calculations'!$B$114:$B$120,'Emission Calculations'!$C$114:$C$120)</f>
        <v>1.02</v>
      </c>
      <c r="C3" s="125"/>
      <c r="D3" s="125"/>
      <c r="E3" s="125"/>
      <c r="F3" s="126"/>
      <c r="G3" s="126"/>
      <c r="H3" s="126"/>
      <c r="I3" s="126"/>
      <c r="J3" s="126"/>
      <c r="K3" s="123" t="str">
        <f>A3</f>
        <v>u*t (m/s), threshold friction velocity (from selection in Emissions Tab, Row 4)</v>
      </c>
      <c r="L3" s="124">
        <f>_xlfn.XLOOKUP('Emission Calculations'!C8,'Emission Calculations'!$B$114:$B$120,'Emission Calculations'!$C$114:$C$120)</f>
        <v>1.02</v>
      </c>
      <c r="M3" s="125"/>
      <c r="N3" s="125"/>
      <c r="O3" s="125"/>
      <c r="P3" s="126"/>
      <c r="Q3" s="126"/>
      <c r="R3" s="126"/>
      <c r="S3" s="126"/>
      <c r="T3" s="126"/>
      <c r="U3" s="123" t="str">
        <f>A3</f>
        <v>u*t (m/s), threshold friction velocity (from selection in Emissions Tab, Row 4)</v>
      </c>
      <c r="V3" s="124">
        <f>_xlfn.XLOOKUP('Emission Calculations'!D8,'Emission Calculations'!$B$114:$B$120,'Emission Calculations'!$C$114:$C$120)</f>
        <v>1.02</v>
      </c>
      <c r="W3" s="125"/>
      <c r="X3" s="125"/>
      <c r="Y3" s="125"/>
      <c r="Z3" s="126"/>
      <c r="AA3" s="126"/>
      <c r="AB3" s="126"/>
      <c r="AC3" s="126"/>
      <c r="AD3" s="126"/>
      <c r="AE3" s="123" t="str">
        <f>A3</f>
        <v>u*t (m/s), threshold friction velocity (from selection in Emissions Tab, Row 4)</v>
      </c>
      <c r="AF3" s="124">
        <f>_xlfn.XLOOKUP('Emission Calculations'!E8,'Emission Calculations'!$B$114:$B$120,'Emission Calculations'!$C$114:$C$120)</f>
        <v>1.02</v>
      </c>
      <c r="AG3" s="125"/>
      <c r="AH3" s="125"/>
      <c r="AI3" s="125"/>
      <c r="AJ3" s="126"/>
      <c r="AK3" s="126"/>
      <c r="AL3" s="126"/>
      <c r="AM3" s="126"/>
      <c r="AN3" s="126"/>
      <c r="AO3" s="123" t="str">
        <f>A3</f>
        <v>u*t (m/s), threshold friction velocity (from selection in Emissions Tab, Row 4)</v>
      </c>
      <c r="AP3" s="124">
        <f>_xlfn.XLOOKUP('Emission Calculations'!F8,'Emission Calculations'!$B$114:$B$120,'Emission Calculations'!$C$114:$C$120)</f>
        <v>1.02</v>
      </c>
      <c r="AQ3" s="125"/>
      <c r="AR3" s="125"/>
      <c r="AS3" s="125"/>
      <c r="AT3" s="126"/>
      <c r="AU3" s="126"/>
      <c r="AV3" s="126"/>
      <c r="AW3" s="126"/>
    </row>
    <row r="4" spans="1:49" s="9" customFormat="1">
      <c r="A4" s="123" t="s">
        <v>53</v>
      </c>
      <c r="B4" s="127"/>
      <c r="C4" s="128" t="s">
        <v>48</v>
      </c>
      <c r="D4" s="125"/>
      <c r="E4" s="125"/>
      <c r="F4" s="126"/>
      <c r="G4" s="126"/>
      <c r="H4" s="126"/>
      <c r="I4" s="126"/>
      <c r="J4" s="126"/>
      <c r="K4" s="123" t="s">
        <v>53</v>
      </c>
      <c r="L4" s="127"/>
      <c r="M4" s="128" t="s">
        <v>48</v>
      </c>
      <c r="N4" s="129"/>
      <c r="O4" s="129"/>
      <c r="P4" s="126"/>
      <c r="Q4" s="126"/>
      <c r="R4" s="126"/>
      <c r="S4" s="126"/>
      <c r="T4" s="126"/>
      <c r="U4" s="123" t="s">
        <v>53</v>
      </c>
      <c r="V4" s="127"/>
      <c r="W4" s="128" t="s">
        <v>48</v>
      </c>
      <c r="X4" s="129"/>
      <c r="Y4" s="129"/>
      <c r="Z4" s="126"/>
      <c r="AA4" s="126"/>
      <c r="AB4" s="126"/>
      <c r="AC4" s="126"/>
      <c r="AD4" s="126"/>
      <c r="AE4" s="123" t="s">
        <v>53</v>
      </c>
      <c r="AF4" s="127"/>
      <c r="AG4" s="128" t="s">
        <v>48</v>
      </c>
      <c r="AH4" s="129"/>
      <c r="AI4" s="129"/>
      <c r="AJ4" s="126"/>
      <c r="AK4" s="126"/>
      <c r="AL4" s="126"/>
      <c r="AM4" s="126"/>
      <c r="AN4" s="126"/>
      <c r="AO4" s="123" t="s">
        <v>53</v>
      </c>
      <c r="AP4" s="127"/>
      <c r="AQ4" s="128" t="s">
        <v>48</v>
      </c>
      <c r="AR4" s="129"/>
      <c r="AS4" s="129"/>
      <c r="AT4" s="126"/>
      <c r="AU4" s="126"/>
      <c r="AV4" s="126"/>
      <c r="AW4" s="126"/>
    </row>
    <row r="5" spans="1:49">
      <c r="A5" s="89" t="s">
        <v>22</v>
      </c>
      <c r="B5" s="130"/>
      <c r="C5" s="85" t="s">
        <v>60</v>
      </c>
      <c r="D5" s="75"/>
      <c r="E5" s="75"/>
      <c r="F5" s="47"/>
      <c r="G5" s="47"/>
      <c r="H5" s="47"/>
      <c r="I5" s="47"/>
      <c r="J5" s="47"/>
      <c r="K5" s="89" t="s">
        <v>22</v>
      </c>
      <c r="L5" s="130"/>
      <c r="M5" s="85" t="s">
        <v>60</v>
      </c>
      <c r="N5" s="85"/>
      <c r="O5" s="85"/>
      <c r="P5" s="47"/>
      <c r="Q5" s="47"/>
      <c r="R5" s="47"/>
      <c r="S5" s="47"/>
      <c r="T5" s="47"/>
      <c r="U5" s="89" t="s">
        <v>22</v>
      </c>
      <c r="V5" s="130"/>
      <c r="W5" s="85" t="s">
        <v>60</v>
      </c>
      <c r="X5" s="85"/>
      <c r="Y5" s="85"/>
      <c r="Z5" s="47"/>
      <c r="AA5" s="47"/>
      <c r="AB5" s="47"/>
      <c r="AC5" s="47"/>
      <c r="AD5" s="47"/>
      <c r="AE5" s="89" t="s">
        <v>22</v>
      </c>
      <c r="AF5" s="130"/>
      <c r="AG5" s="85" t="s">
        <v>60</v>
      </c>
      <c r="AH5" s="85"/>
      <c r="AI5" s="85"/>
      <c r="AJ5" s="47"/>
      <c r="AK5" s="47"/>
      <c r="AL5" s="47"/>
      <c r="AM5" s="47"/>
      <c r="AN5" s="47"/>
      <c r="AO5" s="89" t="s">
        <v>22</v>
      </c>
      <c r="AP5" s="130"/>
      <c r="AQ5" s="85" t="s">
        <v>60</v>
      </c>
      <c r="AR5" s="85"/>
      <c r="AS5" s="85"/>
      <c r="AT5" s="47"/>
      <c r="AU5" s="47"/>
      <c r="AV5" s="47"/>
      <c r="AW5" s="47"/>
    </row>
    <row r="6" spans="1:49">
      <c r="A6" s="89" t="s">
        <v>54</v>
      </c>
      <c r="B6" s="131" t="s">
        <v>134</v>
      </c>
      <c r="C6" s="131" t="s">
        <v>135</v>
      </c>
      <c r="D6" s="131" t="s">
        <v>136</v>
      </c>
      <c r="E6" s="131" t="s">
        <v>137</v>
      </c>
      <c r="F6" s="47"/>
      <c r="G6" s="47"/>
      <c r="H6" s="47"/>
      <c r="I6" s="47"/>
      <c r="J6" s="47"/>
      <c r="K6" s="89" t="s">
        <v>54</v>
      </c>
      <c r="L6" s="131" t="s">
        <v>134</v>
      </c>
      <c r="M6" s="131" t="s">
        <v>135</v>
      </c>
      <c r="N6" s="131" t="s">
        <v>136</v>
      </c>
      <c r="O6" s="131" t="s">
        <v>137</v>
      </c>
      <c r="P6" s="47"/>
      <c r="Q6" s="47"/>
      <c r="R6" s="47"/>
      <c r="S6" s="47"/>
      <c r="T6" s="47"/>
      <c r="U6" s="89" t="s">
        <v>54</v>
      </c>
      <c r="V6" s="131" t="s">
        <v>134</v>
      </c>
      <c r="W6" s="131" t="s">
        <v>135</v>
      </c>
      <c r="X6" s="131" t="s">
        <v>136</v>
      </c>
      <c r="Y6" s="131" t="s">
        <v>137</v>
      </c>
      <c r="Z6" s="47"/>
      <c r="AA6" s="47"/>
      <c r="AB6" s="47"/>
      <c r="AC6" s="47"/>
      <c r="AD6" s="47"/>
      <c r="AE6" s="89" t="s">
        <v>54</v>
      </c>
      <c r="AF6" s="131" t="s">
        <v>134</v>
      </c>
      <c r="AG6" s="131" t="s">
        <v>135</v>
      </c>
      <c r="AH6" s="131" t="s">
        <v>136</v>
      </c>
      <c r="AI6" s="131" t="s">
        <v>137</v>
      </c>
      <c r="AJ6" s="47"/>
      <c r="AK6" s="47"/>
      <c r="AL6" s="47"/>
      <c r="AM6" s="47"/>
      <c r="AN6" s="47"/>
      <c r="AO6" s="89" t="s">
        <v>54</v>
      </c>
      <c r="AP6" s="131" t="s">
        <v>134</v>
      </c>
      <c r="AQ6" s="131" t="s">
        <v>135</v>
      </c>
      <c r="AR6" s="131" t="s">
        <v>136</v>
      </c>
      <c r="AS6" s="131" t="s">
        <v>137</v>
      </c>
      <c r="AT6" s="47"/>
      <c r="AU6" s="47"/>
      <c r="AV6" s="47"/>
      <c r="AW6" s="47"/>
    </row>
    <row r="7" spans="1:49">
      <c r="A7" s="89" t="s">
        <v>55</v>
      </c>
      <c r="B7" s="80">
        <f>IF('Emission Calculations'!$B$9="flat", "Not applicable", _xlfn.XLOOKUP('Emission Calculations'!$B$9,'Emission Calculations'!$A$139:$A$143,'Emission Calculations'!$B$139:$B$143,""))</f>
        <v>0.39999999999999997</v>
      </c>
      <c r="C7" s="80">
        <f>_xlfn.XLOOKUP('Emission Calculations'!$B$9,'Emission Calculations'!$A$139:$A$143,'Emission Calculations'!$C$139:$C$143,"")</f>
        <v>0.48</v>
      </c>
      <c r="D7" s="80">
        <f>_xlfn.XLOOKUP('Emission Calculations'!$B$9,'Emission Calculations'!$A$139:$A$143,'Emission Calculations'!$D$139:$D$143,"")</f>
        <v>0.12</v>
      </c>
      <c r="E7" s="80">
        <f>_xlfn.XLOOKUP('Emission Calculations'!$B$9,'Emission Calculations'!$A$139:$A$143,'Emission Calculations'!$E$139:$E$143,"")</f>
        <v>0</v>
      </c>
      <c r="F7" s="47"/>
      <c r="G7" s="47"/>
      <c r="H7" s="47"/>
      <c r="I7" s="47"/>
      <c r="J7" s="47"/>
      <c r="K7" s="89" t="s">
        <v>55</v>
      </c>
      <c r="L7" s="80">
        <f>IF('Emission Calculations'!$C$9="flat", "Not applicable", _xlfn.XLOOKUP('Emission Calculations'!$C$9,'Emission Calculations'!$A$139:$A$143,'Emission Calculations'!$B$139:$B$143,""))</f>
        <v>0.39999999999999997</v>
      </c>
      <c r="M7" s="80">
        <f>_xlfn.XLOOKUP('Emission Calculations'!$C$9,'Emission Calculations'!$A$139:$A$143,'Emission Calculations'!$C$139:$C$143,"")</f>
        <v>0.48</v>
      </c>
      <c r="N7" s="80">
        <f>_xlfn.XLOOKUP('Emission Calculations'!$C$9,'Emission Calculations'!$A$139:$A$143,'Emission Calculations'!$D$139:$D$143,"")</f>
        <v>0.12</v>
      </c>
      <c r="O7" s="80">
        <f>_xlfn.XLOOKUP('Emission Calculations'!$C$9,'Emission Calculations'!$A$139:$A$143,'Emission Calculations'!$E$139:$E$143,"")</f>
        <v>0</v>
      </c>
      <c r="P7" s="47"/>
      <c r="Q7" s="47"/>
      <c r="R7" s="47"/>
      <c r="S7" s="47"/>
      <c r="T7" s="47"/>
      <c r="U7" s="89" t="s">
        <v>55</v>
      </c>
      <c r="V7" s="80">
        <f>IF('Emission Calculations'!$D$9="flat", "Not applicable", _xlfn.XLOOKUP('Emission Calculations'!$D$9,'Emission Calculations'!$A$139:$A$143,'Emission Calculations'!$B$139:$B$143,""))</f>
        <v>0.39999999999999997</v>
      </c>
      <c r="W7" s="80">
        <f>_xlfn.XLOOKUP('Emission Calculations'!$D$9,'Emission Calculations'!$A$139:$A$143,'Emission Calculations'!$C$139:$C$143,"")</f>
        <v>0.48</v>
      </c>
      <c r="X7" s="80">
        <f>_xlfn.XLOOKUP('Emission Calculations'!$D$9,'Emission Calculations'!$A$139:$A$143,'Emission Calculations'!$D$139:$D$143,"")</f>
        <v>0.12</v>
      </c>
      <c r="Y7" s="80">
        <f>_xlfn.XLOOKUP('Emission Calculations'!$D$9,'Emission Calculations'!$A$139:$A$143,'Emission Calculations'!$E$139:$E$143,"")</f>
        <v>0</v>
      </c>
      <c r="Z7" s="47"/>
      <c r="AA7" s="47"/>
      <c r="AB7" s="47"/>
      <c r="AC7" s="47"/>
      <c r="AD7" s="47"/>
      <c r="AE7" s="89" t="s">
        <v>55</v>
      </c>
      <c r="AF7" s="80">
        <f>IF('Emission Calculations'!$E$9="flat", "Not applicable", _xlfn.XLOOKUP('Emission Calculations'!$E$9,'Emission Calculations'!$A$139:$A$143,'Emission Calculations'!$B$139:$B$143,""))</f>
        <v>0.36</v>
      </c>
      <c r="AG7" s="80">
        <f>_xlfn.XLOOKUP('Emission Calculations'!$E$9,'Emission Calculations'!$A$139:$A$143,'Emission Calculations'!$C$139:$C$143,"")</f>
        <v>0.5</v>
      </c>
      <c r="AH7" s="80">
        <f>_xlfn.XLOOKUP('Emission Calculations'!$E$9,'Emission Calculations'!$A$139:$A$143,'Emission Calculations'!$D$139:$D$143,"")</f>
        <v>0.14000000000000001</v>
      </c>
      <c r="AI7" s="80">
        <f>_xlfn.XLOOKUP('Emission Calculations'!$E$9,'Emission Calculations'!$A$139:$A$143,'Emission Calculations'!$E$139:$E$143,"")</f>
        <v>0</v>
      </c>
      <c r="AJ7" s="47"/>
      <c r="AK7" s="47"/>
      <c r="AL7" s="47"/>
      <c r="AM7" s="47"/>
      <c r="AN7" s="47"/>
      <c r="AO7" s="89" t="s">
        <v>55</v>
      </c>
      <c r="AP7" s="80">
        <f>IF('Emission Calculations'!$F$9="flat", "Not applicable", _xlfn.XLOOKUP('Emission Calculations'!$B$9,'Emission Calculations'!$A$139:$A$143,'Emission Calculations'!$B$139:$B$143,""))</f>
        <v>0.39999999999999997</v>
      </c>
      <c r="AQ7" s="80">
        <f>_xlfn.XLOOKUP('Emission Calculations'!$F$9,'Emission Calculations'!$A$139:$A$143,'Emission Calculations'!$C$139:$C$143,"")</f>
        <v>0.48</v>
      </c>
      <c r="AR7" s="80">
        <f>_xlfn.XLOOKUP('Emission Calculations'!$F$9,'Emission Calculations'!$A$139:$A$143,'Emission Calculations'!$D$139:$D$143,"")</f>
        <v>0.12</v>
      </c>
      <c r="AS7" s="80">
        <f>_xlfn.XLOOKUP('Emission Calculations'!$F$9,'Emission Calculations'!$A$139:$A$143,'Emission Calculations'!$E$139:$E$143,"")</f>
        <v>0</v>
      </c>
      <c r="AT7" s="47"/>
      <c r="AU7" s="47"/>
      <c r="AV7" s="47"/>
      <c r="AW7" s="47"/>
    </row>
    <row r="8" spans="1:49">
      <c r="A8" s="47"/>
      <c r="B8" s="47"/>
      <c r="C8" s="47"/>
      <c r="D8" s="47"/>
      <c r="E8" s="47"/>
      <c r="F8" s="47"/>
      <c r="G8" s="47"/>
      <c r="H8" s="47"/>
      <c r="I8" s="47"/>
      <c r="J8" s="47"/>
      <c r="K8" s="47"/>
      <c r="L8" s="47"/>
      <c r="M8" s="47"/>
      <c r="N8" s="47"/>
      <c r="O8" s="47"/>
      <c r="P8" s="47"/>
      <c r="Q8" s="47"/>
      <c r="R8" s="47"/>
      <c r="S8" s="47"/>
      <c r="T8" s="47"/>
      <c r="U8" s="42"/>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row>
    <row r="9" spans="1:49">
      <c r="A9" s="48" t="s">
        <v>138</v>
      </c>
      <c r="B9" s="132"/>
      <c r="C9" s="133"/>
      <c r="D9" s="47"/>
      <c r="E9" s="47"/>
      <c r="F9" s="47"/>
      <c r="G9" s="47"/>
      <c r="H9" s="47"/>
      <c r="I9" s="47"/>
      <c r="J9" s="47"/>
      <c r="K9" s="48" t="s">
        <v>139</v>
      </c>
      <c r="L9" s="132"/>
      <c r="M9" s="133"/>
      <c r="N9" s="47"/>
      <c r="O9" s="47"/>
      <c r="P9" s="47"/>
      <c r="Q9" s="47"/>
      <c r="R9" s="47"/>
      <c r="S9" s="47"/>
      <c r="T9" s="47"/>
      <c r="U9" s="48" t="s">
        <v>139</v>
      </c>
      <c r="V9" s="132"/>
      <c r="W9" s="133"/>
      <c r="X9" s="47"/>
      <c r="Y9" s="47"/>
      <c r="Z9" s="47"/>
      <c r="AA9" s="47"/>
      <c r="AB9" s="47"/>
      <c r="AC9" s="47"/>
      <c r="AD9" s="47"/>
      <c r="AE9" s="48" t="s">
        <v>139</v>
      </c>
      <c r="AF9" s="134"/>
      <c r="AG9" s="135"/>
      <c r="AH9" s="42"/>
      <c r="AI9" s="42"/>
      <c r="AJ9" s="42"/>
      <c r="AK9" s="42"/>
      <c r="AL9" s="42"/>
      <c r="AM9" s="42"/>
      <c r="AN9" s="47"/>
      <c r="AO9" s="48" t="s">
        <v>139</v>
      </c>
      <c r="AP9" s="132"/>
      <c r="AQ9" s="133"/>
      <c r="AR9" s="47"/>
      <c r="AS9" s="47"/>
      <c r="AT9" s="47"/>
      <c r="AU9" s="47"/>
      <c r="AV9" s="47"/>
      <c r="AW9" s="47"/>
    </row>
    <row r="10" spans="1:49" s="146" customFormat="1">
      <c r="A10" s="149" t="s">
        <v>106</v>
      </c>
      <c r="B10" s="149" t="s">
        <v>140</v>
      </c>
      <c r="C10" s="149" t="s">
        <v>141</v>
      </c>
      <c r="D10" s="149" t="s">
        <v>142</v>
      </c>
      <c r="E10" s="149" t="s">
        <v>143</v>
      </c>
      <c r="F10" s="149" t="s">
        <v>144</v>
      </c>
      <c r="G10" s="149" t="s">
        <v>145</v>
      </c>
      <c r="H10" s="149" t="s">
        <v>146</v>
      </c>
      <c r="I10" s="149" t="s">
        <v>23</v>
      </c>
      <c r="J10" s="144"/>
      <c r="K10" s="149" t="s">
        <v>106</v>
      </c>
      <c r="L10" s="149" t="s">
        <v>140</v>
      </c>
      <c r="M10" s="149" t="s">
        <v>141</v>
      </c>
      <c r="N10" s="149" t="s">
        <v>142</v>
      </c>
      <c r="O10" s="149" t="s">
        <v>143</v>
      </c>
      <c r="P10" s="149" t="s">
        <v>144</v>
      </c>
      <c r="Q10" s="149" t="s">
        <v>145</v>
      </c>
      <c r="R10" s="149" t="s">
        <v>146</v>
      </c>
      <c r="S10" s="149" t="s">
        <v>23</v>
      </c>
      <c r="T10" s="145"/>
      <c r="U10" s="149" t="s">
        <v>106</v>
      </c>
      <c r="V10" s="149" t="s">
        <v>140</v>
      </c>
      <c r="W10" s="149" t="s">
        <v>141</v>
      </c>
      <c r="X10" s="149" t="s">
        <v>142</v>
      </c>
      <c r="Y10" s="149" t="s">
        <v>143</v>
      </c>
      <c r="Z10" s="149" t="s">
        <v>144</v>
      </c>
      <c r="AA10" s="149" t="s">
        <v>145</v>
      </c>
      <c r="AB10" s="149" t="s">
        <v>146</v>
      </c>
      <c r="AC10" s="149" t="s">
        <v>23</v>
      </c>
      <c r="AD10" s="145"/>
      <c r="AE10" s="149" t="s">
        <v>106</v>
      </c>
      <c r="AF10" s="149" t="s">
        <v>140</v>
      </c>
      <c r="AG10" s="149" t="s">
        <v>141</v>
      </c>
      <c r="AH10" s="149" t="s">
        <v>142</v>
      </c>
      <c r="AI10" s="149" t="s">
        <v>143</v>
      </c>
      <c r="AJ10" s="149" t="s">
        <v>144</v>
      </c>
      <c r="AK10" s="149" t="s">
        <v>145</v>
      </c>
      <c r="AL10" s="149" t="s">
        <v>146</v>
      </c>
      <c r="AM10" s="149" t="s">
        <v>23</v>
      </c>
      <c r="AN10" s="145"/>
      <c r="AO10" s="149" t="s">
        <v>106</v>
      </c>
      <c r="AP10" s="149" t="s">
        <v>140</v>
      </c>
      <c r="AQ10" s="149" t="s">
        <v>141</v>
      </c>
      <c r="AR10" s="149" t="s">
        <v>142</v>
      </c>
      <c r="AS10" s="149" t="s">
        <v>143</v>
      </c>
      <c r="AT10" s="149" t="s">
        <v>144</v>
      </c>
      <c r="AU10" s="149" t="s">
        <v>145</v>
      </c>
      <c r="AV10" s="149" t="s">
        <v>146</v>
      </c>
      <c r="AW10" s="149" t="s">
        <v>23</v>
      </c>
    </row>
    <row r="11" spans="1:49">
      <c r="A11" s="148"/>
      <c r="B11" s="136"/>
      <c r="C11" s="89" t="e">
        <f>'Wind Calculations'!$B11*LN(10/$B$4)/LN($B$5/$B$4)</f>
        <v>#DIV/0!</v>
      </c>
      <c r="D11" s="89" t="e">
        <f>0.1*C11*0.2</f>
        <v>#DIV/0!</v>
      </c>
      <c r="E11" s="89" t="e">
        <f>0.1*C11*0.6</f>
        <v>#DIV/0!</v>
      </c>
      <c r="F11" s="89" t="e">
        <f>0.1*C11*0.9</f>
        <v>#DIV/0!</v>
      </c>
      <c r="G11" s="137" t="e">
        <f>0.1*C11*1.1</f>
        <v>#DIV/0!</v>
      </c>
      <c r="H11" s="89" t="e">
        <f>IF('Emission Calculations'!$B$9="flat",IF(0.053*'Wind Calculations'!$C11&gt;$B$3,58*('Wind Calculations'!$C11-$B$3)^2+25*('Wind Calculations'!$C11-$B$3),0),IF(D11&gt;$B$3,(58*(D11-$B$3)^2+25*(D11-$B$3))*$B$7,0)+IF(E11&gt;$B$3,(58*(E11-$B$3)^2+25*(E11-$B$3))*$C$7,0)+IF(F11&gt;$B$3,(58*(F11-$B$3)^2+25*(F11-$B$3))*$D$7,0)+IF(G11&gt;$B$3,(58*(G11-$B$3)^2+25*(G11-$B$3))*$E$7,0))</f>
        <v>#DIV/0!</v>
      </c>
      <c r="I11" s="89" t="e">
        <f>IF('Emission Calculations'!$B$9="flat",IF(0.056*'Wind Calculations'!$C11&gt;$B$3,1,0),IF(OR(D11&gt;$B$3,E11&gt;$B$3,F11&gt;$B$3,AND((G11&gt;$B$3),$B$7&gt;0)),1,0))</f>
        <v>#DIV/0!</v>
      </c>
      <c r="J11" s="75"/>
      <c r="K11" s="148"/>
      <c r="L11" s="136"/>
      <c r="M11" s="89" t="e">
        <f>'Wind Calculations'!$L11*LN(10/$L$4)/LN($L$5/$L$4)</f>
        <v>#DIV/0!</v>
      </c>
      <c r="N11" s="89" t="e">
        <f>0.1*M11*0.2</f>
        <v>#DIV/0!</v>
      </c>
      <c r="O11" s="89" t="e">
        <f>0.1*M11*0.6</f>
        <v>#DIV/0!</v>
      </c>
      <c r="P11" s="89" t="e">
        <f>0.1*M11*0.9</f>
        <v>#DIV/0!</v>
      </c>
      <c r="Q11" s="137" t="e">
        <f>0.1*M11*1.1</f>
        <v>#DIV/0!</v>
      </c>
      <c r="R11" s="89" t="e">
        <f>IF('Emission Calculations'!$C$9="flat",IF(0.053*'Wind Calculations'!$M11&gt;$L$3,58*('Wind Calculations'!$M11-$L$3)^2+25*('Wind Calculations'!$M11-$L$3),0),IF(N11&gt;$L$3,(58*(N11-$L$3)^2+25*(N11-$L$3))*$L$7,0)+IF(O11&gt;$L$3,(58*(O11-$L$3)^2+25*(O11-$L$3))*$M$7,0)+IF(P11&gt;$L$3,(58*(P11-$L$3)^2+25*(P11-$L$3))*$N$7,0)+IF(Q11&gt;$L$3,(58*(Q11-$L$3)^2+25*(Q11-$L$3))*$O$7,0))</f>
        <v>#DIV/0!</v>
      </c>
      <c r="S11" s="89" t="e">
        <f>IF('Emission Calculations'!$C$9="flat",IF(0.056*'Wind Calculations'!$M11&gt;$L$3,1,0),IF(OR(N11&gt;$L$3,O11&gt;$L$3,P11&gt;$L$3,AND((Q11&gt;$L$3),$L$7&gt;0)),1,0))</f>
        <v>#DIV/0!</v>
      </c>
      <c r="T11" s="47"/>
      <c r="U11" s="148"/>
      <c r="V11" s="136"/>
      <c r="W11" s="89" t="e">
        <f>'Wind Calculations'!$V11*LN(10/$V$4)/LN($V$5/$V$4)</f>
        <v>#DIV/0!</v>
      </c>
      <c r="X11" s="89" t="e">
        <f>0.1*W11*0.2</f>
        <v>#DIV/0!</v>
      </c>
      <c r="Y11" s="89" t="e">
        <f>0.1*W11*0.6</f>
        <v>#DIV/0!</v>
      </c>
      <c r="Z11" s="89" t="e">
        <f>0.1*W11*0.9</f>
        <v>#DIV/0!</v>
      </c>
      <c r="AA11" s="137" t="e">
        <f>0.1*W11*1.1</f>
        <v>#DIV/0!</v>
      </c>
      <c r="AB11" s="89" t="e">
        <f>IF('Emission Calculations'!$D$9="flat",IF(0.053*'Wind Calculations'!$W11&gt;$V$3,58*('Wind Calculations'!$W11-$L$3)^2+25*('Wind Calculations'!$W11-$L$3),0),IF(X11&gt;$L$3,(58*(X11-$L$3)^2+25*(X11-$L$3))*$V$7,0)+IF(Y11&gt;$V$3,(58*(Y11-$V$3)^2+25*(Y11-$V$3))*$W$7,0)+IF(Z11&gt;$V$3,(58*(Z11-$V$3)^2+25*(Z11-$V$3))*$X$7,0)+IF(AA11&gt;$V$3,(58*(AA11-$V$3)^2+25*(AA11-$V$3))*$Y$7,0))</f>
        <v>#DIV/0!</v>
      </c>
      <c r="AC11" s="89" t="e">
        <f>IF('Emission Calculations'!$D$9="flat",IF(0.056*'Wind Calculations'!$W11&gt;$V$3,1,0),IF(OR(X11&gt;$V$3,Y11&gt;$V$3,Z11&gt;$V$3,AND((AA11&gt;$V$3),$V$7&gt;0)),1,0))</f>
        <v>#DIV/0!</v>
      </c>
      <c r="AD11" s="47"/>
      <c r="AE11" s="148"/>
      <c r="AF11" s="136"/>
      <c r="AG11" s="89" t="e">
        <f>'Wind Calculations'!$AF11*LN(10/$AF$4)/LN($AF$5/$AF$4)</f>
        <v>#DIV/0!</v>
      </c>
      <c r="AH11" s="89" t="e">
        <f>0.1*AG11*0.2</f>
        <v>#DIV/0!</v>
      </c>
      <c r="AI11" s="89" t="e">
        <f>0.1*AG11*0.6</f>
        <v>#DIV/0!</v>
      </c>
      <c r="AJ11" s="89" t="e">
        <f>0.1*AG11*0.9</f>
        <v>#DIV/0!</v>
      </c>
      <c r="AK11" s="137" t="e">
        <f>0.1*AG11*1.1</f>
        <v>#DIV/0!</v>
      </c>
      <c r="AL11" s="89" t="e">
        <f>IF('Emission Calculations'!$E$9="flat",IF(0.053*'Wind Calculations'!$AG11&gt;$AF$3,58*('Wind Calculations'!$AG11-$AF$3)^2+25*('Wind Calculations'!$AG11-$AF$3),0),IF(AH11&gt;$AF$3,(58*(AH11-$AF$3)^2+25*(AH11-$AF$3))*$AF$7,0)+IF(AI11&gt;$AF$3,(58*(AI11-$AF$3)^2+25*(AI11-$AF$3))*$AG$7,0)+IF(AJ11&gt;$AF$3,(58*(AJ11-$AF$3)^2+25*(AJ11-$AF$3))*$AH$7,0)+IF(AK11&gt;$AF$3,(58*(AK11-$AF$3)^2+25*(AK11-$AF$3))*$AI$7,0))</f>
        <v>#DIV/0!</v>
      </c>
      <c r="AM11" s="89" t="e">
        <f>IF('Emission Calculations'!$E$9="flat",IF(0.056*'Wind Calculations'!$AG11&gt;$AF$3,1,0),IF(OR(AH11&gt;$AF$3,AI11&gt;$AF$3,AJ11&gt;$AF$3,AND((AK11&gt;$AF$3),$AF$7&gt;0)),1,0))</f>
        <v>#DIV/0!</v>
      </c>
      <c r="AN11" s="47"/>
      <c r="AO11" s="148"/>
      <c r="AP11" s="136"/>
      <c r="AQ11" s="89" t="e">
        <f>'Wind Calculations'!$AP11*LN(10/$AP$4)/LN($AP$5/$AP$4)</f>
        <v>#DIV/0!</v>
      </c>
      <c r="AR11" s="89" t="e">
        <f>0.1*AQ11*0.2</f>
        <v>#DIV/0!</v>
      </c>
      <c r="AS11" s="89" t="e">
        <f>0.1*AQ11*0.6</f>
        <v>#DIV/0!</v>
      </c>
      <c r="AT11" s="89" t="e">
        <f>0.1*AQ11*0.9</f>
        <v>#DIV/0!</v>
      </c>
      <c r="AU11" s="137" t="e">
        <f>0.1*AQ11*1.1</f>
        <v>#DIV/0!</v>
      </c>
      <c r="AV11" s="89" t="e">
        <f>IF('Emission Calculations'!$F$9="flat",IF(0.053*'Wind Calculations'!$AQ11&gt;$AP$3,58*('Wind Calculations'!$AQ11-$AP$3)^2+25*('Wind Calculations'!$AQ11-$AP$3),0),IF(AR11&gt;$AP$3,(58*(AR11-$AP$3)^2+25*(AR11-$AP$3))*$AP$7,0)+IF(AS11&gt;$AP$3,(58*(AS11-$AP$3)^2+25*(AS11-$AP$3))*$AQ$7,0)+IF(AT11&gt;$AP$3,(58*(AT11-$AP$3)^2+25*(AT11-$AP$3))*$AR$7,0)+IF(AU11&gt;$AP$3,(58*(AU11-$AP$3)^2+25*(AU11-$AP$3))*$AS$7,0))</f>
        <v>#DIV/0!</v>
      </c>
      <c r="AW11" s="89" t="e">
        <f>IF('Emission Calculations'!$F$9="flat",IF(0.056*'Wind Calculations'!$AQ11&gt;$AP$3,1,0),IF(OR(AR11&gt;$AP$3,AS11&gt;$AP$3,AT11&gt;$AP$3,AND((AU11&gt;$AP$3),$AP$7&gt;0)),1,0))</f>
        <v>#DIV/0!</v>
      </c>
    </row>
    <row r="12" spans="1:49">
      <c r="A12" s="148"/>
      <c r="B12" s="136"/>
      <c r="C12" s="89" t="e">
        <f>'Wind Calculations'!$B12*LN(10/$B$4)/LN($B$5/$B$4)</f>
        <v>#DIV/0!</v>
      </c>
      <c r="D12" s="89" t="e">
        <f t="shared" ref="D12:D74" si="0">0.1*C12*0.2</f>
        <v>#DIV/0!</v>
      </c>
      <c r="E12" s="89" t="e">
        <f t="shared" ref="E12:E74" si="1">0.1*C12*0.6</f>
        <v>#DIV/0!</v>
      </c>
      <c r="F12" s="89" t="e">
        <f t="shared" ref="F12:F74" si="2">0.1*C12*0.9</f>
        <v>#DIV/0!</v>
      </c>
      <c r="G12" s="89" t="e">
        <f t="shared" ref="G12:G74" si="3">0.1*C12*1.1</f>
        <v>#DIV/0!</v>
      </c>
      <c r="H12" s="89" t="e">
        <f>IF('Emission Calculations'!$B$9="flat",IF(0.053*'Wind Calculations'!$C12&gt;$B$3,58*('Wind Calculations'!$C12-$B$3)^2+25*('Wind Calculations'!$C12-$B$3),0),IF(D12&gt;$B$3,(58*(D12-$B$3)^2+25*(D12-$B$3))*$B$7,0)+IF(E12&gt;$B$3,(58*(E12-$B$3)^2+25*(E12-$B$3))*$C$7,0)+IF(F12&gt;$B$3,(58*(F12-$B$3)^2+25*(F12-$B$3))*$D$7,0)+IF(G12&gt;$B$3,(58*(G12-$B$3)^2+25*(G12-$B$3))*$E$7,0))</f>
        <v>#DIV/0!</v>
      </c>
      <c r="I12" s="89" t="e">
        <f>IF('Emission Calculations'!$B$9="flat",IF(0.056*'Wind Calculations'!$C12&gt;$B$3,1,0),IF(OR(D12&gt;$B$3,E12&gt;$B$3,F12&gt;$B$3,AND((G12&gt;$B$3),$B$7&gt;0)),1,0))</f>
        <v>#DIV/0!</v>
      </c>
      <c r="J12" s="75"/>
      <c r="K12" s="148"/>
      <c r="L12" s="136"/>
      <c r="M12" s="89" t="e">
        <f>'Wind Calculations'!$L12*LN(10/$L$4)/LN($L$5/$L$4)</f>
        <v>#DIV/0!</v>
      </c>
      <c r="N12" s="89" t="e">
        <f t="shared" ref="N12:N75" si="4">0.1*M12*0.2</f>
        <v>#DIV/0!</v>
      </c>
      <c r="O12" s="89" t="e">
        <f t="shared" ref="O12:O75" si="5">0.1*M12*0.6</f>
        <v>#DIV/0!</v>
      </c>
      <c r="P12" s="89" t="e">
        <f t="shared" ref="P12:P75" si="6">0.1*M12*0.9</f>
        <v>#DIV/0!</v>
      </c>
      <c r="Q12" s="89" t="e">
        <f t="shared" ref="Q12:Q75" si="7">0.1*M12*1.1</f>
        <v>#DIV/0!</v>
      </c>
      <c r="R12" s="89" t="e">
        <f>IF('Emission Calculations'!$C$9="flat",IF(0.053*'Wind Calculations'!$M12&gt;$L$3,58*('Wind Calculations'!$M12-$L$3)^2+25*('Wind Calculations'!$M12-$L$3),0),IF(N12&gt;$L$3,(58*(N12-$L$3)^2+25*(N12-$L$3))*$L$7,0)+IF(O12&gt;$L$3,(58*(O12-$L$3)^2+25*(O12-$L$3))*$M$7,0)+IF(P12&gt;$L$3,(58*(P12-$L$3)^2+25*(P12-$L$3))*$N$7,0)+IF(Q12&gt;$L$3,(58*(Q12-$L$3)^2+25*(Q12-$L$3))*$O$7,0))</f>
        <v>#DIV/0!</v>
      </c>
      <c r="S12" s="89" t="e">
        <f>IF('Emission Calculations'!$C$9="flat",IF(0.056*'Wind Calculations'!$M12&gt;$L$3,1,0),IF(OR(N12&gt;$L$3,O12&gt;$L$3,P12&gt;$L$3,AND((Q12&gt;$L$3),$L$7&gt;0)),1,0))</f>
        <v>#DIV/0!</v>
      </c>
      <c r="T12" s="47"/>
      <c r="U12" s="148"/>
      <c r="V12" s="136"/>
      <c r="W12" s="89" t="e">
        <f>'Wind Calculations'!$V12*LN(10/$V$4)/LN($V$5/$V$4)</f>
        <v>#DIV/0!</v>
      </c>
      <c r="X12" s="89" t="e">
        <f t="shared" ref="X12:X75" si="8">0.1*W12*0.2</f>
        <v>#DIV/0!</v>
      </c>
      <c r="Y12" s="89" t="e">
        <f t="shared" ref="Y12:Y75" si="9">0.1*W12*0.6</f>
        <v>#DIV/0!</v>
      </c>
      <c r="Z12" s="89" t="e">
        <f t="shared" ref="Z12:Z75" si="10">0.1*W12*0.9</f>
        <v>#DIV/0!</v>
      </c>
      <c r="AA12" s="89" t="e">
        <f t="shared" ref="AA12:AA75" si="11">0.1*W12*1.1</f>
        <v>#DIV/0!</v>
      </c>
      <c r="AB12" s="89" t="e">
        <f>IF('Emission Calculations'!$D$9="flat",IF(0.053*'Wind Calculations'!$W12&gt;$V$3,58*('Wind Calculations'!$W12-$L$3)^2+25*('Wind Calculations'!$W12-$L$3),0),IF(X12&gt;$L$3,(58*(X12-$L$3)^2+25*(X12-$L$3))*$V$7,0)+IF(Y12&gt;$V$3,(58*(Y12-$V$3)^2+25*(Y12-$V$3))*$W$7,0)+IF(Z12&gt;$V$3,(58*(Z12-$V$3)^2+25*(Z12-$V$3))*$X$7,0)+IF(AA12&gt;$V$3,(58*(AA12-$V$3)^2+25*(AA12-$V$3))*$Y$7,0))</f>
        <v>#DIV/0!</v>
      </c>
      <c r="AC12" s="89" t="e">
        <f>IF('Emission Calculations'!$D$9="flat",IF(0.056*'Wind Calculations'!$W12&gt;$V$3,1,0),IF(OR(X12&gt;$V$3,Y12&gt;$V$3,Z12&gt;$V$3,AND((AA12&gt;$V$3),$V$7&gt;0)),1,0))</f>
        <v>#DIV/0!</v>
      </c>
      <c r="AD12" s="47"/>
      <c r="AE12" s="148"/>
      <c r="AF12" s="136"/>
      <c r="AG12" s="89" t="e">
        <f>'Wind Calculations'!$AF12*LN(10/$AF$4)/LN($AF$5/$AF$4)</f>
        <v>#DIV/0!</v>
      </c>
      <c r="AH12" s="89" t="e">
        <f t="shared" ref="AH12:AH75" si="12">0.1*AG12*0.2</f>
        <v>#DIV/0!</v>
      </c>
      <c r="AI12" s="89" t="e">
        <f t="shared" ref="AI12:AI75" si="13">0.1*AG12*0.6</f>
        <v>#DIV/0!</v>
      </c>
      <c r="AJ12" s="89" t="e">
        <f t="shared" ref="AJ12:AJ75" si="14">0.1*AG12*0.9</f>
        <v>#DIV/0!</v>
      </c>
      <c r="AK12" s="89" t="e">
        <f t="shared" ref="AK12:AK75" si="15">0.1*AG12*1.1</f>
        <v>#DIV/0!</v>
      </c>
      <c r="AL12" s="89" t="e">
        <f>IF('Emission Calculations'!$E$9="flat",IF(0.053*'Wind Calculations'!$AG12&gt;$AF$3,58*('Wind Calculations'!$AG12-$AF$3)^2+25*('Wind Calculations'!$AG12-$AF$3),0),IF(AH12&gt;$AF$3,(58*(AH12-$AF$3)^2+25*(AH12-$AF$3))*$AF$7,0)+IF(AI12&gt;$AF$3,(58*(AI12-$AF$3)^2+25*(AI12-$AF$3))*$AG$7,0)+IF(AJ12&gt;$AF$3,(58*(AJ12-$AF$3)^2+25*(AJ12-$AF$3))*$AH$7,0)+IF(AK12&gt;$AF$3,(58*(AK12-$AF$3)^2+25*(AK12-$AF$3))*$AI$7,0))</f>
        <v>#DIV/0!</v>
      </c>
      <c r="AM12" s="89" t="e">
        <f>IF('Emission Calculations'!$E$9="flat",IF(0.056*'Wind Calculations'!$AG12&gt;$AF$3,1,0),IF(OR(AH12&gt;$AF$3,AI12&gt;$AF$3,AJ12&gt;$AF$3,AND((AK12&gt;$AF$3),$AF$7&gt;0)),1,0))</f>
        <v>#DIV/0!</v>
      </c>
      <c r="AN12" s="47"/>
      <c r="AO12" s="148"/>
      <c r="AP12" s="136"/>
      <c r="AQ12" s="89" t="e">
        <f>'Wind Calculations'!$AP12*LN(10/$AP$4)/LN($AP$5/$AP$4)</f>
        <v>#DIV/0!</v>
      </c>
      <c r="AR12" s="89" t="e">
        <f t="shared" ref="AR12:AR75" si="16">0.1*AQ12*0.2</f>
        <v>#DIV/0!</v>
      </c>
      <c r="AS12" s="89" t="e">
        <f t="shared" ref="AS12:AS75" si="17">0.1*AQ12*0.6</f>
        <v>#DIV/0!</v>
      </c>
      <c r="AT12" s="89" t="e">
        <f t="shared" ref="AT12:AT75" si="18">0.1*AQ12*0.9</f>
        <v>#DIV/0!</v>
      </c>
      <c r="AU12" s="89" t="e">
        <f t="shared" ref="AU12:AU75" si="19">0.1*AQ12*1.1</f>
        <v>#DIV/0!</v>
      </c>
      <c r="AV12" s="89" t="e">
        <f>IF('Emission Calculations'!$F$9="flat",IF(0.053*'Wind Calculations'!$AQ12&gt;$AP$3,58*('Wind Calculations'!$AQ12-$AP$3)^2+25*('Wind Calculations'!$AQ12-$AP$3),0),IF(AR12&gt;$AP$3,(58*(AR12-$AP$3)^2+25*(AR12-$AP$3))*$AP$7,0)+IF(AS12&gt;$AP$3,(58*(AS12-$AP$3)^2+25*(AS12-$AP$3))*$AQ$7,0)+IF(AT12&gt;$AP$3,(58*(AT12-$AP$3)^2+25*(AT12-$AP$3))*$AR$7,0)+IF(AU12&gt;$AP$3,(58*(AU12-$AP$3)^2+25*(AU12-$AP$3))*$AS$7,0))</f>
        <v>#DIV/0!</v>
      </c>
      <c r="AW12" s="89" t="e">
        <f>IF('Emission Calculations'!$F$9="flat",IF(0.056*'Wind Calculations'!$AQ12&gt;$AP$3,1,0),IF(OR(AR12&gt;$AP$3,AS12&gt;$AP$3,AT12&gt;$AP$3,AND((AU12&gt;$AP$3),$AP$7&gt;0)),1,0))</f>
        <v>#DIV/0!</v>
      </c>
    </row>
    <row r="13" spans="1:49">
      <c r="A13" s="148"/>
      <c r="B13" s="136"/>
      <c r="C13" s="89" t="e">
        <f>'Wind Calculations'!$B13*LN(10/$B$4)/LN($B$5/$B$4)</f>
        <v>#DIV/0!</v>
      </c>
      <c r="D13" s="89" t="e">
        <f t="shared" si="0"/>
        <v>#DIV/0!</v>
      </c>
      <c r="E13" s="89" t="e">
        <f t="shared" si="1"/>
        <v>#DIV/0!</v>
      </c>
      <c r="F13" s="89" t="e">
        <f t="shared" si="2"/>
        <v>#DIV/0!</v>
      </c>
      <c r="G13" s="89" t="e">
        <f t="shared" si="3"/>
        <v>#DIV/0!</v>
      </c>
      <c r="H13" s="89" t="e">
        <f>IF('Emission Calculations'!$B$9="flat",IF(0.053*'Wind Calculations'!$C13&gt;$B$3,58*('Wind Calculations'!$C13-$B$3)^2+25*('Wind Calculations'!$C13-$B$3),0),IF(D13&gt;$B$3,(58*(D13-$B$3)^2+25*(D13-$B$3))*$B$7,0)+IF(E13&gt;$B$3,(58*(E13-$B$3)^2+25*(E13-$B$3))*$C$7,0)+IF(F13&gt;$B$3,(58*(F13-$B$3)^2+25*(F13-$B$3))*$D$7,0)+IF(G13&gt;$B$3,(58*(G13-$B$3)^2+25*(G13-$B$3))*$E$7,0))</f>
        <v>#DIV/0!</v>
      </c>
      <c r="I13" s="89" t="e">
        <f>IF('Emission Calculations'!$B$9="flat",IF(0.056*'Wind Calculations'!$C13&gt;$B$3,1,0),IF(OR(D13&gt;$B$3,E13&gt;$B$3,F13&gt;$B$3,AND((G13&gt;$B$3),$B$7&gt;0)),1,0))</f>
        <v>#DIV/0!</v>
      </c>
      <c r="J13" s="75"/>
      <c r="K13" s="148"/>
      <c r="L13" s="136"/>
      <c r="M13" s="89" t="e">
        <f>'Wind Calculations'!$L13*LN(10/$L$4)/LN($L$5/$L$4)</f>
        <v>#DIV/0!</v>
      </c>
      <c r="N13" s="89" t="e">
        <f t="shared" si="4"/>
        <v>#DIV/0!</v>
      </c>
      <c r="O13" s="89" t="e">
        <f t="shared" si="5"/>
        <v>#DIV/0!</v>
      </c>
      <c r="P13" s="89" t="e">
        <f t="shared" si="6"/>
        <v>#DIV/0!</v>
      </c>
      <c r="Q13" s="89" t="e">
        <f t="shared" si="7"/>
        <v>#DIV/0!</v>
      </c>
      <c r="R13" s="89" t="e">
        <f>IF('Emission Calculations'!$C$9="flat",IF(0.053*'Wind Calculations'!$M13&gt;$L$3,58*('Wind Calculations'!$M13-$L$3)^2+25*('Wind Calculations'!$M13-$L$3),0),IF(N13&gt;$L$3,(58*(N13-$L$3)^2+25*(N13-$L$3))*$L$7,0)+IF(O13&gt;$L$3,(58*(O13-$L$3)^2+25*(O13-$L$3))*$M$7,0)+IF(P13&gt;$L$3,(58*(P13-$L$3)^2+25*(P13-$L$3))*$N$7,0)+IF(Q13&gt;$L$3,(58*(Q13-$L$3)^2+25*(Q13-$L$3))*$O$7,0))</f>
        <v>#DIV/0!</v>
      </c>
      <c r="S13" s="89" t="e">
        <f>IF('Emission Calculations'!$C$9="flat",IF(0.056*'Wind Calculations'!$M13&gt;$L$3,1,0),IF(OR(N13&gt;$L$3,O13&gt;$L$3,P13&gt;$L$3,AND((Q13&gt;$L$3),$L$7&gt;0)),1,0))</f>
        <v>#DIV/0!</v>
      </c>
      <c r="T13" s="47"/>
      <c r="U13" s="148"/>
      <c r="V13" s="136"/>
      <c r="W13" s="89" t="e">
        <f>'Wind Calculations'!$V13*LN(10/$V$4)/LN($V$5/$V$4)</f>
        <v>#DIV/0!</v>
      </c>
      <c r="X13" s="89" t="e">
        <f t="shared" si="8"/>
        <v>#DIV/0!</v>
      </c>
      <c r="Y13" s="89" t="e">
        <f t="shared" si="9"/>
        <v>#DIV/0!</v>
      </c>
      <c r="Z13" s="89" t="e">
        <f t="shared" si="10"/>
        <v>#DIV/0!</v>
      </c>
      <c r="AA13" s="89" t="e">
        <f t="shared" si="11"/>
        <v>#DIV/0!</v>
      </c>
      <c r="AB13" s="89" t="e">
        <f>IF('Emission Calculations'!$D$9="flat",IF(0.053*'Wind Calculations'!$W13&gt;$V$3,58*('Wind Calculations'!$W13-$L$3)^2+25*('Wind Calculations'!$W13-$L$3),0),IF(X13&gt;$L$3,(58*(X13-$L$3)^2+25*(X13-$L$3))*$V$7,0)+IF(Y13&gt;$V$3,(58*(Y13-$V$3)^2+25*(Y13-$V$3))*$W$7,0)+IF(Z13&gt;$V$3,(58*(Z13-$V$3)^2+25*(Z13-$V$3))*$X$7,0)+IF(AA13&gt;$V$3,(58*(AA13-$V$3)^2+25*(AA13-$V$3))*$Y$7,0))</f>
        <v>#DIV/0!</v>
      </c>
      <c r="AC13" s="89" t="e">
        <f>IF('Emission Calculations'!$D$9="flat",IF(0.056*'Wind Calculations'!$W13&gt;$V$3,1,0),IF(OR(X13&gt;$V$3,Y13&gt;$V$3,Z13&gt;$V$3,AND((AA13&gt;$V$3),$V$7&gt;0)),1,0))</f>
        <v>#DIV/0!</v>
      </c>
      <c r="AD13" s="47"/>
      <c r="AE13" s="148"/>
      <c r="AF13" s="136"/>
      <c r="AG13" s="89" t="e">
        <f>'Wind Calculations'!$AF13*LN(10/$AF$4)/LN($AF$5/$AF$4)</f>
        <v>#DIV/0!</v>
      </c>
      <c r="AH13" s="89" t="e">
        <f t="shared" si="12"/>
        <v>#DIV/0!</v>
      </c>
      <c r="AI13" s="89" t="e">
        <f t="shared" si="13"/>
        <v>#DIV/0!</v>
      </c>
      <c r="AJ13" s="89" t="e">
        <f t="shared" si="14"/>
        <v>#DIV/0!</v>
      </c>
      <c r="AK13" s="89" t="e">
        <f t="shared" si="15"/>
        <v>#DIV/0!</v>
      </c>
      <c r="AL13" s="89" t="e">
        <f>IF('Emission Calculations'!$E$9="flat",IF(0.053*'Wind Calculations'!$AG13&gt;$AF$3,58*('Wind Calculations'!$AG13-$AF$3)^2+25*('Wind Calculations'!$AG13-$AF$3),0),IF(AH13&gt;$AF$3,(58*(AH13-$AF$3)^2+25*(AH13-$AF$3))*$AF$7,0)+IF(AI13&gt;$AF$3,(58*(AI13-$AF$3)^2+25*(AI13-$AF$3))*$AG$7,0)+IF(AJ13&gt;$AF$3,(58*(AJ13-$AF$3)^2+25*(AJ13-$AF$3))*$AH$7,0)+IF(AK13&gt;$AF$3,(58*(AK13-$AF$3)^2+25*(AK13-$AF$3))*$AI$7,0))</f>
        <v>#DIV/0!</v>
      </c>
      <c r="AM13" s="89" t="e">
        <f>IF('Emission Calculations'!$E$9="flat",IF(0.056*'Wind Calculations'!$AG13&gt;$AF$3,1,0),IF(OR(AH13&gt;$AF$3,AI13&gt;$AF$3,AJ13&gt;$AF$3,AND((AK13&gt;$AF$3),$AF$7&gt;0)),1,0))</f>
        <v>#DIV/0!</v>
      </c>
      <c r="AN13" s="47"/>
      <c r="AO13" s="148"/>
      <c r="AP13" s="136"/>
      <c r="AQ13" s="89" t="e">
        <f>'Wind Calculations'!$AP13*LN(10/$AP$4)/LN($AP$5/$AP$4)</f>
        <v>#DIV/0!</v>
      </c>
      <c r="AR13" s="89" t="e">
        <f t="shared" si="16"/>
        <v>#DIV/0!</v>
      </c>
      <c r="AS13" s="89" t="e">
        <f t="shared" si="17"/>
        <v>#DIV/0!</v>
      </c>
      <c r="AT13" s="89" t="e">
        <f t="shared" si="18"/>
        <v>#DIV/0!</v>
      </c>
      <c r="AU13" s="89" t="e">
        <f t="shared" si="19"/>
        <v>#DIV/0!</v>
      </c>
      <c r="AV13" s="89" t="e">
        <f>IF('Emission Calculations'!$F$9="flat",IF(0.053*'Wind Calculations'!$AQ13&gt;$AP$3,58*('Wind Calculations'!$AQ13-$AP$3)^2+25*('Wind Calculations'!$AQ13-$AP$3),0),IF(AR13&gt;$AP$3,(58*(AR13-$AP$3)^2+25*(AR13-$AP$3))*$AP$7,0)+IF(AS13&gt;$AP$3,(58*(AS13-$AP$3)^2+25*(AS13-$AP$3))*$AQ$7,0)+IF(AT13&gt;$AP$3,(58*(AT13-$AP$3)^2+25*(AT13-$AP$3))*$AR$7,0)+IF(AU13&gt;$AP$3,(58*(AU13-$AP$3)^2+25*(AU13-$AP$3))*$AS$7,0))</f>
        <v>#DIV/0!</v>
      </c>
      <c r="AW13" s="89" t="e">
        <f>IF('Emission Calculations'!$F$9="flat",IF(0.056*'Wind Calculations'!$AQ13&gt;$AP$3,1,0),IF(OR(AR13&gt;$AP$3,AS13&gt;$AP$3,AT13&gt;$AP$3,AND((AU13&gt;$AP$3),$AP$7&gt;0)),1,0))</f>
        <v>#DIV/0!</v>
      </c>
    </row>
    <row r="14" spans="1:49">
      <c r="A14" s="148"/>
      <c r="B14" s="136"/>
      <c r="C14" s="89" t="e">
        <f>'Wind Calculations'!$B14*LN(10/$B$4)/LN($B$5/$B$4)</f>
        <v>#DIV/0!</v>
      </c>
      <c r="D14" s="89" t="e">
        <f t="shared" si="0"/>
        <v>#DIV/0!</v>
      </c>
      <c r="E14" s="89" t="e">
        <f t="shared" si="1"/>
        <v>#DIV/0!</v>
      </c>
      <c r="F14" s="89" t="e">
        <f t="shared" si="2"/>
        <v>#DIV/0!</v>
      </c>
      <c r="G14" s="89" t="e">
        <f t="shared" si="3"/>
        <v>#DIV/0!</v>
      </c>
      <c r="H14" s="89" t="e">
        <f>IF('Emission Calculations'!$B$9="flat",IF(0.053*'Wind Calculations'!$C14&gt;$B$3,58*('Wind Calculations'!$C14-$B$3)^2+25*('Wind Calculations'!$C14-$B$3),0),IF(D14&gt;$B$3,(58*(D14-$B$3)^2+25*(D14-$B$3))*$B$7,0)+IF(E14&gt;$B$3,(58*(E14-$B$3)^2+25*(E14-$B$3))*$C$7,0)+IF(F14&gt;$B$3,(58*(F14-$B$3)^2+25*(F14-$B$3))*$D$7,0)+IF(G14&gt;$B$3,(58*(G14-$B$3)^2+25*(G14-$B$3))*$E$7,0))</f>
        <v>#DIV/0!</v>
      </c>
      <c r="I14" s="89" t="e">
        <f>IF('Emission Calculations'!$B$9="flat",IF(0.056*'Wind Calculations'!$C14&gt;$B$3,1,0),IF(OR(D14&gt;$B$3,E14&gt;$B$3,F14&gt;$B$3,AND((G14&gt;$B$3),$B$7&gt;0)),1,0))</f>
        <v>#DIV/0!</v>
      </c>
      <c r="J14" s="75"/>
      <c r="K14" s="148"/>
      <c r="L14" s="136"/>
      <c r="M14" s="89" t="e">
        <f>'Wind Calculations'!$L14*LN(10/$L$4)/LN($L$5/$L$4)</f>
        <v>#DIV/0!</v>
      </c>
      <c r="N14" s="89" t="e">
        <f t="shared" si="4"/>
        <v>#DIV/0!</v>
      </c>
      <c r="O14" s="89" t="e">
        <f t="shared" si="5"/>
        <v>#DIV/0!</v>
      </c>
      <c r="P14" s="89" t="e">
        <f t="shared" si="6"/>
        <v>#DIV/0!</v>
      </c>
      <c r="Q14" s="89" t="e">
        <f t="shared" si="7"/>
        <v>#DIV/0!</v>
      </c>
      <c r="R14" s="89" t="e">
        <f>IF('Emission Calculations'!$C$9="flat",IF(0.053*'Wind Calculations'!$M14&gt;$L$3,58*('Wind Calculations'!$M14-$L$3)^2+25*('Wind Calculations'!$M14-$L$3),0),IF(N14&gt;$L$3,(58*(N14-$L$3)^2+25*(N14-$L$3))*$L$7,0)+IF(O14&gt;$L$3,(58*(O14-$L$3)^2+25*(O14-$L$3))*$M$7,0)+IF(P14&gt;$L$3,(58*(P14-$L$3)^2+25*(P14-$L$3))*$N$7,0)+IF(Q14&gt;$L$3,(58*(Q14-$L$3)^2+25*(Q14-$L$3))*$O$7,0))</f>
        <v>#DIV/0!</v>
      </c>
      <c r="S14" s="89" t="e">
        <f>IF('Emission Calculations'!$C$9="flat",IF(0.056*'Wind Calculations'!$M14&gt;$L$3,1,0),IF(OR(N14&gt;$L$3,O14&gt;$L$3,P14&gt;$L$3,AND((Q14&gt;$L$3),$L$7&gt;0)),1,0))</f>
        <v>#DIV/0!</v>
      </c>
      <c r="T14" s="47"/>
      <c r="U14" s="148"/>
      <c r="V14" s="136"/>
      <c r="W14" s="89" t="e">
        <f>'Wind Calculations'!$V14*LN(10/$V$4)/LN($V$5/$V$4)</f>
        <v>#DIV/0!</v>
      </c>
      <c r="X14" s="89" t="e">
        <f t="shared" si="8"/>
        <v>#DIV/0!</v>
      </c>
      <c r="Y14" s="89" t="e">
        <f t="shared" si="9"/>
        <v>#DIV/0!</v>
      </c>
      <c r="Z14" s="89" t="e">
        <f t="shared" si="10"/>
        <v>#DIV/0!</v>
      </c>
      <c r="AA14" s="89" t="e">
        <f t="shared" si="11"/>
        <v>#DIV/0!</v>
      </c>
      <c r="AB14" s="89" t="e">
        <f>IF('Emission Calculations'!$D$9="flat",IF(0.053*'Wind Calculations'!$W14&gt;$V$3,58*('Wind Calculations'!$W14-$L$3)^2+25*('Wind Calculations'!$W14-$L$3),0),IF(X14&gt;$L$3,(58*(X14-$L$3)^2+25*(X14-$L$3))*$V$7,0)+IF(Y14&gt;$V$3,(58*(Y14-$V$3)^2+25*(Y14-$V$3))*$W$7,0)+IF(Z14&gt;$V$3,(58*(Z14-$V$3)^2+25*(Z14-$V$3))*$X$7,0)+IF(AA14&gt;$V$3,(58*(AA14-$V$3)^2+25*(AA14-$V$3))*$Y$7,0))</f>
        <v>#DIV/0!</v>
      </c>
      <c r="AC14" s="89" t="e">
        <f>IF('Emission Calculations'!$D$9="flat",IF(0.056*'Wind Calculations'!$W14&gt;$V$3,1,0),IF(OR(X14&gt;$V$3,Y14&gt;$V$3,Z14&gt;$V$3,AND((AA14&gt;$V$3),$V$7&gt;0)),1,0))</f>
        <v>#DIV/0!</v>
      </c>
      <c r="AD14" s="47"/>
      <c r="AE14" s="148"/>
      <c r="AF14" s="136"/>
      <c r="AG14" s="89" t="e">
        <f>'Wind Calculations'!$AF14*LN(10/$AF$4)/LN($AF$5/$AF$4)</f>
        <v>#DIV/0!</v>
      </c>
      <c r="AH14" s="89" t="e">
        <f t="shared" si="12"/>
        <v>#DIV/0!</v>
      </c>
      <c r="AI14" s="89" t="e">
        <f t="shared" si="13"/>
        <v>#DIV/0!</v>
      </c>
      <c r="AJ14" s="89" t="e">
        <f t="shared" si="14"/>
        <v>#DIV/0!</v>
      </c>
      <c r="AK14" s="89" t="e">
        <f t="shared" si="15"/>
        <v>#DIV/0!</v>
      </c>
      <c r="AL14" s="89" t="e">
        <f>IF('Emission Calculations'!$E$9="flat",IF(0.053*'Wind Calculations'!$AG14&gt;$AF$3,58*('Wind Calculations'!$AG14-$AF$3)^2+25*('Wind Calculations'!$AG14-$AF$3),0),IF(AH14&gt;$AF$3,(58*(AH14-$AF$3)^2+25*(AH14-$AF$3))*$AF$7,0)+IF(AI14&gt;$AF$3,(58*(AI14-$AF$3)^2+25*(AI14-$AF$3))*$AG$7,0)+IF(AJ14&gt;$AF$3,(58*(AJ14-$AF$3)^2+25*(AJ14-$AF$3))*$AH$7,0)+IF(AK14&gt;$AF$3,(58*(AK14-$AF$3)^2+25*(AK14-$AF$3))*$AI$7,0))</f>
        <v>#DIV/0!</v>
      </c>
      <c r="AM14" s="89" t="e">
        <f>IF('Emission Calculations'!$E$9="flat",IF(0.056*'Wind Calculations'!$AG14&gt;$AF$3,1,0),IF(OR(AH14&gt;$AF$3,AI14&gt;$AF$3,AJ14&gt;$AF$3,AND((AK14&gt;$AF$3),$AF$7&gt;0)),1,0))</f>
        <v>#DIV/0!</v>
      </c>
      <c r="AN14" s="47"/>
      <c r="AO14" s="148"/>
      <c r="AP14" s="136"/>
      <c r="AQ14" s="89" t="e">
        <f>'Wind Calculations'!$AP14*LN(10/$AP$4)/LN($AP$5/$AP$4)</f>
        <v>#DIV/0!</v>
      </c>
      <c r="AR14" s="89" t="e">
        <f t="shared" si="16"/>
        <v>#DIV/0!</v>
      </c>
      <c r="AS14" s="89" t="e">
        <f t="shared" si="17"/>
        <v>#DIV/0!</v>
      </c>
      <c r="AT14" s="89" t="e">
        <f t="shared" si="18"/>
        <v>#DIV/0!</v>
      </c>
      <c r="AU14" s="89" t="e">
        <f t="shared" si="19"/>
        <v>#DIV/0!</v>
      </c>
      <c r="AV14" s="89" t="e">
        <f>IF('Emission Calculations'!$F$9="flat",IF(0.053*'Wind Calculations'!$AQ14&gt;$AP$3,58*('Wind Calculations'!$AQ14-$AP$3)^2+25*('Wind Calculations'!$AQ14-$AP$3),0),IF(AR14&gt;$AP$3,(58*(AR14-$AP$3)^2+25*(AR14-$AP$3))*$AP$7,0)+IF(AS14&gt;$AP$3,(58*(AS14-$AP$3)^2+25*(AS14-$AP$3))*$AQ$7,0)+IF(AT14&gt;$AP$3,(58*(AT14-$AP$3)^2+25*(AT14-$AP$3))*$AR$7,0)+IF(AU14&gt;$AP$3,(58*(AU14-$AP$3)^2+25*(AU14-$AP$3))*$AS$7,0))</f>
        <v>#DIV/0!</v>
      </c>
      <c r="AW14" s="89" t="e">
        <f>IF('Emission Calculations'!$F$9="flat",IF(0.056*'Wind Calculations'!$AQ14&gt;$AP$3,1,0),IF(OR(AR14&gt;$AP$3,AS14&gt;$AP$3,AT14&gt;$AP$3,AND((AU14&gt;$AP$3),$AP$7&gt;0)),1,0))</f>
        <v>#DIV/0!</v>
      </c>
    </row>
    <row r="15" spans="1:49">
      <c r="A15" s="148"/>
      <c r="B15" s="136"/>
      <c r="C15" s="89" t="e">
        <f>'Wind Calculations'!$B15*LN(10/$B$4)/LN($B$5/$B$4)</f>
        <v>#DIV/0!</v>
      </c>
      <c r="D15" s="89" t="e">
        <f t="shared" si="0"/>
        <v>#DIV/0!</v>
      </c>
      <c r="E15" s="89" t="e">
        <f t="shared" si="1"/>
        <v>#DIV/0!</v>
      </c>
      <c r="F15" s="89" t="e">
        <f t="shared" si="2"/>
        <v>#DIV/0!</v>
      </c>
      <c r="G15" s="89" t="e">
        <f t="shared" si="3"/>
        <v>#DIV/0!</v>
      </c>
      <c r="H15" s="89" t="e">
        <f>IF('Emission Calculations'!$B$9="flat",IF(0.053*'Wind Calculations'!$C15&gt;$B$3,58*('Wind Calculations'!$C15-$B$3)^2+25*('Wind Calculations'!$C15-$B$3),0),IF(D15&gt;$B$3,(58*(D15-$B$3)^2+25*(D15-$B$3))*$B$7,0)+IF(E15&gt;$B$3,(58*(E15-$B$3)^2+25*(E15-$B$3))*$C$7,0)+IF(F15&gt;$B$3,(58*(F15-$B$3)^2+25*(F15-$B$3))*$D$7,0)+IF(G15&gt;$B$3,(58*(G15-$B$3)^2+25*(G15-$B$3))*$E$7,0))</f>
        <v>#DIV/0!</v>
      </c>
      <c r="I15" s="89" t="e">
        <f>IF('Emission Calculations'!$B$9="flat",IF(0.056*'Wind Calculations'!$C15&gt;$B$3,1,0),IF(OR(D15&gt;$B$3,E15&gt;$B$3,F15&gt;$B$3,AND((G15&gt;$B$3),$B$7&gt;0)),1,0))</f>
        <v>#DIV/0!</v>
      </c>
      <c r="J15" s="75"/>
      <c r="K15" s="148"/>
      <c r="L15" s="136"/>
      <c r="M15" s="89" t="e">
        <f>'Wind Calculations'!$L15*LN(10/$L$4)/LN($L$5/$L$4)</f>
        <v>#DIV/0!</v>
      </c>
      <c r="N15" s="89" t="e">
        <f t="shared" si="4"/>
        <v>#DIV/0!</v>
      </c>
      <c r="O15" s="89" t="e">
        <f t="shared" si="5"/>
        <v>#DIV/0!</v>
      </c>
      <c r="P15" s="89" t="e">
        <f t="shared" si="6"/>
        <v>#DIV/0!</v>
      </c>
      <c r="Q15" s="89" t="e">
        <f t="shared" si="7"/>
        <v>#DIV/0!</v>
      </c>
      <c r="R15" s="89" t="e">
        <f>IF('Emission Calculations'!$C$9="flat",IF(0.053*'Wind Calculations'!$M15&gt;$L$3,58*('Wind Calculations'!$M15-$L$3)^2+25*('Wind Calculations'!$M15-$L$3),0),IF(N15&gt;$L$3,(58*(N15-$L$3)^2+25*(N15-$L$3))*$L$7,0)+IF(O15&gt;$L$3,(58*(O15-$L$3)^2+25*(O15-$L$3))*$M$7,0)+IF(P15&gt;$L$3,(58*(P15-$L$3)^2+25*(P15-$L$3))*$N$7,0)+IF(Q15&gt;$L$3,(58*(Q15-$L$3)^2+25*(Q15-$L$3))*$O$7,0))</f>
        <v>#DIV/0!</v>
      </c>
      <c r="S15" s="89" t="e">
        <f>IF('Emission Calculations'!$C$9="flat",IF(0.056*'Wind Calculations'!$M15&gt;$L$3,1,0),IF(OR(N15&gt;$L$3,O15&gt;$L$3,P15&gt;$L$3,AND((Q15&gt;$L$3),$L$7&gt;0)),1,0))</f>
        <v>#DIV/0!</v>
      </c>
      <c r="T15" s="47"/>
      <c r="U15" s="148"/>
      <c r="V15" s="136"/>
      <c r="W15" s="89" t="e">
        <f>'Wind Calculations'!$V15*LN(10/$V$4)/LN($V$5/$V$4)</f>
        <v>#DIV/0!</v>
      </c>
      <c r="X15" s="89" t="e">
        <f t="shared" si="8"/>
        <v>#DIV/0!</v>
      </c>
      <c r="Y15" s="89" t="e">
        <f t="shared" si="9"/>
        <v>#DIV/0!</v>
      </c>
      <c r="Z15" s="89" t="e">
        <f t="shared" si="10"/>
        <v>#DIV/0!</v>
      </c>
      <c r="AA15" s="89" t="e">
        <f t="shared" si="11"/>
        <v>#DIV/0!</v>
      </c>
      <c r="AB15" s="89" t="e">
        <f>IF('Emission Calculations'!$D$9="flat",IF(0.053*'Wind Calculations'!$W15&gt;$V$3,58*('Wind Calculations'!$W15-$L$3)^2+25*('Wind Calculations'!$W15-$L$3),0),IF(X15&gt;$L$3,(58*(X15-$L$3)^2+25*(X15-$L$3))*$V$7,0)+IF(Y15&gt;$V$3,(58*(Y15-$V$3)^2+25*(Y15-$V$3))*$W$7,0)+IF(Z15&gt;$V$3,(58*(Z15-$V$3)^2+25*(Z15-$V$3))*$X$7,0)+IF(AA15&gt;$V$3,(58*(AA15-$V$3)^2+25*(AA15-$V$3))*$Y$7,0))</f>
        <v>#DIV/0!</v>
      </c>
      <c r="AC15" s="89" t="e">
        <f>IF('Emission Calculations'!$D$9="flat",IF(0.056*'Wind Calculations'!$W15&gt;$V$3,1,0),IF(OR(X15&gt;$V$3,Y15&gt;$V$3,Z15&gt;$V$3,AND((AA15&gt;$V$3),$V$7&gt;0)),1,0))</f>
        <v>#DIV/0!</v>
      </c>
      <c r="AD15" s="47"/>
      <c r="AE15" s="148"/>
      <c r="AF15" s="136"/>
      <c r="AG15" s="89" t="e">
        <f>'Wind Calculations'!$AF15*LN(10/$AF$4)/LN($AF$5/$AF$4)</f>
        <v>#DIV/0!</v>
      </c>
      <c r="AH15" s="89" t="e">
        <f t="shared" si="12"/>
        <v>#DIV/0!</v>
      </c>
      <c r="AI15" s="89" t="e">
        <f t="shared" si="13"/>
        <v>#DIV/0!</v>
      </c>
      <c r="AJ15" s="89" t="e">
        <f t="shared" si="14"/>
        <v>#DIV/0!</v>
      </c>
      <c r="AK15" s="89" t="e">
        <f t="shared" si="15"/>
        <v>#DIV/0!</v>
      </c>
      <c r="AL15" s="89" t="e">
        <f>IF('Emission Calculations'!$E$9="flat",IF(0.053*'Wind Calculations'!$AG15&gt;$AF$3,58*('Wind Calculations'!$AG15-$AF$3)^2+25*('Wind Calculations'!$AG15-$AF$3),0),IF(AH15&gt;$AF$3,(58*(AH15-$AF$3)^2+25*(AH15-$AF$3))*$AF$7,0)+IF(AI15&gt;$AF$3,(58*(AI15-$AF$3)^2+25*(AI15-$AF$3))*$AG$7,0)+IF(AJ15&gt;$AF$3,(58*(AJ15-$AF$3)^2+25*(AJ15-$AF$3))*$AH$7,0)+IF(AK15&gt;$AF$3,(58*(AK15-$AF$3)^2+25*(AK15-$AF$3))*$AI$7,0))</f>
        <v>#DIV/0!</v>
      </c>
      <c r="AM15" s="89" t="e">
        <f>IF('Emission Calculations'!$E$9="flat",IF(0.056*'Wind Calculations'!$AG15&gt;$AF$3,1,0),IF(OR(AH15&gt;$AF$3,AI15&gt;$AF$3,AJ15&gt;$AF$3,AND((AK15&gt;$AF$3),$AF$7&gt;0)),1,0))</f>
        <v>#DIV/0!</v>
      </c>
      <c r="AN15" s="47"/>
      <c r="AO15" s="148"/>
      <c r="AP15" s="136"/>
      <c r="AQ15" s="89" t="e">
        <f>'Wind Calculations'!$AP15*LN(10/$AP$4)/LN($AP$5/$AP$4)</f>
        <v>#DIV/0!</v>
      </c>
      <c r="AR15" s="89" t="e">
        <f t="shared" si="16"/>
        <v>#DIV/0!</v>
      </c>
      <c r="AS15" s="89" t="e">
        <f t="shared" si="17"/>
        <v>#DIV/0!</v>
      </c>
      <c r="AT15" s="89" t="e">
        <f t="shared" si="18"/>
        <v>#DIV/0!</v>
      </c>
      <c r="AU15" s="89" t="e">
        <f t="shared" si="19"/>
        <v>#DIV/0!</v>
      </c>
      <c r="AV15" s="89" t="e">
        <f>IF('Emission Calculations'!$F$9="flat",IF(0.053*'Wind Calculations'!$AQ15&gt;$AP$3,58*('Wind Calculations'!$AQ15-$AP$3)^2+25*('Wind Calculations'!$AQ15-$AP$3),0),IF(AR15&gt;$AP$3,(58*(AR15-$AP$3)^2+25*(AR15-$AP$3))*$AP$7,0)+IF(AS15&gt;$AP$3,(58*(AS15-$AP$3)^2+25*(AS15-$AP$3))*$AQ$7,0)+IF(AT15&gt;$AP$3,(58*(AT15-$AP$3)^2+25*(AT15-$AP$3))*$AR$7,0)+IF(AU15&gt;$AP$3,(58*(AU15-$AP$3)^2+25*(AU15-$AP$3))*$AS$7,0))</f>
        <v>#DIV/0!</v>
      </c>
      <c r="AW15" s="89" t="e">
        <f>IF('Emission Calculations'!$F$9="flat",IF(0.056*'Wind Calculations'!$AQ15&gt;$AP$3,1,0),IF(OR(AR15&gt;$AP$3,AS15&gt;$AP$3,AT15&gt;$AP$3,AND((AU15&gt;$AP$3),$AP$7&gt;0)),1,0))</f>
        <v>#DIV/0!</v>
      </c>
    </row>
    <row r="16" spans="1:49">
      <c r="A16" s="148"/>
      <c r="B16" s="136"/>
      <c r="C16" s="89" t="e">
        <f>'Wind Calculations'!$B16*LN(10/$B$4)/LN($B$5/$B$4)</f>
        <v>#DIV/0!</v>
      </c>
      <c r="D16" s="89" t="e">
        <f t="shared" si="0"/>
        <v>#DIV/0!</v>
      </c>
      <c r="E16" s="89" t="e">
        <f t="shared" si="1"/>
        <v>#DIV/0!</v>
      </c>
      <c r="F16" s="89" t="e">
        <f t="shared" si="2"/>
        <v>#DIV/0!</v>
      </c>
      <c r="G16" s="89" t="e">
        <f t="shared" si="3"/>
        <v>#DIV/0!</v>
      </c>
      <c r="H16" s="89" t="e">
        <f>IF('Emission Calculations'!$B$9="flat",IF(0.053*'Wind Calculations'!$C16&gt;$B$3,58*('Wind Calculations'!$C16-$B$3)^2+25*('Wind Calculations'!$C16-$B$3),0),IF(D16&gt;$B$3,(58*(D16-$B$3)^2+25*(D16-$B$3))*$B$7,0)+IF(E16&gt;$B$3,(58*(E16-$B$3)^2+25*(E16-$B$3))*$C$7,0)+IF(F16&gt;$B$3,(58*(F16-$B$3)^2+25*(F16-$B$3))*$D$7,0)+IF(G16&gt;$B$3,(58*(G16-$B$3)^2+25*(G16-$B$3))*$E$7,0))</f>
        <v>#DIV/0!</v>
      </c>
      <c r="I16" s="89" t="e">
        <f>IF('Emission Calculations'!$B$9="flat",IF(0.056*'Wind Calculations'!$C16&gt;$B$3,1,0),IF(OR(D16&gt;$B$3,E16&gt;$B$3,F16&gt;$B$3,AND((G16&gt;$B$3),$B$7&gt;0)),1,0))</f>
        <v>#DIV/0!</v>
      </c>
      <c r="J16" s="75"/>
      <c r="K16" s="148"/>
      <c r="L16" s="136"/>
      <c r="M16" s="89" t="e">
        <f>'Wind Calculations'!$L16*LN(10/$L$4)/LN($L$5/$L$4)</f>
        <v>#DIV/0!</v>
      </c>
      <c r="N16" s="89" t="e">
        <f t="shared" si="4"/>
        <v>#DIV/0!</v>
      </c>
      <c r="O16" s="89" t="e">
        <f t="shared" si="5"/>
        <v>#DIV/0!</v>
      </c>
      <c r="P16" s="89" t="e">
        <f t="shared" si="6"/>
        <v>#DIV/0!</v>
      </c>
      <c r="Q16" s="89" t="e">
        <f t="shared" si="7"/>
        <v>#DIV/0!</v>
      </c>
      <c r="R16" s="89" t="e">
        <f>IF('Emission Calculations'!$C$9="flat",IF(0.053*'Wind Calculations'!$M16&gt;$L$3,58*('Wind Calculations'!$M16-$L$3)^2+25*('Wind Calculations'!$M16-$L$3),0),IF(N16&gt;$L$3,(58*(N16-$L$3)^2+25*(N16-$L$3))*$L$7,0)+IF(O16&gt;$L$3,(58*(O16-$L$3)^2+25*(O16-$L$3))*$M$7,0)+IF(P16&gt;$L$3,(58*(P16-$L$3)^2+25*(P16-$L$3))*$N$7,0)+IF(Q16&gt;$L$3,(58*(Q16-$L$3)^2+25*(Q16-$L$3))*$O$7,0))</f>
        <v>#DIV/0!</v>
      </c>
      <c r="S16" s="89" t="e">
        <f>IF('Emission Calculations'!$C$9="flat",IF(0.056*'Wind Calculations'!$M16&gt;$L$3,1,0),IF(OR(N16&gt;$L$3,O16&gt;$L$3,P16&gt;$L$3,AND((Q16&gt;$L$3),$L$7&gt;0)),1,0))</f>
        <v>#DIV/0!</v>
      </c>
      <c r="T16" s="47"/>
      <c r="U16" s="148"/>
      <c r="V16" s="136"/>
      <c r="W16" s="89" t="e">
        <f>'Wind Calculations'!$V16*LN(10/$V$4)/LN($V$5/$V$4)</f>
        <v>#DIV/0!</v>
      </c>
      <c r="X16" s="89" t="e">
        <f t="shared" si="8"/>
        <v>#DIV/0!</v>
      </c>
      <c r="Y16" s="89" t="e">
        <f t="shared" si="9"/>
        <v>#DIV/0!</v>
      </c>
      <c r="Z16" s="89" t="e">
        <f t="shared" si="10"/>
        <v>#DIV/0!</v>
      </c>
      <c r="AA16" s="89" t="e">
        <f t="shared" si="11"/>
        <v>#DIV/0!</v>
      </c>
      <c r="AB16" s="89" t="e">
        <f>IF('Emission Calculations'!$D$9="flat",IF(0.053*'Wind Calculations'!$W16&gt;$V$3,58*('Wind Calculations'!$W16-$L$3)^2+25*('Wind Calculations'!$W16-$L$3),0),IF(X16&gt;$L$3,(58*(X16-$L$3)^2+25*(X16-$L$3))*$V$7,0)+IF(Y16&gt;$V$3,(58*(Y16-$V$3)^2+25*(Y16-$V$3))*$W$7,0)+IF(Z16&gt;$V$3,(58*(Z16-$V$3)^2+25*(Z16-$V$3))*$X$7,0)+IF(AA16&gt;$V$3,(58*(AA16-$V$3)^2+25*(AA16-$V$3))*$Y$7,0))</f>
        <v>#DIV/0!</v>
      </c>
      <c r="AC16" s="89" t="e">
        <f>IF('Emission Calculations'!$D$9="flat",IF(0.056*'Wind Calculations'!$W16&gt;$V$3,1,0),IF(OR(X16&gt;$V$3,Y16&gt;$V$3,Z16&gt;$V$3,AND((AA16&gt;$V$3),$V$7&gt;0)),1,0))</f>
        <v>#DIV/0!</v>
      </c>
      <c r="AD16" s="47"/>
      <c r="AE16" s="148"/>
      <c r="AF16" s="136"/>
      <c r="AG16" s="89" t="e">
        <f>'Wind Calculations'!$AF16*LN(10/$AF$4)/LN($AF$5/$AF$4)</f>
        <v>#DIV/0!</v>
      </c>
      <c r="AH16" s="89" t="e">
        <f t="shared" si="12"/>
        <v>#DIV/0!</v>
      </c>
      <c r="AI16" s="89" t="e">
        <f t="shared" si="13"/>
        <v>#DIV/0!</v>
      </c>
      <c r="AJ16" s="89" t="e">
        <f t="shared" si="14"/>
        <v>#DIV/0!</v>
      </c>
      <c r="AK16" s="89" t="e">
        <f t="shared" si="15"/>
        <v>#DIV/0!</v>
      </c>
      <c r="AL16" s="89" t="e">
        <f>IF('Emission Calculations'!$E$9="flat",IF(0.053*'Wind Calculations'!$AG16&gt;$AF$3,58*('Wind Calculations'!$AG16-$AF$3)^2+25*('Wind Calculations'!$AG16-$AF$3),0),IF(AH16&gt;$AF$3,(58*(AH16-$AF$3)^2+25*(AH16-$AF$3))*$AF$7,0)+IF(AI16&gt;$AF$3,(58*(AI16-$AF$3)^2+25*(AI16-$AF$3))*$AG$7,0)+IF(AJ16&gt;$AF$3,(58*(AJ16-$AF$3)^2+25*(AJ16-$AF$3))*$AH$7,0)+IF(AK16&gt;$AF$3,(58*(AK16-$AF$3)^2+25*(AK16-$AF$3))*$AI$7,0))</f>
        <v>#DIV/0!</v>
      </c>
      <c r="AM16" s="89" t="e">
        <f>IF('Emission Calculations'!$E$9="flat",IF(0.056*'Wind Calculations'!$AG16&gt;$AF$3,1,0),IF(OR(AH16&gt;$AF$3,AI16&gt;$AF$3,AJ16&gt;$AF$3,AND((AK16&gt;$AF$3),$AF$7&gt;0)),1,0))</f>
        <v>#DIV/0!</v>
      </c>
      <c r="AN16" s="47"/>
      <c r="AO16" s="148"/>
      <c r="AP16" s="136"/>
      <c r="AQ16" s="89" t="e">
        <f>'Wind Calculations'!$AP16*LN(10/$AP$4)/LN($AP$5/$AP$4)</f>
        <v>#DIV/0!</v>
      </c>
      <c r="AR16" s="89" t="e">
        <f t="shared" si="16"/>
        <v>#DIV/0!</v>
      </c>
      <c r="AS16" s="89" t="e">
        <f t="shared" si="17"/>
        <v>#DIV/0!</v>
      </c>
      <c r="AT16" s="89" t="e">
        <f t="shared" si="18"/>
        <v>#DIV/0!</v>
      </c>
      <c r="AU16" s="89" t="e">
        <f t="shared" si="19"/>
        <v>#DIV/0!</v>
      </c>
      <c r="AV16" s="89" t="e">
        <f>IF('Emission Calculations'!$F$9="flat",IF(0.053*'Wind Calculations'!$AQ16&gt;$AP$3,58*('Wind Calculations'!$AQ16-$AP$3)^2+25*('Wind Calculations'!$AQ16-$AP$3),0),IF(AR16&gt;$AP$3,(58*(AR16-$AP$3)^2+25*(AR16-$AP$3))*$AP$7,0)+IF(AS16&gt;$AP$3,(58*(AS16-$AP$3)^2+25*(AS16-$AP$3))*$AQ$7,0)+IF(AT16&gt;$AP$3,(58*(AT16-$AP$3)^2+25*(AT16-$AP$3))*$AR$7,0)+IF(AU16&gt;$AP$3,(58*(AU16-$AP$3)^2+25*(AU16-$AP$3))*$AS$7,0))</f>
        <v>#DIV/0!</v>
      </c>
      <c r="AW16" s="89" t="e">
        <f>IF('Emission Calculations'!$F$9="flat",IF(0.056*'Wind Calculations'!$AQ16&gt;$AP$3,1,0),IF(OR(AR16&gt;$AP$3,AS16&gt;$AP$3,AT16&gt;$AP$3,AND((AU16&gt;$AP$3),$AP$7&gt;0)),1,0))</f>
        <v>#DIV/0!</v>
      </c>
    </row>
    <row r="17" spans="1:49">
      <c r="A17" s="148"/>
      <c r="B17" s="136"/>
      <c r="C17" s="89" t="e">
        <f>'Wind Calculations'!$B17*LN(10/$B$4)/LN($B$5/$B$4)</f>
        <v>#DIV/0!</v>
      </c>
      <c r="D17" s="89" t="e">
        <f t="shared" si="0"/>
        <v>#DIV/0!</v>
      </c>
      <c r="E17" s="89" t="e">
        <f t="shared" si="1"/>
        <v>#DIV/0!</v>
      </c>
      <c r="F17" s="89" t="e">
        <f t="shared" si="2"/>
        <v>#DIV/0!</v>
      </c>
      <c r="G17" s="89" t="e">
        <f t="shared" si="3"/>
        <v>#DIV/0!</v>
      </c>
      <c r="H17" s="89" t="e">
        <f>IF('Emission Calculations'!$B$9="flat",IF(0.053*'Wind Calculations'!$C17&gt;$B$3,58*('Wind Calculations'!$C17-$B$3)^2+25*('Wind Calculations'!$C17-$B$3),0),IF(D17&gt;$B$3,(58*(D17-$B$3)^2+25*(D17-$B$3))*$B$7,0)+IF(E17&gt;$B$3,(58*(E17-$B$3)^2+25*(E17-$B$3))*$C$7,0)+IF(F17&gt;$B$3,(58*(F17-$B$3)^2+25*(F17-$B$3))*$D$7,0)+IF(G17&gt;$B$3,(58*(G17-$B$3)^2+25*(G17-$B$3))*$E$7,0))</f>
        <v>#DIV/0!</v>
      </c>
      <c r="I17" s="89" t="e">
        <f>IF('Emission Calculations'!$B$9="flat",IF(0.056*'Wind Calculations'!$C17&gt;$B$3,1,0),IF(OR(D17&gt;$B$3,E17&gt;$B$3,F17&gt;$B$3,AND((G17&gt;$B$3),$B$7&gt;0)),1,0))</f>
        <v>#DIV/0!</v>
      </c>
      <c r="J17" s="75"/>
      <c r="K17" s="148"/>
      <c r="L17" s="136"/>
      <c r="M17" s="89" t="e">
        <f>'Wind Calculations'!$L17*LN(10/$L$4)/LN($L$5/$L$4)</f>
        <v>#DIV/0!</v>
      </c>
      <c r="N17" s="89" t="e">
        <f t="shared" si="4"/>
        <v>#DIV/0!</v>
      </c>
      <c r="O17" s="89" t="e">
        <f t="shared" si="5"/>
        <v>#DIV/0!</v>
      </c>
      <c r="P17" s="89" t="e">
        <f t="shared" si="6"/>
        <v>#DIV/0!</v>
      </c>
      <c r="Q17" s="89" t="e">
        <f t="shared" si="7"/>
        <v>#DIV/0!</v>
      </c>
      <c r="R17" s="89" t="e">
        <f>IF('Emission Calculations'!$C$9="flat",IF(0.053*'Wind Calculations'!$M17&gt;$L$3,58*('Wind Calculations'!$M17-$L$3)^2+25*('Wind Calculations'!$M17-$L$3),0),IF(N17&gt;$L$3,(58*(N17-$L$3)^2+25*(N17-$L$3))*$L$7,0)+IF(O17&gt;$L$3,(58*(O17-$L$3)^2+25*(O17-$L$3))*$M$7,0)+IF(P17&gt;$L$3,(58*(P17-$L$3)^2+25*(P17-$L$3))*$N$7,0)+IF(Q17&gt;$L$3,(58*(Q17-$L$3)^2+25*(Q17-$L$3))*$O$7,0))</f>
        <v>#DIV/0!</v>
      </c>
      <c r="S17" s="89" t="e">
        <f>IF('Emission Calculations'!$C$9="flat",IF(0.056*'Wind Calculations'!$M17&gt;$L$3,1,0),IF(OR(N17&gt;$L$3,O17&gt;$L$3,P17&gt;$L$3,AND((Q17&gt;$L$3),$L$7&gt;0)),1,0))</f>
        <v>#DIV/0!</v>
      </c>
      <c r="T17" s="47"/>
      <c r="U17" s="148"/>
      <c r="V17" s="136"/>
      <c r="W17" s="89" t="e">
        <f>'Wind Calculations'!$V17*LN(10/$V$4)/LN($V$5/$V$4)</f>
        <v>#DIV/0!</v>
      </c>
      <c r="X17" s="89" t="e">
        <f t="shared" si="8"/>
        <v>#DIV/0!</v>
      </c>
      <c r="Y17" s="89" t="e">
        <f t="shared" si="9"/>
        <v>#DIV/0!</v>
      </c>
      <c r="Z17" s="89" t="e">
        <f t="shared" si="10"/>
        <v>#DIV/0!</v>
      </c>
      <c r="AA17" s="89" t="e">
        <f t="shared" si="11"/>
        <v>#DIV/0!</v>
      </c>
      <c r="AB17" s="89" t="e">
        <f>IF('Emission Calculations'!$D$9="flat",IF(0.053*'Wind Calculations'!$W17&gt;$V$3,58*('Wind Calculations'!$W17-$L$3)^2+25*('Wind Calculations'!$W17-$L$3),0),IF(X17&gt;$L$3,(58*(X17-$L$3)^2+25*(X17-$L$3))*$V$7,0)+IF(Y17&gt;$V$3,(58*(Y17-$V$3)^2+25*(Y17-$V$3))*$W$7,0)+IF(Z17&gt;$V$3,(58*(Z17-$V$3)^2+25*(Z17-$V$3))*$X$7,0)+IF(AA17&gt;$V$3,(58*(AA17-$V$3)^2+25*(AA17-$V$3))*$Y$7,0))</f>
        <v>#DIV/0!</v>
      </c>
      <c r="AC17" s="89" t="e">
        <f>IF('Emission Calculations'!$D$9="flat",IF(0.056*'Wind Calculations'!$W17&gt;$V$3,1,0),IF(OR(X17&gt;$V$3,Y17&gt;$V$3,Z17&gt;$V$3,AND((AA17&gt;$V$3),$V$7&gt;0)),1,0))</f>
        <v>#DIV/0!</v>
      </c>
      <c r="AD17" s="47"/>
      <c r="AE17" s="148"/>
      <c r="AF17" s="136"/>
      <c r="AG17" s="89" t="e">
        <f>'Wind Calculations'!$AF17*LN(10/$AF$4)/LN($AF$5/$AF$4)</f>
        <v>#DIV/0!</v>
      </c>
      <c r="AH17" s="89" t="e">
        <f t="shared" si="12"/>
        <v>#DIV/0!</v>
      </c>
      <c r="AI17" s="89" t="e">
        <f t="shared" si="13"/>
        <v>#DIV/0!</v>
      </c>
      <c r="AJ17" s="89" t="e">
        <f t="shared" si="14"/>
        <v>#DIV/0!</v>
      </c>
      <c r="AK17" s="89" t="e">
        <f t="shared" si="15"/>
        <v>#DIV/0!</v>
      </c>
      <c r="AL17" s="89" t="e">
        <f>IF('Emission Calculations'!$E$9="flat",IF(0.053*'Wind Calculations'!$AG17&gt;$AF$3,58*('Wind Calculations'!$AG17-$AF$3)^2+25*('Wind Calculations'!$AG17-$AF$3),0),IF(AH17&gt;$AF$3,(58*(AH17-$AF$3)^2+25*(AH17-$AF$3))*$AF$7,0)+IF(AI17&gt;$AF$3,(58*(AI17-$AF$3)^2+25*(AI17-$AF$3))*$AG$7,0)+IF(AJ17&gt;$AF$3,(58*(AJ17-$AF$3)^2+25*(AJ17-$AF$3))*$AH$7,0)+IF(AK17&gt;$AF$3,(58*(AK17-$AF$3)^2+25*(AK17-$AF$3))*$AI$7,0))</f>
        <v>#DIV/0!</v>
      </c>
      <c r="AM17" s="89" t="e">
        <f>IF('Emission Calculations'!$E$9="flat",IF(0.056*'Wind Calculations'!$AG17&gt;$AF$3,1,0),IF(OR(AH17&gt;$AF$3,AI17&gt;$AF$3,AJ17&gt;$AF$3,AND((AK17&gt;$AF$3),$AF$7&gt;0)),1,0))</f>
        <v>#DIV/0!</v>
      </c>
      <c r="AN17" s="47"/>
      <c r="AO17" s="148"/>
      <c r="AP17" s="136"/>
      <c r="AQ17" s="89" t="e">
        <f>'Wind Calculations'!$AP17*LN(10/$AP$4)/LN($AP$5/$AP$4)</f>
        <v>#DIV/0!</v>
      </c>
      <c r="AR17" s="89" t="e">
        <f t="shared" si="16"/>
        <v>#DIV/0!</v>
      </c>
      <c r="AS17" s="89" t="e">
        <f t="shared" si="17"/>
        <v>#DIV/0!</v>
      </c>
      <c r="AT17" s="89" t="e">
        <f t="shared" si="18"/>
        <v>#DIV/0!</v>
      </c>
      <c r="AU17" s="89" t="e">
        <f t="shared" si="19"/>
        <v>#DIV/0!</v>
      </c>
      <c r="AV17" s="89" t="e">
        <f>IF('Emission Calculations'!$F$9="flat",IF(0.053*'Wind Calculations'!$AQ17&gt;$AP$3,58*('Wind Calculations'!$AQ17-$AP$3)^2+25*('Wind Calculations'!$AQ17-$AP$3),0),IF(AR17&gt;$AP$3,(58*(AR17-$AP$3)^2+25*(AR17-$AP$3))*$AP$7,0)+IF(AS17&gt;$AP$3,(58*(AS17-$AP$3)^2+25*(AS17-$AP$3))*$AQ$7,0)+IF(AT17&gt;$AP$3,(58*(AT17-$AP$3)^2+25*(AT17-$AP$3))*$AR$7,0)+IF(AU17&gt;$AP$3,(58*(AU17-$AP$3)^2+25*(AU17-$AP$3))*$AS$7,0))</f>
        <v>#DIV/0!</v>
      </c>
      <c r="AW17" s="89" t="e">
        <f>IF('Emission Calculations'!$F$9="flat",IF(0.056*'Wind Calculations'!$AQ17&gt;$AP$3,1,0),IF(OR(AR17&gt;$AP$3,AS17&gt;$AP$3,AT17&gt;$AP$3,AND((AU17&gt;$AP$3),$AP$7&gt;0)),1,0))</f>
        <v>#DIV/0!</v>
      </c>
    </row>
    <row r="18" spans="1:49">
      <c r="A18" s="148"/>
      <c r="B18" s="136"/>
      <c r="C18" s="89" t="e">
        <f>'Wind Calculations'!$B18*LN(10/$B$4)/LN($B$5/$B$4)</f>
        <v>#DIV/0!</v>
      </c>
      <c r="D18" s="89" t="e">
        <f t="shared" si="0"/>
        <v>#DIV/0!</v>
      </c>
      <c r="E18" s="89" t="e">
        <f t="shared" si="1"/>
        <v>#DIV/0!</v>
      </c>
      <c r="F18" s="89" t="e">
        <f t="shared" si="2"/>
        <v>#DIV/0!</v>
      </c>
      <c r="G18" s="89" t="e">
        <f t="shared" si="3"/>
        <v>#DIV/0!</v>
      </c>
      <c r="H18" s="89" t="e">
        <f>IF('Emission Calculations'!$B$9="flat",IF(0.053*'Wind Calculations'!$C18&gt;$B$3,58*('Wind Calculations'!$C18-$B$3)^2+25*('Wind Calculations'!$C18-$B$3),0),IF(D18&gt;$B$3,(58*(D18-$B$3)^2+25*(D18-$B$3))*$B$7,0)+IF(E18&gt;$B$3,(58*(E18-$B$3)^2+25*(E18-$B$3))*$C$7,0)+IF(F18&gt;$B$3,(58*(F18-$B$3)^2+25*(F18-$B$3))*$D$7,0)+IF(G18&gt;$B$3,(58*(G18-$B$3)^2+25*(G18-$B$3))*$E$7,0))</f>
        <v>#DIV/0!</v>
      </c>
      <c r="I18" s="89" t="e">
        <f>IF('Emission Calculations'!$B$9="flat",IF(0.056*'Wind Calculations'!$C18&gt;$B$3,1,0),IF(OR(D18&gt;$B$3,E18&gt;$B$3,F18&gt;$B$3,AND((G18&gt;$B$3),$B$7&gt;0)),1,0))</f>
        <v>#DIV/0!</v>
      </c>
      <c r="J18" s="75"/>
      <c r="K18" s="148"/>
      <c r="L18" s="136"/>
      <c r="M18" s="89" t="e">
        <f>'Wind Calculations'!$L18*LN(10/$L$4)/LN($L$5/$L$4)</f>
        <v>#DIV/0!</v>
      </c>
      <c r="N18" s="89" t="e">
        <f t="shared" si="4"/>
        <v>#DIV/0!</v>
      </c>
      <c r="O18" s="89" t="e">
        <f t="shared" si="5"/>
        <v>#DIV/0!</v>
      </c>
      <c r="P18" s="89" t="e">
        <f t="shared" si="6"/>
        <v>#DIV/0!</v>
      </c>
      <c r="Q18" s="89" t="e">
        <f t="shared" si="7"/>
        <v>#DIV/0!</v>
      </c>
      <c r="R18" s="89" t="e">
        <f>IF('Emission Calculations'!$C$9="flat",IF(0.053*'Wind Calculations'!$M18&gt;$L$3,58*('Wind Calculations'!$M18-$L$3)^2+25*('Wind Calculations'!$M18-$L$3),0),IF(N18&gt;$L$3,(58*(N18-$L$3)^2+25*(N18-$L$3))*$L$7,0)+IF(O18&gt;$L$3,(58*(O18-$L$3)^2+25*(O18-$L$3))*$M$7,0)+IF(P18&gt;$L$3,(58*(P18-$L$3)^2+25*(P18-$L$3))*$N$7,0)+IF(Q18&gt;$L$3,(58*(Q18-$L$3)^2+25*(Q18-$L$3))*$O$7,0))</f>
        <v>#DIV/0!</v>
      </c>
      <c r="S18" s="89" t="e">
        <f>IF('Emission Calculations'!$C$9="flat",IF(0.056*'Wind Calculations'!$M18&gt;$L$3,1,0),IF(OR(N18&gt;$L$3,O18&gt;$L$3,P18&gt;$L$3,AND((Q18&gt;$L$3),$L$7&gt;0)),1,0))</f>
        <v>#DIV/0!</v>
      </c>
      <c r="T18" s="47"/>
      <c r="U18" s="148"/>
      <c r="V18" s="136"/>
      <c r="W18" s="89" t="e">
        <f>'Wind Calculations'!$V18*LN(10/$V$4)/LN($V$5/$V$4)</f>
        <v>#DIV/0!</v>
      </c>
      <c r="X18" s="89" t="e">
        <f t="shared" si="8"/>
        <v>#DIV/0!</v>
      </c>
      <c r="Y18" s="89" t="e">
        <f t="shared" si="9"/>
        <v>#DIV/0!</v>
      </c>
      <c r="Z18" s="89" t="e">
        <f t="shared" si="10"/>
        <v>#DIV/0!</v>
      </c>
      <c r="AA18" s="89" t="e">
        <f t="shared" si="11"/>
        <v>#DIV/0!</v>
      </c>
      <c r="AB18" s="89" t="e">
        <f>IF('Emission Calculations'!$D$9="flat",IF(0.053*'Wind Calculations'!$W18&gt;$V$3,58*('Wind Calculations'!$W18-$L$3)^2+25*('Wind Calculations'!$W18-$L$3),0),IF(X18&gt;$L$3,(58*(X18-$L$3)^2+25*(X18-$L$3))*$V$7,0)+IF(Y18&gt;$V$3,(58*(Y18-$V$3)^2+25*(Y18-$V$3))*$W$7,0)+IF(Z18&gt;$V$3,(58*(Z18-$V$3)^2+25*(Z18-$V$3))*$X$7,0)+IF(AA18&gt;$V$3,(58*(AA18-$V$3)^2+25*(AA18-$V$3))*$Y$7,0))</f>
        <v>#DIV/0!</v>
      </c>
      <c r="AC18" s="89" t="e">
        <f>IF('Emission Calculations'!$D$9="flat",IF(0.056*'Wind Calculations'!$W18&gt;$V$3,1,0),IF(OR(X18&gt;$V$3,Y18&gt;$V$3,Z18&gt;$V$3,AND((AA18&gt;$V$3),$V$7&gt;0)),1,0))</f>
        <v>#DIV/0!</v>
      </c>
      <c r="AD18" s="47"/>
      <c r="AE18" s="148"/>
      <c r="AF18" s="136"/>
      <c r="AG18" s="89" t="e">
        <f>'Wind Calculations'!$AF18*LN(10/$AF$4)/LN($AF$5/$AF$4)</f>
        <v>#DIV/0!</v>
      </c>
      <c r="AH18" s="89" t="e">
        <f t="shared" si="12"/>
        <v>#DIV/0!</v>
      </c>
      <c r="AI18" s="89" t="e">
        <f t="shared" si="13"/>
        <v>#DIV/0!</v>
      </c>
      <c r="AJ18" s="89" t="e">
        <f t="shared" si="14"/>
        <v>#DIV/0!</v>
      </c>
      <c r="AK18" s="89" t="e">
        <f t="shared" si="15"/>
        <v>#DIV/0!</v>
      </c>
      <c r="AL18" s="89" t="e">
        <f>IF('Emission Calculations'!$E$9="flat",IF(0.053*'Wind Calculations'!$AG18&gt;$AF$3,58*('Wind Calculations'!$AG18-$AF$3)^2+25*('Wind Calculations'!$AG18-$AF$3),0),IF(AH18&gt;$AF$3,(58*(AH18-$AF$3)^2+25*(AH18-$AF$3))*$AF$7,0)+IF(AI18&gt;$AF$3,(58*(AI18-$AF$3)^2+25*(AI18-$AF$3))*$AG$7,0)+IF(AJ18&gt;$AF$3,(58*(AJ18-$AF$3)^2+25*(AJ18-$AF$3))*$AH$7,0)+IF(AK18&gt;$AF$3,(58*(AK18-$AF$3)^2+25*(AK18-$AF$3))*$AI$7,0))</f>
        <v>#DIV/0!</v>
      </c>
      <c r="AM18" s="89" t="e">
        <f>IF('Emission Calculations'!$E$9="flat",IF(0.056*'Wind Calculations'!$AG18&gt;$AF$3,1,0),IF(OR(AH18&gt;$AF$3,AI18&gt;$AF$3,AJ18&gt;$AF$3,AND((AK18&gt;$AF$3),$AF$7&gt;0)),1,0))</f>
        <v>#DIV/0!</v>
      </c>
      <c r="AN18" s="47"/>
      <c r="AO18" s="148"/>
      <c r="AP18" s="136"/>
      <c r="AQ18" s="89" t="e">
        <f>'Wind Calculations'!$AP18*LN(10/$AP$4)/LN($AP$5/$AP$4)</f>
        <v>#DIV/0!</v>
      </c>
      <c r="AR18" s="89" t="e">
        <f t="shared" si="16"/>
        <v>#DIV/0!</v>
      </c>
      <c r="AS18" s="89" t="e">
        <f t="shared" si="17"/>
        <v>#DIV/0!</v>
      </c>
      <c r="AT18" s="89" t="e">
        <f t="shared" si="18"/>
        <v>#DIV/0!</v>
      </c>
      <c r="AU18" s="89" t="e">
        <f t="shared" si="19"/>
        <v>#DIV/0!</v>
      </c>
      <c r="AV18" s="89" t="e">
        <f>IF('Emission Calculations'!$F$9="flat",IF(0.053*'Wind Calculations'!$AQ18&gt;$AP$3,58*('Wind Calculations'!$AQ18-$AP$3)^2+25*('Wind Calculations'!$AQ18-$AP$3),0),IF(AR18&gt;$AP$3,(58*(AR18-$AP$3)^2+25*(AR18-$AP$3))*$AP$7,0)+IF(AS18&gt;$AP$3,(58*(AS18-$AP$3)^2+25*(AS18-$AP$3))*$AQ$7,0)+IF(AT18&gt;$AP$3,(58*(AT18-$AP$3)^2+25*(AT18-$AP$3))*$AR$7,0)+IF(AU18&gt;$AP$3,(58*(AU18-$AP$3)^2+25*(AU18-$AP$3))*$AS$7,0))</f>
        <v>#DIV/0!</v>
      </c>
      <c r="AW18" s="89" t="e">
        <f>IF('Emission Calculations'!$F$9="flat",IF(0.056*'Wind Calculations'!$AQ18&gt;$AP$3,1,0),IF(OR(AR18&gt;$AP$3,AS18&gt;$AP$3,AT18&gt;$AP$3,AND((AU18&gt;$AP$3),$AP$7&gt;0)),1,0))</f>
        <v>#DIV/0!</v>
      </c>
    </row>
    <row r="19" spans="1:49">
      <c r="A19" s="148"/>
      <c r="B19" s="136"/>
      <c r="C19" s="89" t="e">
        <f>'Wind Calculations'!$B19*LN(10/$B$4)/LN($B$5/$B$4)</f>
        <v>#DIV/0!</v>
      </c>
      <c r="D19" s="89" t="e">
        <f t="shared" si="0"/>
        <v>#DIV/0!</v>
      </c>
      <c r="E19" s="89" t="e">
        <f t="shared" si="1"/>
        <v>#DIV/0!</v>
      </c>
      <c r="F19" s="89" t="e">
        <f t="shared" si="2"/>
        <v>#DIV/0!</v>
      </c>
      <c r="G19" s="89" t="e">
        <f t="shared" si="3"/>
        <v>#DIV/0!</v>
      </c>
      <c r="H19" s="89" t="e">
        <f>IF('Emission Calculations'!$B$9="flat",IF(0.053*'Wind Calculations'!$C19&gt;$B$3,58*('Wind Calculations'!$C19-$B$3)^2+25*('Wind Calculations'!$C19-$B$3),0),IF(D19&gt;$B$3,(58*(D19-$B$3)^2+25*(D19-$B$3))*$B$7,0)+IF(E19&gt;$B$3,(58*(E19-$B$3)^2+25*(E19-$B$3))*$C$7,0)+IF(F19&gt;$B$3,(58*(F19-$B$3)^2+25*(F19-$B$3))*$D$7,0)+IF(G19&gt;$B$3,(58*(G19-$B$3)^2+25*(G19-$B$3))*$E$7,0))</f>
        <v>#DIV/0!</v>
      </c>
      <c r="I19" s="89" t="e">
        <f>IF('Emission Calculations'!$B$9="flat",IF(0.056*'Wind Calculations'!$C19&gt;$B$3,1,0),IF(OR(D19&gt;$B$3,E19&gt;$B$3,F19&gt;$B$3,AND((G19&gt;$B$3),$B$7&gt;0)),1,0))</f>
        <v>#DIV/0!</v>
      </c>
      <c r="J19" s="75"/>
      <c r="K19" s="148"/>
      <c r="L19" s="136"/>
      <c r="M19" s="89" t="e">
        <f>'Wind Calculations'!$L19*LN(10/$L$4)/LN($L$5/$L$4)</f>
        <v>#DIV/0!</v>
      </c>
      <c r="N19" s="89" t="e">
        <f t="shared" si="4"/>
        <v>#DIV/0!</v>
      </c>
      <c r="O19" s="89" t="e">
        <f t="shared" si="5"/>
        <v>#DIV/0!</v>
      </c>
      <c r="P19" s="89" t="e">
        <f t="shared" si="6"/>
        <v>#DIV/0!</v>
      </c>
      <c r="Q19" s="89" t="e">
        <f t="shared" si="7"/>
        <v>#DIV/0!</v>
      </c>
      <c r="R19" s="89" t="e">
        <f>IF('Emission Calculations'!$C$9="flat",IF(0.053*'Wind Calculations'!$M19&gt;$L$3,58*('Wind Calculations'!$M19-$L$3)^2+25*('Wind Calculations'!$M19-$L$3),0),IF(N19&gt;$L$3,(58*(N19-$L$3)^2+25*(N19-$L$3))*$L$7,0)+IF(O19&gt;$L$3,(58*(O19-$L$3)^2+25*(O19-$L$3))*$M$7,0)+IF(P19&gt;$L$3,(58*(P19-$L$3)^2+25*(P19-$L$3))*$N$7,0)+IF(Q19&gt;$L$3,(58*(Q19-$L$3)^2+25*(Q19-$L$3))*$O$7,0))</f>
        <v>#DIV/0!</v>
      </c>
      <c r="S19" s="89" t="e">
        <f>IF('Emission Calculations'!$C$9="flat",IF(0.056*'Wind Calculations'!$M19&gt;$L$3,1,0),IF(OR(N19&gt;$L$3,O19&gt;$L$3,P19&gt;$L$3,AND((Q19&gt;$L$3),$L$7&gt;0)),1,0))</f>
        <v>#DIV/0!</v>
      </c>
      <c r="T19" s="47"/>
      <c r="U19" s="148"/>
      <c r="V19" s="136"/>
      <c r="W19" s="89" t="e">
        <f>'Wind Calculations'!$V19*LN(10/$V$4)/LN($V$5/$V$4)</f>
        <v>#DIV/0!</v>
      </c>
      <c r="X19" s="89" t="e">
        <f t="shared" si="8"/>
        <v>#DIV/0!</v>
      </c>
      <c r="Y19" s="89" t="e">
        <f t="shared" si="9"/>
        <v>#DIV/0!</v>
      </c>
      <c r="Z19" s="89" t="e">
        <f t="shared" si="10"/>
        <v>#DIV/0!</v>
      </c>
      <c r="AA19" s="89" t="e">
        <f t="shared" si="11"/>
        <v>#DIV/0!</v>
      </c>
      <c r="AB19" s="89" t="e">
        <f>IF('Emission Calculations'!$D$9="flat",IF(0.053*'Wind Calculations'!$W19&gt;$V$3,58*('Wind Calculations'!$W19-$L$3)^2+25*('Wind Calculations'!$W19-$L$3),0),IF(X19&gt;$L$3,(58*(X19-$L$3)^2+25*(X19-$L$3))*$V$7,0)+IF(Y19&gt;$V$3,(58*(Y19-$V$3)^2+25*(Y19-$V$3))*$W$7,0)+IF(Z19&gt;$V$3,(58*(Z19-$V$3)^2+25*(Z19-$V$3))*$X$7,0)+IF(AA19&gt;$V$3,(58*(AA19-$V$3)^2+25*(AA19-$V$3))*$Y$7,0))</f>
        <v>#DIV/0!</v>
      </c>
      <c r="AC19" s="89" t="e">
        <f>IF('Emission Calculations'!$D$9="flat",IF(0.056*'Wind Calculations'!$W19&gt;$V$3,1,0),IF(OR(X19&gt;$V$3,Y19&gt;$V$3,Z19&gt;$V$3,AND((AA19&gt;$V$3),$V$7&gt;0)),1,0))</f>
        <v>#DIV/0!</v>
      </c>
      <c r="AD19" s="47"/>
      <c r="AE19" s="148"/>
      <c r="AF19" s="136"/>
      <c r="AG19" s="89" t="e">
        <f>'Wind Calculations'!$AF19*LN(10/$AF$4)/LN($AF$5/$AF$4)</f>
        <v>#DIV/0!</v>
      </c>
      <c r="AH19" s="89" t="e">
        <f t="shared" si="12"/>
        <v>#DIV/0!</v>
      </c>
      <c r="AI19" s="89" t="e">
        <f t="shared" si="13"/>
        <v>#DIV/0!</v>
      </c>
      <c r="AJ19" s="89" t="e">
        <f t="shared" si="14"/>
        <v>#DIV/0!</v>
      </c>
      <c r="AK19" s="89" t="e">
        <f t="shared" si="15"/>
        <v>#DIV/0!</v>
      </c>
      <c r="AL19" s="89" t="e">
        <f>IF('Emission Calculations'!$E$9="flat",IF(0.053*'Wind Calculations'!$AG19&gt;$AF$3,58*('Wind Calculations'!$AG19-$AF$3)^2+25*('Wind Calculations'!$AG19-$AF$3),0),IF(AH19&gt;$AF$3,(58*(AH19-$AF$3)^2+25*(AH19-$AF$3))*$AF$7,0)+IF(AI19&gt;$AF$3,(58*(AI19-$AF$3)^2+25*(AI19-$AF$3))*$AG$7,0)+IF(AJ19&gt;$AF$3,(58*(AJ19-$AF$3)^2+25*(AJ19-$AF$3))*$AH$7,0)+IF(AK19&gt;$AF$3,(58*(AK19-$AF$3)^2+25*(AK19-$AF$3))*$AI$7,0))</f>
        <v>#DIV/0!</v>
      </c>
      <c r="AM19" s="89" t="e">
        <f>IF('Emission Calculations'!$E$9="flat",IF(0.056*'Wind Calculations'!$AG19&gt;$AF$3,1,0),IF(OR(AH19&gt;$AF$3,AI19&gt;$AF$3,AJ19&gt;$AF$3,AND((AK19&gt;$AF$3),$AF$7&gt;0)),1,0))</f>
        <v>#DIV/0!</v>
      </c>
      <c r="AN19" s="47"/>
      <c r="AO19" s="148"/>
      <c r="AP19" s="136"/>
      <c r="AQ19" s="89" t="e">
        <f>'Wind Calculations'!$AP19*LN(10/$AP$4)/LN($AP$5/$AP$4)</f>
        <v>#DIV/0!</v>
      </c>
      <c r="AR19" s="89" t="e">
        <f t="shared" si="16"/>
        <v>#DIV/0!</v>
      </c>
      <c r="AS19" s="89" t="e">
        <f t="shared" si="17"/>
        <v>#DIV/0!</v>
      </c>
      <c r="AT19" s="89" t="e">
        <f t="shared" si="18"/>
        <v>#DIV/0!</v>
      </c>
      <c r="AU19" s="89" t="e">
        <f t="shared" si="19"/>
        <v>#DIV/0!</v>
      </c>
      <c r="AV19" s="89" t="e">
        <f>IF('Emission Calculations'!$F$9="flat",IF(0.053*'Wind Calculations'!$AQ19&gt;$AP$3,58*('Wind Calculations'!$AQ19-$AP$3)^2+25*('Wind Calculations'!$AQ19-$AP$3),0),IF(AR19&gt;$AP$3,(58*(AR19-$AP$3)^2+25*(AR19-$AP$3))*$AP$7,0)+IF(AS19&gt;$AP$3,(58*(AS19-$AP$3)^2+25*(AS19-$AP$3))*$AQ$7,0)+IF(AT19&gt;$AP$3,(58*(AT19-$AP$3)^2+25*(AT19-$AP$3))*$AR$7,0)+IF(AU19&gt;$AP$3,(58*(AU19-$AP$3)^2+25*(AU19-$AP$3))*$AS$7,0))</f>
        <v>#DIV/0!</v>
      </c>
      <c r="AW19" s="89" t="e">
        <f>IF('Emission Calculations'!$F$9="flat",IF(0.056*'Wind Calculations'!$AQ19&gt;$AP$3,1,0),IF(OR(AR19&gt;$AP$3,AS19&gt;$AP$3,AT19&gt;$AP$3,AND((AU19&gt;$AP$3),$AP$7&gt;0)),1,0))</f>
        <v>#DIV/0!</v>
      </c>
    </row>
    <row r="20" spans="1:49">
      <c r="A20" s="148"/>
      <c r="B20" s="136"/>
      <c r="C20" s="89" t="e">
        <f>'Wind Calculations'!$B20*LN(10/$B$4)/LN($B$5/$B$4)</f>
        <v>#DIV/0!</v>
      </c>
      <c r="D20" s="89" t="e">
        <f t="shared" si="0"/>
        <v>#DIV/0!</v>
      </c>
      <c r="E20" s="89" t="e">
        <f t="shared" si="1"/>
        <v>#DIV/0!</v>
      </c>
      <c r="F20" s="89" t="e">
        <f t="shared" si="2"/>
        <v>#DIV/0!</v>
      </c>
      <c r="G20" s="89" t="e">
        <f t="shared" si="3"/>
        <v>#DIV/0!</v>
      </c>
      <c r="H20" s="89" t="e">
        <f>IF('Emission Calculations'!$B$9="flat",IF(0.053*'Wind Calculations'!$C20&gt;$B$3,58*('Wind Calculations'!$C20-$B$3)^2+25*('Wind Calculations'!$C20-$B$3),0),IF(D20&gt;$B$3,(58*(D20-$B$3)^2+25*(D20-$B$3))*$B$7,0)+IF(E20&gt;$B$3,(58*(E20-$B$3)^2+25*(E20-$B$3))*$C$7,0)+IF(F20&gt;$B$3,(58*(F20-$B$3)^2+25*(F20-$B$3))*$D$7,0)+IF(G20&gt;$B$3,(58*(G20-$B$3)^2+25*(G20-$B$3))*$E$7,0))</f>
        <v>#DIV/0!</v>
      </c>
      <c r="I20" s="89" t="e">
        <f>IF('Emission Calculations'!$B$9="flat",IF(0.056*'Wind Calculations'!$C20&gt;$B$3,1,0),IF(OR(D20&gt;$B$3,E20&gt;$B$3,F20&gt;$B$3,AND((G20&gt;$B$3),$B$7&gt;0)),1,0))</f>
        <v>#DIV/0!</v>
      </c>
      <c r="J20" s="75"/>
      <c r="K20" s="148"/>
      <c r="L20" s="136"/>
      <c r="M20" s="89" t="e">
        <f>'Wind Calculations'!$L20*LN(10/$L$4)/LN($L$5/$L$4)</f>
        <v>#DIV/0!</v>
      </c>
      <c r="N20" s="89" t="e">
        <f t="shared" si="4"/>
        <v>#DIV/0!</v>
      </c>
      <c r="O20" s="89" t="e">
        <f t="shared" si="5"/>
        <v>#DIV/0!</v>
      </c>
      <c r="P20" s="89" t="e">
        <f t="shared" si="6"/>
        <v>#DIV/0!</v>
      </c>
      <c r="Q20" s="89" t="e">
        <f t="shared" si="7"/>
        <v>#DIV/0!</v>
      </c>
      <c r="R20" s="89" t="e">
        <f>IF('Emission Calculations'!$C$9="flat",IF(0.053*'Wind Calculations'!$M20&gt;$L$3,58*('Wind Calculations'!$M20-$L$3)^2+25*('Wind Calculations'!$M20-$L$3),0),IF(N20&gt;$L$3,(58*(N20-$L$3)^2+25*(N20-$L$3))*$L$7,0)+IF(O20&gt;$L$3,(58*(O20-$L$3)^2+25*(O20-$L$3))*$M$7,0)+IF(P20&gt;$L$3,(58*(P20-$L$3)^2+25*(P20-$L$3))*$N$7,0)+IF(Q20&gt;$L$3,(58*(Q20-$L$3)^2+25*(Q20-$L$3))*$O$7,0))</f>
        <v>#DIV/0!</v>
      </c>
      <c r="S20" s="89" t="e">
        <f>IF('Emission Calculations'!$C$9="flat",IF(0.056*'Wind Calculations'!$M20&gt;$L$3,1,0),IF(OR(N20&gt;$L$3,O20&gt;$L$3,P20&gt;$L$3,AND((Q20&gt;$L$3),$L$7&gt;0)),1,0))</f>
        <v>#DIV/0!</v>
      </c>
      <c r="T20" s="47"/>
      <c r="U20" s="148"/>
      <c r="V20" s="136"/>
      <c r="W20" s="89" t="e">
        <f>'Wind Calculations'!$V20*LN(10/$V$4)/LN($V$5/$V$4)</f>
        <v>#DIV/0!</v>
      </c>
      <c r="X20" s="89" t="e">
        <f t="shared" si="8"/>
        <v>#DIV/0!</v>
      </c>
      <c r="Y20" s="89" t="e">
        <f t="shared" si="9"/>
        <v>#DIV/0!</v>
      </c>
      <c r="Z20" s="89" t="e">
        <f t="shared" si="10"/>
        <v>#DIV/0!</v>
      </c>
      <c r="AA20" s="89" t="e">
        <f t="shared" si="11"/>
        <v>#DIV/0!</v>
      </c>
      <c r="AB20" s="89" t="e">
        <f>IF('Emission Calculations'!$D$9="flat",IF(0.053*'Wind Calculations'!$W20&gt;$V$3,58*('Wind Calculations'!$W20-$L$3)^2+25*('Wind Calculations'!$W20-$L$3),0),IF(X20&gt;$L$3,(58*(X20-$L$3)^2+25*(X20-$L$3))*$V$7,0)+IF(Y20&gt;$V$3,(58*(Y20-$V$3)^2+25*(Y20-$V$3))*$W$7,0)+IF(Z20&gt;$V$3,(58*(Z20-$V$3)^2+25*(Z20-$V$3))*$X$7,0)+IF(AA20&gt;$V$3,(58*(AA20-$V$3)^2+25*(AA20-$V$3))*$Y$7,0))</f>
        <v>#DIV/0!</v>
      </c>
      <c r="AC20" s="89" t="e">
        <f>IF('Emission Calculations'!$D$9="flat",IF(0.056*'Wind Calculations'!$W20&gt;$V$3,1,0),IF(OR(X20&gt;$V$3,Y20&gt;$V$3,Z20&gt;$V$3,AND((AA20&gt;$V$3),$V$7&gt;0)),1,0))</f>
        <v>#DIV/0!</v>
      </c>
      <c r="AD20" s="47"/>
      <c r="AE20" s="148"/>
      <c r="AF20" s="136"/>
      <c r="AG20" s="89" t="e">
        <f>'Wind Calculations'!$AF20*LN(10/$AF$4)/LN($AF$5/$AF$4)</f>
        <v>#DIV/0!</v>
      </c>
      <c r="AH20" s="89" t="e">
        <f t="shared" si="12"/>
        <v>#DIV/0!</v>
      </c>
      <c r="AI20" s="89" t="e">
        <f t="shared" si="13"/>
        <v>#DIV/0!</v>
      </c>
      <c r="AJ20" s="89" t="e">
        <f t="shared" si="14"/>
        <v>#DIV/0!</v>
      </c>
      <c r="AK20" s="89" t="e">
        <f t="shared" si="15"/>
        <v>#DIV/0!</v>
      </c>
      <c r="AL20" s="89" t="e">
        <f>IF('Emission Calculations'!$E$9="flat",IF(0.053*'Wind Calculations'!$AG20&gt;$AF$3,58*('Wind Calculations'!$AG20-$AF$3)^2+25*('Wind Calculations'!$AG20-$AF$3),0),IF(AH20&gt;$AF$3,(58*(AH20-$AF$3)^2+25*(AH20-$AF$3))*$AF$7,0)+IF(AI20&gt;$AF$3,(58*(AI20-$AF$3)^2+25*(AI20-$AF$3))*$AG$7,0)+IF(AJ20&gt;$AF$3,(58*(AJ20-$AF$3)^2+25*(AJ20-$AF$3))*$AH$7,0)+IF(AK20&gt;$AF$3,(58*(AK20-$AF$3)^2+25*(AK20-$AF$3))*$AI$7,0))</f>
        <v>#DIV/0!</v>
      </c>
      <c r="AM20" s="89" t="e">
        <f>IF('Emission Calculations'!$E$9="flat",IF(0.056*'Wind Calculations'!$AG20&gt;$AF$3,1,0),IF(OR(AH20&gt;$AF$3,AI20&gt;$AF$3,AJ20&gt;$AF$3,AND((AK20&gt;$AF$3),$AF$7&gt;0)),1,0))</f>
        <v>#DIV/0!</v>
      </c>
      <c r="AN20" s="47"/>
      <c r="AO20" s="148"/>
      <c r="AP20" s="136"/>
      <c r="AQ20" s="89" t="e">
        <f>'Wind Calculations'!$AP20*LN(10/$AP$4)/LN($AP$5/$AP$4)</f>
        <v>#DIV/0!</v>
      </c>
      <c r="AR20" s="89" t="e">
        <f t="shared" si="16"/>
        <v>#DIV/0!</v>
      </c>
      <c r="AS20" s="89" t="e">
        <f t="shared" si="17"/>
        <v>#DIV/0!</v>
      </c>
      <c r="AT20" s="89" t="e">
        <f t="shared" si="18"/>
        <v>#DIV/0!</v>
      </c>
      <c r="AU20" s="89" t="e">
        <f t="shared" si="19"/>
        <v>#DIV/0!</v>
      </c>
      <c r="AV20" s="89" t="e">
        <f>IF('Emission Calculations'!$F$9="flat",IF(0.053*'Wind Calculations'!$AQ20&gt;$AP$3,58*('Wind Calculations'!$AQ20-$AP$3)^2+25*('Wind Calculations'!$AQ20-$AP$3),0),IF(AR20&gt;$AP$3,(58*(AR20-$AP$3)^2+25*(AR20-$AP$3))*$AP$7,0)+IF(AS20&gt;$AP$3,(58*(AS20-$AP$3)^2+25*(AS20-$AP$3))*$AQ$7,0)+IF(AT20&gt;$AP$3,(58*(AT20-$AP$3)^2+25*(AT20-$AP$3))*$AR$7,0)+IF(AU20&gt;$AP$3,(58*(AU20-$AP$3)^2+25*(AU20-$AP$3))*$AS$7,0))</f>
        <v>#DIV/0!</v>
      </c>
      <c r="AW20" s="89" t="e">
        <f>IF('Emission Calculations'!$F$9="flat",IF(0.056*'Wind Calculations'!$AQ20&gt;$AP$3,1,0),IF(OR(AR20&gt;$AP$3,AS20&gt;$AP$3,AT20&gt;$AP$3,AND((AU20&gt;$AP$3),$AP$7&gt;0)),1,0))</f>
        <v>#DIV/0!</v>
      </c>
    </row>
    <row r="21" spans="1:49">
      <c r="A21" s="148"/>
      <c r="B21" s="136"/>
      <c r="C21" s="89" t="e">
        <f>'Wind Calculations'!$B21*LN(10/$B$4)/LN($B$5/$B$4)</f>
        <v>#DIV/0!</v>
      </c>
      <c r="D21" s="89" t="e">
        <f t="shared" si="0"/>
        <v>#DIV/0!</v>
      </c>
      <c r="E21" s="89" t="e">
        <f t="shared" si="1"/>
        <v>#DIV/0!</v>
      </c>
      <c r="F21" s="89" t="e">
        <f t="shared" si="2"/>
        <v>#DIV/0!</v>
      </c>
      <c r="G21" s="89" t="e">
        <f t="shared" si="3"/>
        <v>#DIV/0!</v>
      </c>
      <c r="H21" s="89" t="e">
        <f>IF('Emission Calculations'!$B$9="flat",IF(0.053*'Wind Calculations'!$C21&gt;$B$3,58*('Wind Calculations'!$C21-$B$3)^2+25*('Wind Calculations'!$C21-$B$3),0),IF(D21&gt;$B$3,(58*(D21-$B$3)^2+25*(D21-$B$3))*$B$7,0)+IF(E21&gt;$B$3,(58*(E21-$B$3)^2+25*(E21-$B$3))*$C$7,0)+IF(F21&gt;$B$3,(58*(F21-$B$3)^2+25*(F21-$B$3))*$D$7,0)+IF(G21&gt;$B$3,(58*(G21-$B$3)^2+25*(G21-$B$3))*$E$7,0))</f>
        <v>#DIV/0!</v>
      </c>
      <c r="I21" s="89" t="e">
        <f>IF('Emission Calculations'!$B$9="flat",IF(0.056*'Wind Calculations'!$C21&gt;$B$3,1,0),IF(OR(D21&gt;$B$3,E21&gt;$B$3,F21&gt;$B$3,AND((G21&gt;$B$3),$B$7&gt;0)),1,0))</f>
        <v>#DIV/0!</v>
      </c>
      <c r="J21" s="75"/>
      <c r="K21" s="148"/>
      <c r="L21" s="136"/>
      <c r="M21" s="89" t="e">
        <f>'Wind Calculations'!$L21*LN(10/$L$4)/LN($L$5/$L$4)</f>
        <v>#DIV/0!</v>
      </c>
      <c r="N21" s="89" t="e">
        <f t="shared" si="4"/>
        <v>#DIV/0!</v>
      </c>
      <c r="O21" s="89" t="e">
        <f t="shared" si="5"/>
        <v>#DIV/0!</v>
      </c>
      <c r="P21" s="89" t="e">
        <f t="shared" si="6"/>
        <v>#DIV/0!</v>
      </c>
      <c r="Q21" s="89" t="e">
        <f t="shared" si="7"/>
        <v>#DIV/0!</v>
      </c>
      <c r="R21" s="89" t="e">
        <f>IF('Emission Calculations'!$C$9="flat",IF(0.053*'Wind Calculations'!$M21&gt;$L$3,58*('Wind Calculations'!$M21-$L$3)^2+25*('Wind Calculations'!$M21-$L$3),0),IF(N21&gt;$L$3,(58*(N21-$L$3)^2+25*(N21-$L$3))*$L$7,0)+IF(O21&gt;$L$3,(58*(O21-$L$3)^2+25*(O21-$L$3))*$M$7,0)+IF(P21&gt;$L$3,(58*(P21-$L$3)^2+25*(P21-$L$3))*$N$7,0)+IF(Q21&gt;$L$3,(58*(Q21-$L$3)^2+25*(Q21-$L$3))*$O$7,0))</f>
        <v>#DIV/0!</v>
      </c>
      <c r="S21" s="89" t="e">
        <f>IF('Emission Calculations'!$C$9="flat",IF(0.056*'Wind Calculations'!$M21&gt;$L$3,1,0),IF(OR(N21&gt;$L$3,O21&gt;$L$3,P21&gt;$L$3,AND((Q21&gt;$L$3),$L$7&gt;0)),1,0))</f>
        <v>#DIV/0!</v>
      </c>
      <c r="T21" s="47"/>
      <c r="U21" s="148"/>
      <c r="V21" s="136"/>
      <c r="W21" s="89" t="e">
        <f>'Wind Calculations'!$V21*LN(10/$V$4)/LN($V$5/$V$4)</f>
        <v>#DIV/0!</v>
      </c>
      <c r="X21" s="89" t="e">
        <f t="shared" si="8"/>
        <v>#DIV/0!</v>
      </c>
      <c r="Y21" s="89" t="e">
        <f t="shared" si="9"/>
        <v>#DIV/0!</v>
      </c>
      <c r="Z21" s="89" t="e">
        <f t="shared" si="10"/>
        <v>#DIV/0!</v>
      </c>
      <c r="AA21" s="89" t="e">
        <f t="shared" si="11"/>
        <v>#DIV/0!</v>
      </c>
      <c r="AB21" s="89" t="e">
        <f>IF('Emission Calculations'!$D$9="flat",IF(0.053*'Wind Calculations'!$W21&gt;$V$3,58*('Wind Calculations'!$W21-$L$3)^2+25*('Wind Calculations'!$W21-$L$3),0),IF(X21&gt;$L$3,(58*(X21-$L$3)^2+25*(X21-$L$3))*$V$7,0)+IF(Y21&gt;$V$3,(58*(Y21-$V$3)^2+25*(Y21-$V$3))*$W$7,0)+IF(Z21&gt;$V$3,(58*(Z21-$V$3)^2+25*(Z21-$V$3))*$X$7,0)+IF(AA21&gt;$V$3,(58*(AA21-$V$3)^2+25*(AA21-$V$3))*$Y$7,0))</f>
        <v>#DIV/0!</v>
      </c>
      <c r="AC21" s="89" t="e">
        <f>IF('Emission Calculations'!$D$9="flat",IF(0.056*'Wind Calculations'!$W21&gt;$V$3,1,0),IF(OR(X21&gt;$V$3,Y21&gt;$V$3,Z21&gt;$V$3,AND((AA21&gt;$V$3),$V$7&gt;0)),1,0))</f>
        <v>#DIV/0!</v>
      </c>
      <c r="AD21" s="47"/>
      <c r="AE21" s="148"/>
      <c r="AF21" s="136"/>
      <c r="AG21" s="89" t="e">
        <f>'Wind Calculations'!$AF21*LN(10/$AF$4)/LN($AF$5/$AF$4)</f>
        <v>#DIV/0!</v>
      </c>
      <c r="AH21" s="89" t="e">
        <f t="shared" si="12"/>
        <v>#DIV/0!</v>
      </c>
      <c r="AI21" s="89" t="e">
        <f t="shared" si="13"/>
        <v>#DIV/0!</v>
      </c>
      <c r="AJ21" s="89" t="e">
        <f t="shared" si="14"/>
        <v>#DIV/0!</v>
      </c>
      <c r="AK21" s="89" t="e">
        <f t="shared" si="15"/>
        <v>#DIV/0!</v>
      </c>
      <c r="AL21" s="89" t="e">
        <f>IF('Emission Calculations'!$E$9="flat",IF(0.053*'Wind Calculations'!$AG21&gt;$AF$3,58*('Wind Calculations'!$AG21-$AF$3)^2+25*('Wind Calculations'!$AG21-$AF$3),0),IF(AH21&gt;$AF$3,(58*(AH21-$AF$3)^2+25*(AH21-$AF$3))*$AF$7,0)+IF(AI21&gt;$AF$3,(58*(AI21-$AF$3)^2+25*(AI21-$AF$3))*$AG$7,0)+IF(AJ21&gt;$AF$3,(58*(AJ21-$AF$3)^2+25*(AJ21-$AF$3))*$AH$7,0)+IF(AK21&gt;$AF$3,(58*(AK21-$AF$3)^2+25*(AK21-$AF$3))*$AI$7,0))</f>
        <v>#DIV/0!</v>
      </c>
      <c r="AM21" s="89" t="e">
        <f>IF('Emission Calculations'!$E$9="flat",IF(0.056*'Wind Calculations'!$AG21&gt;$AF$3,1,0),IF(OR(AH21&gt;$AF$3,AI21&gt;$AF$3,AJ21&gt;$AF$3,AND((AK21&gt;$AF$3),$AF$7&gt;0)),1,0))</f>
        <v>#DIV/0!</v>
      </c>
      <c r="AN21" s="47"/>
      <c r="AO21" s="148"/>
      <c r="AP21" s="136"/>
      <c r="AQ21" s="89" t="e">
        <f>'Wind Calculations'!$AP21*LN(10/$AP$4)/LN($AP$5/$AP$4)</f>
        <v>#DIV/0!</v>
      </c>
      <c r="AR21" s="89" t="e">
        <f t="shared" si="16"/>
        <v>#DIV/0!</v>
      </c>
      <c r="AS21" s="89" t="e">
        <f t="shared" si="17"/>
        <v>#DIV/0!</v>
      </c>
      <c r="AT21" s="89" t="e">
        <f t="shared" si="18"/>
        <v>#DIV/0!</v>
      </c>
      <c r="AU21" s="89" t="e">
        <f t="shared" si="19"/>
        <v>#DIV/0!</v>
      </c>
      <c r="AV21" s="89" t="e">
        <f>IF('Emission Calculations'!$F$9="flat",IF(0.053*'Wind Calculations'!$AQ21&gt;$AP$3,58*('Wind Calculations'!$AQ21-$AP$3)^2+25*('Wind Calculations'!$AQ21-$AP$3),0),IF(AR21&gt;$AP$3,(58*(AR21-$AP$3)^2+25*(AR21-$AP$3))*$AP$7,0)+IF(AS21&gt;$AP$3,(58*(AS21-$AP$3)^2+25*(AS21-$AP$3))*$AQ$7,0)+IF(AT21&gt;$AP$3,(58*(AT21-$AP$3)^2+25*(AT21-$AP$3))*$AR$7,0)+IF(AU21&gt;$AP$3,(58*(AU21-$AP$3)^2+25*(AU21-$AP$3))*$AS$7,0))</f>
        <v>#DIV/0!</v>
      </c>
      <c r="AW21" s="89" t="e">
        <f>IF('Emission Calculations'!$F$9="flat",IF(0.056*'Wind Calculations'!$AQ21&gt;$AP$3,1,0),IF(OR(AR21&gt;$AP$3,AS21&gt;$AP$3,AT21&gt;$AP$3,AND((AU21&gt;$AP$3),$AP$7&gt;0)),1,0))</f>
        <v>#DIV/0!</v>
      </c>
    </row>
    <row r="22" spans="1:49">
      <c r="A22" s="148"/>
      <c r="B22" s="136"/>
      <c r="C22" s="89" t="e">
        <f>'Wind Calculations'!$B22*LN(10/$B$4)/LN($B$5/$B$4)</f>
        <v>#DIV/0!</v>
      </c>
      <c r="D22" s="89" t="e">
        <f t="shared" si="0"/>
        <v>#DIV/0!</v>
      </c>
      <c r="E22" s="89" t="e">
        <f t="shared" si="1"/>
        <v>#DIV/0!</v>
      </c>
      <c r="F22" s="89" t="e">
        <f t="shared" si="2"/>
        <v>#DIV/0!</v>
      </c>
      <c r="G22" s="89" t="e">
        <f t="shared" si="3"/>
        <v>#DIV/0!</v>
      </c>
      <c r="H22" s="89" t="e">
        <f>IF('Emission Calculations'!$B$9="flat",IF(0.053*'Wind Calculations'!$C22&gt;$B$3,58*('Wind Calculations'!$C22-$B$3)^2+25*('Wind Calculations'!$C22-$B$3),0),IF(D22&gt;$B$3,(58*(D22-$B$3)^2+25*(D22-$B$3))*$B$7,0)+IF(E22&gt;$B$3,(58*(E22-$B$3)^2+25*(E22-$B$3))*$C$7,0)+IF(F22&gt;$B$3,(58*(F22-$B$3)^2+25*(F22-$B$3))*$D$7,0)+IF(G22&gt;$B$3,(58*(G22-$B$3)^2+25*(G22-$B$3))*$E$7,0))</f>
        <v>#DIV/0!</v>
      </c>
      <c r="I22" s="89" t="e">
        <f>IF('Emission Calculations'!$B$9="flat",IF(0.056*'Wind Calculations'!$C22&gt;$B$3,1,0),IF(OR(D22&gt;$B$3,E22&gt;$B$3,F22&gt;$B$3,AND((G22&gt;$B$3),$B$7&gt;0)),1,0))</f>
        <v>#DIV/0!</v>
      </c>
      <c r="J22" s="75"/>
      <c r="K22" s="148"/>
      <c r="L22" s="136"/>
      <c r="M22" s="89" t="e">
        <f>'Wind Calculations'!$L22*LN(10/$L$4)/LN($L$5/$L$4)</f>
        <v>#DIV/0!</v>
      </c>
      <c r="N22" s="89" t="e">
        <f t="shared" si="4"/>
        <v>#DIV/0!</v>
      </c>
      <c r="O22" s="89" t="e">
        <f t="shared" si="5"/>
        <v>#DIV/0!</v>
      </c>
      <c r="P22" s="89" t="e">
        <f t="shared" si="6"/>
        <v>#DIV/0!</v>
      </c>
      <c r="Q22" s="89" t="e">
        <f t="shared" si="7"/>
        <v>#DIV/0!</v>
      </c>
      <c r="R22" s="89" t="e">
        <f>IF('Emission Calculations'!$C$9="flat",IF(0.053*'Wind Calculations'!$M22&gt;$L$3,58*('Wind Calculations'!$M22-$L$3)^2+25*('Wind Calculations'!$M22-$L$3),0),IF(N22&gt;$L$3,(58*(N22-$L$3)^2+25*(N22-$L$3))*$L$7,0)+IF(O22&gt;$L$3,(58*(O22-$L$3)^2+25*(O22-$L$3))*$M$7,0)+IF(P22&gt;$L$3,(58*(P22-$L$3)^2+25*(P22-$L$3))*$N$7,0)+IF(Q22&gt;$L$3,(58*(Q22-$L$3)^2+25*(Q22-$L$3))*$O$7,0))</f>
        <v>#DIV/0!</v>
      </c>
      <c r="S22" s="89" t="e">
        <f>IF('Emission Calculations'!$C$9="flat",IF(0.056*'Wind Calculations'!$M22&gt;$L$3,1,0),IF(OR(N22&gt;$L$3,O22&gt;$L$3,P22&gt;$L$3,AND((Q22&gt;$L$3),$L$7&gt;0)),1,0))</f>
        <v>#DIV/0!</v>
      </c>
      <c r="T22" s="47"/>
      <c r="U22" s="148"/>
      <c r="V22" s="136"/>
      <c r="W22" s="89" t="e">
        <f>'Wind Calculations'!$V22*LN(10/$V$4)/LN($V$5/$V$4)</f>
        <v>#DIV/0!</v>
      </c>
      <c r="X22" s="89" t="e">
        <f t="shared" si="8"/>
        <v>#DIV/0!</v>
      </c>
      <c r="Y22" s="89" t="e">
        <f t="shared" si="9"/>
        <v>#DIV/0!</v>
      </c>
      <c r="Z22" s="89" t="e">
        <f t="shared" si="10"/>
        <v>#DIV/0!</v>
      </c>
      <c r="AA22" s="89" t="e">
        <f t="shared" si="11"/>
        <v>#DIV/0!</v>
      </c>
      <c r="AB22" s="89" t="e">
        <f>IF('Emission Calculations'!$D$9="flat",IF(0.053*'Wind Calculations'!$W22&gt;$V$3,58*('Wind Calculations'!$W22-$L$3)^2+25*('Wind Calculations'!$W22-$L$3),0),IF(X22&gt;$L$3,(58*(X22-$L$3)^2+25*(X22-$L$3))*$V$7,0)+IF(Y22&gt;$V$3,(58*(Y22-$V$3)^2+25*(Y22-$V$3))*$W$7,0)+IF(Z22&gt;$V$3,(58*(Z22-$V$3)^2+25*(Z22-$V$3))*$X$7,0)+IF(AA22&gt;$V$3,(58*(AA22-$V$3)^2+25*(AA22-$V$3))*$Y$7,0))</f>
        <v>#DIV/0!</v>
      </c>
      <c r="AC22" s="89" t="e">
        <f>IF('Emission Calculations'!$D$9="flat",IF(0.056*'Wind Calculations'!$W22&gt;$V$3,1,0),IF(OR(X22&gt;$V$3,Y22&gt;$V$3,Z22&gt;$V$3,AND((AA22&gt;$V$3),$V$7&gt;0)),1,0))</f>
        <v>#DIV/0!</v>
      </c>
      <c r="AD22" s="47"/>
      <c r="AE22" s="148"/>
      <c r="AF22" s="136"/>
      <c r="AG22" s="89" t="e">
        <f>'Wind Calculations'!$AF22*LN(10/$AF$4)/LN($AF$5/$AF$4)</f>
        <v>#DIV/0!</v>
      </c>
      <c r="AH22" s="89" t="e">
        <f t="shared" si="12"/>
        <v>#DIV/0!</v>
      </c>
      <c r="AI22" s="89" t="e">
        <f t="shared" si="13"/>
        <v>#DIV/0!</v>
      </c>
      <c r="AJ22" s="89" t="e">
        <f t="shared" si="14"/>
        <v>#DIV/0!</v>
      </c>
      <c r="AK22" s="89" t="e">
        <f t="shared" si="15"/>
        <v>#DIV/0!</v>
      </c>
      <c r="AL22" s="89" t="e">
        <f>IF('Emission Calculations'!$E$9="flat",IF(0.053*'Wind Calculations'!$AG22&gt;$AF$3,58*('Wind Calculations'!$AG22-$AF$3)^2+25*('Wind Calculations'!$AG22-$AF$3),0),IF(AH22&gt;$AF$3,(58*(AH22-$AF$3)^2+25*(AH22-$AF$3))*$AF$7,0)+IF(AI22&gt;$AF$3,(58*(AI22-$AF$3)^2+25*(AI22-$AF$3))*$AG$7,0)+IF(AJ22&gt;$AF$3,(58*(AJ22-$AF$3)^2+25*(AJ22-$AF$3))*$AH$7,0)+IF(AK22&gt;$AF$3,(58*(AK22-$AF$3)^2+25*(AK22-$AF$3))*$AI$7,0))</f>
        <v>#DIV/0!</v>
      </c>
      <c r="AM22" s="89" t="e">
        <f>IF('Emission Calculations'!$E$9="flat",IF(0.056*'Wind Calculations'!$AG22&gt;$AF$3,1,0),IF(OR(AH22&gt;$AF$3,AI22&gt;$AF$3,AJ22&gt;$AF$3,AND((AK22&gt;$AF$3),$AF$7&gt;0)),1,0))</f>
        <v>#DIV/0!</v>
      </c>
      <c r="AN22" s="47"/>
      <c r="AO22" s="148"/>
      <c r="AP22" s="136"/>
      <c r="AQ22" s="89" t="e">
        <f>'Wind Calculations'!$AP22*LN(10/$AP$4)/LN($AP$5/$AP$4)</f>
        <v>#DIV/0!</v>
      </c>
      <c r="AR22" s="89" t="e">
        <f t="shared" si="16"/>
        <v>#DIV/0!</v>
      </c>
      <c r="AS22" s="89" t="e">
        <f t="shared" si="17"/>
        <v>#DIV/0!</v>
      </c>
      <c r="AT22" s="89" t="e">
        <f t="shared" si="18"/>
        <v>#DIV/0!</v>
      </c>
      <c r="AU22" s="89" t="e">
        <f t="shared" si="19"/>
        <v>#DIV/0!</v>
      </c>
      <c r="AV22" s="89" t="e">
        <f>IF('Emission Calculations'!$F$9="flat",IF(0.053*'Wind Calculations'!$AQ22&gt;$AP$3,58*('Wind Calculations'!$AQ22-$AP$3)^2+25*('Wind Calculations'!$AQ22-$AP$3),0),IF(AR22&gt;$AP$3,(58*(AR22-$AP$3)^2+25*(AR22-$AP$3))*$AP$7,0)+IF(AS22&gt;$AP$3,(58*(AS22-$AP$3)^2+25*(AS22-$AP$3))*$AQ$7,0)+IF(AT22&gt;$AP$3,(58*(AT22-$AP$3)^2+25*(AT22-$AP$3))*$AR$7,0)+IF(AU22&gt;$AP$3,(58*(AU22-$AP$3)^2+25*(AU22-$AP$3))*$AS$7,0))</f>
        <v>#DIV/0!</v>
      </c>
      <c r="AW22" s="89" t="e">
        <f>IF('Emission Calculations'!$F$9="flat",IF(0.056*'Wind Calculations'!$AQ22&gt;$AP$3,1,0),IF(OR(AR22&gt;$AP$3,AS22&gt;$AP$3,AT22&gt;$AP$3,AND((AU22&gt;$AP$3),$AP$7&gt;0)),1,0))</f>
        <v>#DIV/0!</v>
      </c>
    </row>
    <row r="23" spans="1:49">
      <c r="A23" s="148"/>
      <c r="B23" s="136"/>
      <c r="C23" s="89" t="e">
        <f>'Wind Calculations'!$B23*LN(10/$B$4)/LN($B$5/$B$4)</f>
        <v>#DIV/0!</v>
      </c>
      <c r="D23" s="89" t="e">
        <f t="shared" si="0"/>
        <v>#DIV/0!</v>
      </c>
      <c r="E23" s="89" t="e">
        <f t="shared" si="1"/>
        <v>#DIV/0!</v>
      </c>
      <c r="F23" s="89" t="e">
        <f t="shared" si="2"/>
        <v>#DIV/0!</v>
      </c>
      <c r="G23" s="89" t="e">
        <f t="shared" si="3"/>
        <v>#DIV/0!</v>
      </c>
      <c r="H23" s="89" t="e">
        <f>IF('Emission Calculations'!$B$9="flat",IF(0.053*'Wind Calculations'!$C23&gt;$B$3,58*('Wind Calculations'!$C23-$B$3)^2+25*('Wind Calculations'!$C23-$B$3),0),IF(D23&gt;$B$3,(58*(D23-$B$3)^2+25*(D23-$B$3))*$B$7,0)+IF(E23&gt;$B$3,(58*(E23-$B$3)^2+25*(E23-$B$3))*$C$7,0)+IF(F23&gt;$B$3,(58*(F23-$B$3)^2+25*(F23-$B$3))*$D$7,0)+IF(G23&gt;$B$3,(58*(G23-$B$3)^2+25*(G23-$B$3))*$E$7,0))</f>
        <v>#DIV/0!</v>
      </c>
      <c r="I23" s="89" t="e">
        <f>IF('Emission Calculations'!$B$9="flat",IF(0.056*'Wind Calculations'!$C23&gt;$B$3,1,0),IF(OR(D23&gt;$B$3,E23&gt;$B$3,F23&gt;$B$3,AND((G23&gt;$B$3),$B$7&gt;0)),1,0))</f>
        <v>#DIV/0!</v>
      </c>
      <c r="J23" s="75"/>
      <c r="K23" s="148"/>
      <c r="L23" s="136"/>
      <c r="M23" s="89" t="e">
        <f>'Wind Calculations'!$L23*LN(10/$L$4)/LN($L$5/$L$4)</f>
        <v>#DIV/0!</v>
      </c>
      <c r="N23" s="89" t="e">
        <f t="shared" si="4"/>
        <v>#DIV/0!</v>
      </c>
      <c r="O23" s="89" t="e">
        <f t="shared" si="5"/>
        <v>#DIV/0!</v>
      </c>
      <c r="P23" s="89" t="e">
        <f t="shared" si="6"/>
        <v>#DIV/0!</v>
      </c>
      <c r="Q23" s="89" t="e">
        <f t="shared" si="7"/>
        <v>#DIV/0!</v>
      </c>
      <c r="R23" s="89" t="e">
        <f>IF('Emission Calculations'!$C$9="flat",IF(0.053*'Wind Calculations'!$M23&gt;$L$3,58*('Wind Calculations'!$M23-$L$3)^2+25*('Wind Calculations'!$M23-$L$3),0),IF(N23&gt;$L$3,(58*(N23-$L$3)^2+25*(N23-$L$3))*$L$7,0)+IF(O23&gt;$L$3,(58*(O23-$L$3)^2+25*(O23-$L$3))*$M$7,0)+IF(P23&gt;$L$3,(58*(P23-$L$3)^2+25*(P23-$L$3))*$N$7,0)+IF(Q23&gt;$L$3,(58*(Q23-$L$3)^2+25*(Q23-$L$3))*$O$7,0))</f>
        <v>#DIV/0!</v>
      </c>
      <c r="S23" s="89" t="e">
        <f>IF('Emission Calculations'!$C$9="flat",IF(0.056*'Wind Calculations'!$M23&gt;$L$3,1,0),IF(OR(N23&gt;$L$3,O23&gt;$L$3,P23&gt;$L$3,AND((Q23&gt;$L$3),$L$7&gt;0)),1,0))</f>
        <v>#DIV/0!</v>
      </c>
      <c r="T23" s="47"/>
      <c r="U23" s="148"/>
      <c r="V23" s="136"/>
      <c r="W23" s="89" t="e">
        <f>'Wind Calculations'!$V23*LN(10/$V$4)/LN($V$5/$V$4)</f>
        <v>#DIV/0!</v>
      </c>
      <c r="X23" s="89" t="e">
        <f t="shared" si="8"/>
        <v>#DIV/0!</v>
      </c>
      <c r="Y23" s="89" t="e">
        <f t="shared" si="9"/>
        <v>#DIV/0!</v>
      </c>
      <c r="Z23" s="89" t="e">
        <f t="shared" si="10"/>
        <v>#DIV/0!</v>
      </c>
      <c r="AA23" s="89" t="e">
        <f t="shared" si="11"/>
        <v>#DIV/0!</v>
      </c>
      <c r="AB23" s="89" t="e">
        <f>IF('Emission Calculations'!$D$9="flat",IF(0.053*'Wind Calculations'!$W23&gt;$V$3,58*('Wind Calculations'!$W23-$L$3)^2+25*('Wind Calculations'!$W23-$L$3),0),IF(X23&gt;$L$3,(58*(X23-$L$3)^2+25*(X23-$L$3))*$V$7,0)+IF(Y23&gt;$V$3,(58*(Y23-$V$3)^2+25*(Y23-$V$3))*$W$7,0)+IF(Z23&gt;$V$3,(58*(Z23-$V$3)^2+25*(Z23-$V$3))*$X$7,0)+IF(AA23&gt;$V$3,(58*(AA23-$V$3)^2+25*(AA23-$V$3))*$Y$7,0))</f>
        <v>#DIV/0!</v>
      </c>
      <c r="AC23" s="89" t="e">
        <f>IF('Emission Calculations'!$D$9="flat",IF(0.056*'Wind Calculations'!$W23&gt;$V$3,1,0),IF(OR(X23&gt;$V$3,Y23&gt;$V$3,Z23&gt;$V$3,AND((AA23&gt;$V$3),$V$7&gt;0)),1,0))</f>
        <v>#DIV/0!</v>
      </c>
      <c r="AD23" s="47"/>
      <c r="AE23" s="148"/>
      <c r="AF23" s="136"/>
      <c r="AG23" s="89" t="e">
        <f>'Wind Calculations'!$AF23*LN(10/$AF$4)/LN($AF$5/$AF$4)</f>
        <v>#DIV/0!</v>
      </c>
      <c r="AH23" s="89" t="e">
        <f t="shared" si="12"/>
        <v>#DIV/0!</v>
      </c>
      <c r="AI23" s="89" t="e">
        <f t="shared" si="13"/>
        <v>#DIV/0!</v>
      </c>
      <c r="AJ23" s="89" t="e">
        <f t="shared" si="14"/>
        <v>#DIV/0!</v>
      </c>
      <c r="AK23" s="89" t="e">
        <f t="shared" si="15"/>
        <v>#DIV/0!</v>
      </c>
      <c r="AL23" s="89" t="e">
        <f>IF('Emission Calculations'!$E$9="flat",IF(0.053*'Wind Calculations'!$AG23&gt;$AF$3,58*('Wind Calculations'!$AG23-$AF$3)^2+25*('Wind Calculations'!$AG23-$AF$3),0),IF(AH23&gt;$AF$3,(58*(AH23-$AF$3)^2+25*(AH23-$AF$3))*$AF$7,0)+IF(AI23&gt;$AF$3,(58*(AI23-$AF$3)^2+25*(AI23-$AF$3))*$AG$7,0)+IF(AJ23&gt;$AF$3,(58*(AJ23-$AF$3)^2+25*(AJ23-$AF$3))*$AH$7,0)+IF(AK23&gt;$AF$3,(58*(AK23-$AF$3)^2+25*(AK23-$AF$3))*$AI$7,0))</f>
        <v>#DIV/0!</v>
      </c>
      <c r="AM23" s="89" t="e">
        <f>IF('Emission Calculations'!$E$9="flat",IF(0.056*'Wind Calculations'!$AG23&gt;$AF$3,1,0),IF(OR(AH23&gt;$AF$3,AI23&gt;$AF$3,AJ23&gt;$AF$3,AND((AK23&gt;$AF$3),$AF$7&gt;0)),1,0))</f>
        <v>#DIV/0!</v>
      </c>
      <c r="AN23" s="47"/>
      <c r="AO23" s="148"/>
      <c r="AP23" s="136"/>
      <c r="AQ23" s="89" t="e">
        <f>'Wind Calculations'!$AP23*LN(10/$AP$4)/LN($AP$5/$AP$4)</f>
        <v>#DIV/0!</v>
      </c>
      <c r="AR23" s="89" t="e">
        <f t="shared" si="16"/>
        <v>#DIV/0!</v>
      </c>
      <c r="AS23" s="89" t="e">
        <f t="shared" si="17"/>
        <v>#DIV/0!</v>
      </c>
      <c r="AT23" s="89" t="e">
        <f t="shared" si="18"/>
        <v>#DIV/0!</v>
      </c>
      <c r="AU23" s="89" t="e">
        <f t="shared" si="19"/>
        <v>#DIV/0!</v>
      </c>
      <c r="AV23" s="89" t="e">
        <f>IF('Emission Calculations'!$F$9="flat",IF(0.053*'Wind Calculations'!$AQ23&gt;$AP$3,58*('Wind Calculations'!$AQ23-$AP$3)^2+25*('Wind Calculations'!$AQ23-$AP$3),0),IF(AR23&gt;$AP$3,(58*(AR23-$AP$3)^2+25*(AR23-$AP$3))*$AP$7,0)+IF(AS23&gt;$AP$3,(58*(AS23-$AP$3)^2+25*(AS23-$AP$3))*$AQ$7,0)+IF(AT23&gt;$AP$3,(58*(AT23-$AP$3)^2+25*(AT23-$AP$3))*$AR$7,0)+IF(AU23&gt;$AP$3,(58*(AU23-$AP$3)^2+25*(AU23-$AP$3))*$AS$7,0))</f>
        <v>#DIV/0!</v>
      </c>
      <c r="AW23" s="89" t="e">
        <f>IF('Emission Calculations'!$F$9="flat",IF(0.056*'Wind Calculations'!$AQ23&gt;$AP$3,1,0),IF(OR(AR23&gt;$AP$3,AS23&gt;$AP$3,AT23&gt;$AP$3,AND((AU23&gt;$AP$3),$AP$7&gt;0)),1,0))</f>
        <v>#DIV/0!</v>
      </c>
    </row>
    <row r="24" spans="1:49">
      <c r="A24" s="148"/>
      <c r="B24" s="136"/>
      <c r="C24" s="89" t="e">
        <f>'Wind Calculations'!$B24*LN(10/$B$4)/LN($B$5/$B$4)</f>
        <v>#DIV/0!</v>
      </c>
      <c r="D24" s="89" t="e">
        <f t="shared" si="0"/>
        <v>#DIV/0!</v>
      </c>
      <c r="E24" s="89" t="e">
        <f t="shared" si="1"/>
        <v>#DIV/0!</v>
      </c>
      <c r="F24" s="89" t="e">
        <f t="shared" si="2"/>
        <v>#DIV/0!</v>
      </c>
      <c r="G24" s="89" t="e">
        <f t="shared" si="3"/>
        <v>#DIV/0!</v>
      </c>
      <c r="H24" s="89" t="e">
        <f>IF('Emission Calculations'!$B$9="flat",IF(0.053*'Wind Calculations'!$C24&gt;$B$3,58*('Wind Calculations'!$C24-$B$3)^2+25*('Wind Calculations'!$C24-$B$3),0),IF(D24&gt;$B$3,(58*(D24-$B$3)^2+25*(D24-$B$3))*$B$7,0)+IF(E24&gt;$B$3,(58*(E24-$B$3)^2+25*(E24-$B$3))*$C$7,0)+IF(F24&gt;$B$3,(58*(F24-$B$3)^2+25*(F24-$B$3))*$D$7,0)+IF(G24&gt;$B$3,(58*(G24-$B$3)^2+25*(G24-$B$3))*$E$7,0))</f>
        <v>#DIV/0!</v>
      </c>
      <c r="I24" s="89" t="e">
        <f>IF('Emission Calculations'!$B$9="flat",IF(0.056*'Wind Calculations'!$C24&gt;$B$3,1,0),IF(OR(D24&gt;$B$3,E24&gt;$B$3,F24&gt;$B$3,AND((G24&gt;$B$3),$B$7&gt;0)),1,0))</f>
        <v>#DIV/0!</v>
      </c>
      <c r="J24" s="75"/>
      <c r="K24" s="148"/>
      <c r="L24" s="136"/>
      <c r="M24" s="89" t="e">
        <f>'Wind Calculations'!$L24*LN(10/$L$4)/LN($L$5/$L$4)</f>
        <v>#DIV/0!</v>
      </c>
      <c r="N24" s="89" t="e">
        <f t="shared" si="4"/>
        <v>#DIV/0!</v>
      </c>
      <c r="O24" s="89" t="e">
        <f t="shared" si="5"/>
        <v>#DIV/0!</v>
      </c>
      <c r="P24" s="89" t="e">
        <f t="shared" si="6"/>
        <v>#DIV/0!</v>
      </c>
      <c r="Q24" s="89" t="e">
        <f t="shared" si="7"/>
        <v>#DIV/0!</v>
      </c>
      <c r="R24" s="89" t="e">
        <f>IF('Emission Calculations'!$C$9="flat",IF(0.053*'Wind Calculations'!$M24&gt;$L$3,58*('Wind Calculations'!$M24-$L$3)^2+25*('Wind Calculations'!$M24-$L$3),0),IF(N24&gt;$L$3,(58*(N24-$L$3)^2+25*(N24-$L$3))*$L$7,0)+IF(O24&gt;$L$3,(58*(O24-$L$3)^2+25*(O24-$L$3))*$M$7,0)+IF(P24&gt;$L$3,(58*(P24-$L$3)^2+25*(P24-$L$3))*$N$7,0)+IF(Q24&gt;$L$3,(58*(Q24-$L$3)^2+25*(Q24-$L$3))*$O$7,0))</f>
        <v>#DIV/0!</v>
      </c>
      <c r="S24" s="89" t="e">
        <f>IF('Emission Calculations'!$C$9="flat",IF(0.056*'Wind Calculations'!$M24&gt;$L$3,1,0),IF(OR(N24&gt;$L$3,O24&gt;$L$3,P24&gt;$L$3,AND((Q24&gt;$L$3),$L$7&gt;0)),1,0))</f>
        <v>#DIV/0!</v>
      </c>
      <c r="T24" s="47"/>
      <c r="U24" s="148"/>
      <c r="V24" s="136"/>
      <c r="W24" s="89" t="e">
        <f>'Wind Calculations'!$V24*LN(10/$V$4)/LN($V$5/$V$4)</f>
        <v>#DIV/0!</v>
      </c>
      <c r="X24" s="89" t="e">
        <f t="shared" si="8"/>
        <v>#DIV/0!</v>
      </c>
      <c r="Y24" s="89" t="e">
        <f t="shared" si="9"/>
        <v>#DIV/0!</v>
      </c>
      <c r="Z24" s="89" t="e">
        <f t="shared" si="10"/>
        <v>#DIV/0!</v>
      </c>
      <c r="AA24" s="89" t="e">
        <f t="shared" si="11"/>
        <v>#DIV/0!</v>
      </c>
      <c r="AB24" s="89" t="e">
        <f>IF('Emission Calculations'!$D$9="flat",IF(0.053*'Wind Calculations'!$W24&gt;$V$3,58*('Wind Calculations'!$W24-$L$3)^2+25*('Wind Calculations'!$W24-$L$3),0),IF(X24&gt;$L$3,(58*(X24-$L$3)^2+25*(X24-$L$3))*$V$7,0)+IF(Y24&gt;$V$3,(58*(Y24-$V$3)^2+25*(Y24-$V$3))*$W$7,0)+IF(Z24&gt;$V$3,(58*(Z24-$V$3)^2+25*(Z24-$V$3))*$X$7,0)+IF(AA24&gt;$V$3,(58*(AA24-$V$3)^2+25*(AA24-$V$3))*$Y$7,0))</f>
        <v>#DIV/0!</v>
      </c>
      <c r="AC24" s="89" t="e">
        <f>IF('Emission Calculations'!$D$9="flat",IF(0.056*'Wind Calculations'!$W24&gt;$V$3,1,0),IF(OR(X24&gt;$V$3,Y24&gt;$V$3,Z24&gt;$V$3,AND((AA24&gt;$V$3),$V$7&gt;0)),1,0))</f>
        <v>#DIV/0!</v>
      </c>
      <c r="AD24" s="47"/>
      <c r="AE24" s="148"/>
      <c r="AF24" s="136"/>
      <c r="AG24" s="89" t="e">
        <f>'Wind Calculations'!$AF24*LN(10/$AF$4)/LN($AF$5/$AF$4)</f>
        <v>#DIV/0!</v>
      </c>
      <c r="AH24" s="89" t="e">
        <f t="shared" si="12"/>
        <v>#DIV/0!</v>
      </c>
      <c r="AI24" s="89" t="e">
        <f t="shared" si="13"/>
        <v>#DIV/0!</v>
      </c>
      <c r="AJ24" s="89" t="e">
        <f t="shared" si="14"/>
        <v>#DIV/0!</v>
      </c>
      <c r="AK24" s="89" t="e">
        <f t="shared" si="15"/>
        <v>#DIV/0!</v>
      </c>
      <c r="AL24" s="89" t="e">
        <f>IF('Emission Calculations'!$E$9="flat",IF(0.053*'Wind Calculations'!$AG24&gt;$AF$3,58*('Wind Calculations'!$AG24-$AF$3)^2+25*('Wind Calculations'!$AG24-$AF$3),0),IF(AH24&gt;$AF$3,(58*(AH24-$AF$3)^2+25*(AH24-$AF$3))*$AF$7,0)+IF(AI24&gt;$AF$3,(58*(AI24-$AF$3)^2+25*(AI24-$AF$3))*$AG$7,0)+IF(AJ24&gt;$AF$3,(58*(AJ24-$AF$3)^2+25*(AJ24-$AF$3))*$AH$7,0)+IF(AK24&gt;$AF$3,(58*(AK24-$AF$3)^2+25*(AK24-$AF$3))*$AI$7,0))</f>
        <v>#DIV/0!</v>
      </c>
      <c r="AM24" s="89" t="e">
        <f>IF('Emission Calculations'!$E$9="flat",IF(0.056*'Wind Calculations'!$AG24&gt;$AF$3,1,0),IF(OR(AH24&gt;$AF$3,AI24&gt;$AF$3,AJ24&gt;$AF$3,AND((AK24&gt;$AF$3),$AF$7&gt;0)),1,0))</f>
        <v>#DIV/0!</v>
      </c>
      <c r="AN24" s="47"/>
      <c r="AO24" s="148"/>
      <c r="AP24" s="136"/>
      <c r="AQ24" s="89" t="e">
        <f>'Wind Calculations'!$AP24*LN(10/$AP$4)/LN($AP$5/$AP$4)</f>
        <v>#DIV/0!</v>
      </c>
      <c r="AR24" s="89" t="e">
        <f t="shared" si="16"/>
        <v>#DIV/0!</v>
      </c>
      <c r="AS24" s="89" t="e">
        <f t="shared" si="17"/>
        <v>#DIV/0!</v>
      </c>
      <c r="AT24" s="89" t="e">
        <f t="shared" si="18"/>
        <v>#DIV/0!</v>
      </c>
      <c r="AU24" s="89" t="e">
        <f t="shared" si="19"/>
        <v>#DIV/0!</v>
      </c>
      <c r="AV24" s="89" t="e">
        <f>IF('Emission Calculations'!$F$9="flat",IF(0.053*'Wind Calculations'!$AQ24&gt;$AP$3,58*('Wind Calculations'!$AQ24-$AP$3)^2+25*('Wind Calculations'!$AQ24-$AP$3),0),IF(AR24&gt;$AP$3,(58*(AR24-$AP$3)^2+25*(AR24-$AP$3))*$AP$7,0)+IF(AS24&gt;$AP$3,(58*(AS24-$AP$3)^2+25*(AS24-$AP$3))*$AQ$7,0)+IF(AT24&gt;$AP$3,(58*(AT24-$AP$3)^2+25*(AT24-$AP$3))*$AR$7,0)+IF(AU24&gt;$AP$3,(58*(AU24-$AP$3)^2+25*(AU24-$AP$3))*$AS$7,0))</f>
        <v>#DIV/0!</v>
      </c>
      <c r="AW24" s="89" t="e">
        <f>IF('Emission Calculations'!$F$9="flat",IF(0.056*'Wind Calculations'!$AQ24&gt;$AP$3,1,0),IF(OR(AR24&gt;$AP$3,AS24&gt;$AP$3,AT24&gt;$AP$3,AND((AU24&gt;$AP$3),$AP$7&gt;0)),1,0))</f>
        <v>#DIV/0!</v>
      </c>
    </row>
    <row r="25" spans="1:49">
      <c r="A25" s="148"/>
      <c r="B25" s="136"/>
      <c r="C25" s="89" t="e">
        <f>'Wind Calculations'!$B25*LN(10/$B$4)/LN($B$5/$B$4)</f>
        <v>#DIV/0!</v>
      </c>
      <c r="D25" s="89" t="e">
        <f t="shared" si="0"/>
        <v>#DIV/0!</v>
      </c>
      <c r="E25" s="89" t="e">
        <f t="shared" si="1"/>
        <v>#DIV/0!</v>
      </c>
      <c r="F25" s="89" t="e">
        <f t="shared" si="2"/>
        <v>#DIV/0!</v>
      </c>
      <c r="G25" s="89" t="e">
        <f t="shared" si="3"/>
        <v>#DIV/0!</v>
      </c>
      <c r="H25" s="89" t="e">
        <f>IF('Emission Calculations'!$B$9="flat",IF(0.053*'Wind Calculations'!$C25&gt;$B$3,58*('Wind Calculations'!$C25-$B$3)^2+25*('Wind Calculations'!$C25-$B$3),0),IF(D25&gt;$B$3,(58*(D25-$B$3)^2+25*(D25-$B$3))*$B$7,0)+IF(E25&gt;$B$3,(58*(E25-$B$3)^2+25*(E25-$B$3))*$C$7,0)+IF(F25&gt;$B$3,(58*(F25-$B$3)^2+25*(F25-$B$3))*$D$7,0)+IF(G25&gt;$B$3,(58*(G25-$B$3)^2+25*(G25-$B$3))*$E$7,0))</f>
        <v>#DIV/0!</v>
      </c>
      <c r="I25" s="89" t="e">
        <f>IF('Emission Calculations'!$B$9="flat",IF(0.056*'Wind Calculations'!$C25&gt;$B$3,1,0),IF(OR(D25&gt;$B$3,E25&gt;$B$3,F25&gt;$B$3,AND((G25&gt;$B$3),$B$7&gt;0)),1,0))</f>
        <v>#DIV/0!</v>
      </c>
      <c r="J25" s="75"/>
      <c r="K25" s="148"/>
      <c r="L25" s="136"/>
      <c r="M25" s="89" t="e">
        <f>'Wind Calculations'!$L25*LN(10/$L$4)/LN($L$5/$L$4)</f>
        <v>#DIV/0!</v>
      </c>
      <c r="N25" s="89" t="e">
        <f t="shared" si="4"/>
        <v>#DIV/0!</v>
      </c>
      <c r="O25" s="89" t="e">
        <f t="shared" si="5"/>
        <v>#DIV/0!</v>
      </c>
      <c r="P25" s="89" t="e">
        <f t="shared" si="6"/>
        <v>#DIV/0!</v>
      </c>
      <c r="Q25" s="89" t="e">
        <f t="shared" si="7"/>
        <v>#DIV/0!</v>
      </c>
      <c r="R25" s="89" t="e">
        <f>IF('Emission Calculations'!$C$9="flat",IF(0.053*'Wind Calculations'!$M25&gt;$L$3,58*('Wind Calculations'!$M25-$L$3)^2+25*('Wind Calculations'!$M25-$L$3),0),IF(N25&gt;$L$3,(58*(N25-$L$3)^2+25*(N25-$L$3))*$L$7,0)+IF(O25&gt;$L$3,(58*(O25-$L$3)^2+25*(O25-$L$3))*$M$7,0)+IF(P25&gt;$L$3,(58*(P25-$L$3)^2+25*(P25-$L$3))*$N$7,0)+IF(Q25&gt;$L$3,(58*(Q25-$L$3)^2+25*(Q25-$L$3))*$O$7,0))</f>
        <v>#DIV/0!</v>
      </c>
      <c r="S25" s="89" t="e">
        <f>IF('Emission Calculations'!$C$9="flat",IF(0.056*'Wind Calculations'!$M25&gt;$L$3,1,0),IF(OR(N25&gt;$L$3,O25&gt;$L$3,P25&gt;$L$3,AND((Q25&gt;$L$3),$L$7&gt;0)),1,0))</f>
        <v>#DIV/0!</v>
      </c>
      <c r="T25" s="47"/>
      <c r="U25" s="148"/>
      <c r="V25" s="136"/>
      <c r="W25" s="89" t="e">
        <f>'Wind Calculations'!$V25*LN(10/$V$4)/LN($V$5/$V$4)</f>
        <v>#DIV/0!</v>
      </c>
      <c r="X25" s="89" t="e">
        <f t="shared" si="8"/>
        <v>#DIV/0!</v>
      </c>
      <c r="Y25" s="89" t="e">
        <f t="shared" si="9"/>
        <v>#DIV/0!</v>
      </c>
      <c r="Z25" s="89" t="e">
        <f t="shared" si="10"/>
        <v>#DIV/0!</v>
      </c>
      <c r="AA25" s="89" t="e">
        <f t="shared" si="11"/>
        <v>#DIV/0!</v>
      </c>
      <c r="AB25" s="89" t="e">
        <f>IF('Emission Calculations'!$D$9="flat",IF(0.053*'Wind Calculations'!$W25&gt;$V$3,58*('Wind Calculations'!$W25-$L$3)^2+25*('Wind Calculations'!$W25-$L$3),0),IF(X25&gt;$L$3,(58*(X25-$L$3)^2+25*(X25-$L$3))*$V$7,0)+IF(Y25&gt;$V$3,(58*(Y25-$V$3)^2+25*(Y25-$V$3))*$W$7,0)+IF(Z25&gt;$V$3,(58*(Z25-$V$3)^2+25*(Z25-$V$3))*$X$7,0)+IF(AA25&gt;$V$3,(58*(AA25-$V$3)^2+25*(AA25-$V$3))*$Y$7,0))</f>
        <v>#DIV/0!</v>
      </c>
      <c r="AC25" s="89" t="e">
        <f>IF('Emission Calculations'!$D$9="flat",IF(0.056*'Wind Calculations'!$W25&gt;$V$3,1,0),IF(OR(X25&gt;$V$3,Y25&gt;$V$3,Z25&gt;$V$3,AND((AA25&gt;$V$3),$V$7&gt;0)),1,0))</f>
        <v>#DIV/0!</v>
      </c>
      <c r="AD25" s="47"/>
      <c r="AE25" s="148"/>
      <c r="AF25" s="136"/>
      <c r="AG25" s="89" t="e">
        <f>'Wind Calculations'!$AF25*LN(10/$AF$4)/LN($AF$5/$AF$4)</f>
        <v>#DIV/0!</v>
      </c>
      <c r="AH25" s="89" t="e">
        <f t="shared" si="12"/>
        <v>#DIV/0!</v>
      </c>
      <c r="AI25" s="89" t="e">
        <f t="shared" si="13"/>
        <v>#DIV/0!</v>
      </c>
      <c r="AJ25" s="89" t="e">
        <f t="shared" si="14"/>
        <v>#DIV/0!</v>
      </c>
      <c r="AK25" s="89" t="e">
        <f t="shared" si="15"/>
        <v>#DIV/0!</v>
      </c>
      <c r="AL25" s="89" t="e">
        <f>IF('Emission Calculations'!$E$9="flat",IF(0.053*'Wind Calculations'!$AG25&gt;$AF$3,58*('Wind Calculations'!$AG25-$AF$3)^2+25*('Wind Calculations'!$AG25-$AF$3),0),IF(AH25&gt;$AF$3,(58*(AH25-$AF$3)^2+25*(AH25-$AF$3))*$AF$7,0)+IF(AI25&gt;$AF$3,(58*(AI25-$AF$3)^2+25*(AI25-$AF$3))*$AG$7,0)+IF(AJ25&gt;$AF$3,(58*(AJ25-$AF$3)^2+25*(AJ25-$AF$3))*$AH$7,0)+IF(AK25&gt;$AF$3,(58*(AK25-$AF$3)^2+25*(AK25-$AF$3))*$AI$7,0))</f>
        <v>#DIV/0!</v>
      </c>
      <c r="AM25" s="89" t="e">
        <f>IF('Emission Calculations'!$E$9="flat",IF(0.056*'Wind Calculations'!$AG25&gt;$AF$3,1,0),IF(OR(AH25&gt;$AF$3,AI25&gt;$AF$3,AJ25&gt;$AF$3,AND((AK25&gt;$AF$3),$AF$7&gt;0)),1,0))</f>
        <v>#DIV/0!</v>
      </c>
      <c r="AN25" s="47"/>
      <c r="AO25" s="148"/>
      <c r="AP25" s="136"/>
      <c r="AQ25" s="89" t="e">
        <f>'Wind Calculations'!$AP25*LN(10/$AP$4)/LN($AP$5/$AP$4)</f>
        <v>#DIV/0!</v>
      </c>
      <c r="AR25" s="89" t="e">
        <f t="shared" si="16"/>
        <v>#DIV/0!</v>
      </c>
      <c r="AS25" s="89" t="e">
        <f t="shared" si="17"/>
        <v>#DIV/0!</v>
      </c>
      <c r="AT25" s="89" t="e">
        <f t="shared" si="18"/>
        <v>#DIV/0!</v>
      </c>
      <c r="AU25" s="89" t="e">
        <f t="shared" si="19"/>
        <v>#DIV/0!</v>
      </c>
      <c r="AV25" s="89" t="e">
        <f>IF('Emission Calculations'!$F$9="flat",IF(0.053*'Wind Calculations'!$AQ25&gt;$AP$3,58*('Wind Calculations'!$AQ25-$AP$3)^2+25*('Wind Calculations'!$AQ25-$AP$3),0),IF(AR25&gt;$AP$3,(58*(AR25-$AP$3)^2+25*(AR25-$AP$3))*$AP$7,0)+IF(AS25&gt;$AP$3,(58*(AS25-$AP$3)^2+25*(AS25-$AP$3))*$AQ$7,0)+IF(AT25&gt;$AP$3,(58*(AT25-$AP$3)^2+25*(AT25-$AP$3))*$AR$7,0)+IF(AU25&gt;$AP$3,(58*(AU25-$AP$3)^2+25*(AU25-$AP$3))*$AS$7,0))</f>
        <v>#DIV/0!</v>
      </c>
      <c r="AW25" s="89" t="e">
        <f>IF('Emission Calculations'!$F$9="flat",IF(0.056*'Wind Calculations'!$AQ25&gt;$AP$3,1,0),IF(OR(AR25&gt;$AP$3,AS25&gt;$AP$3,AT25&gt;$AP$3,AND((AU25&gt;$AP$3),$AP$7&gt;0)),1,0))</f>
        <v>#DIV/0!</v>
      </c>
    </row>
    <row r="26" spans="1:49">
      <c r="A26" s="148"/>
      <c r="B26" s="136"/>
      <c r="C26" s="89" t="e">
        <f>'Wind Calculations'!$B26*LN(10/$B$4)/LN($B$5/$B$4)</f>
        <v>#DIV/0!</v>
      </c>
      <c r="D26" s="89" t="e">
        <f t="shared" si="0"/>
        <v>#DIV/0!</v>
      </c>
      <c r="E26" s="89" t="e">
        <f t="shared" si="1"/>
        <v>#DIV/0!</v>
      </c>
      <c r="F26" s="89" t="e">
        <f t="shared" si="2"/>
        <v>#DIV/0!</v>
      </c>
      <c r="G26" s="89" t="e">
        <f t="shared" si="3"/>
        <v>#DIV/0!</v>
      </c>
      <c r="H26" s="89" t="e">
        <f>IF('Emission Calculations'!$B$9="flat",IF(0.053*'Wind Calculations'!$C26&gt;$B$3,58*('Wind Calculations'!$C26-$B$3)^2+25*('Wind Calculations'!$C26-$B$3),0),IF(D26&gt;$B$3,(58*(D26-$B$3)^2+25*(D26-$B$3))*$B$7,0)+IF(E26&gt;$B$3,(58*(E26-$B$3)^2+25*(E26-$B$3))*$C$7,0)+IF(F26&gt;$B$3,(58*(F26-$B$3)^2+25*(F26-$B$3))*$D$7,0)+IF(G26&gt;$B$3,(58*(G26-$B$3)^2+25*(G26-$B$3))*$E$7,0))</f>
        <v>#DIV/0!</v>
      </c>
      <c r="I26" s="89" t="e">
        <f>IF('Emission Calculations'!$B$9="flat",IF(0.056*'Wind Calculations'!$C26&gt;$B$3,1,0),IF(OR(D26&gt;$B$3,E26&gt;$B$3,F26&gt;$B$3,AND((G26&gt;$B$3),$B$7&gt;0)),1,0))</f>
        <v>#DIV/0!</v>
      </c>
      <c r="J26" s="75"/>
      <c r="K26" s="148"/>
      <c r="L26" s="136"/>
      <c r="M26" s="89" t="e">
        <f>'Wind Calculations'!$L26*LN(10/$L$4)/LN($L$5/$L$4)</f>
        <v>#DIV/0!</v>
      </c>
      <c r="N26" s="89" t="e">
        <f t="shared" si="4"/>
        <v>#DIV/0!</v>
      </c>
      <c r="O26" s="89" t="e">
        <f t="shared" si="5"/>
        <v>#DIV/0!</v>
      </c>
      <c r="P26" s="89" t="e">
        <f t="shared" si="6"/>
        <v>#DIV/0!</v>
      </c>
      <c r="Q26" s="89" t="e">
        <f t="shared" si="7"/>
        <v>#DIV/0!</v>
      </c>
      <c r="R26" s="89" t="e">
        <f>IF('Emission Calculations'!$C$9="flat",IF(0.053*'Wind Calculations'!$M26&gt;$L$3,58*('Wind Calculations'!$M26-$L$3)^2+25*('Wind Calculations'!$M26-$L$3),0),IF(N26&gt;$L$3,(58*(N26-$L$3)^2+25*(N26-$L$3))*$L$7,0)+IF(O26&gt;$L$3,(58*(O26-$L$3)^2+25*(O26-$L$3))*$M$7,0)+IF(P26&gt;$L$3,(58*(P26-$L$3)^2+25*(P26-$L$3))*$N$7,0)+IF(Q26&gt;$L$3,(58*(Q26-$L$3)^2+25*(Q26-$L$3))*$O$7,0))</f>
        <v>#DIV/0!</v>
      </c>
      <c r="S26" s="89" t="e">
        <f>IF('Emission Calculations'!$C$9="flat",IF(0.056*'Wind Calculations'!$M26&gt;$L$3,1,0),IF(OR(N26&gt;$L$3,O26&gt;$L$3,P26&gt;$L$3,AND((Q26&gt;$L$3),$L$7&gt;0)),1,0))</f>
        <v>#DIV/0!</v>
      </c>
      <c r="T26" s="47"/>
      <c r="U26" s="148"/>
      <c r="V26" s="136"/>
      <c r="W26" s="89" t="e">
        <f>'Wind Calculations'!$V26*LN(10/$V$4)/LN($V$5/$V$4)</f>
        <v>#DIV/0!</v>
      </c>
      <c r="X26" s="89" t="e">
        <f t="shared" si="8"/>
        <v>#DIV/0!</v>
      </c>
      <c r="Y26" s="89" t="e">
        <f t="shared" si="9"/>
        <v>#DIV/0!</v>
      </c>
      <c r="Z26" s="89" t="e">
        <f t="shared" si="10"/>
        <v>#DIV/0!</v>
      </c>
      <c r="AA26" s="89" t="e">
        <f t="shared" si="11"/>
        <v>#DIV/0!</v>
      </c>
      <c r="AB26" s="89" t="e">
        <f>IF('Emission Calculations'!$D$9="flat",IF(0.053*'Wind Calculations'!$W26&gt;$V$3,58*('Wind Calculations'!$W26-$L$3)^2+25*('Wind Calculations'!$W26-$L$3),0),IF(X26&gt;$L$3,(58*(X26-$L$3)^2+25*(X26-$L$3))*$V$7,0)+IF(Y26&gt;$V$3,(58*(Y26-$V$3)^2+25*(Y26-$V$3))*$W$7,0)+IF(Z26&gt;$V$3,(58*(Z26-$V$3)^2+25*(Z26-$V$3))*$X$7,0)+IF(AA26&gt;$V$3,(58*(AA26-$V$3)^2+25*(AA26-$V$3))*$Y$7,0))</f>
        <v>#DIV/0!</v>
      </c>
      <c r="AC26" s="89" t="e">
        <f>IF('Emission Calculations'!$D$9="flat",IF(0.056*'Wind Calculations'!$W26&gt;$V$3,1,0),IF(OR(X26&gt;$V$3,Y26&gt;$V$3,Z26&gt;$V$3,AND((AA26&gt;$V$3),$V$7&gt;0)),1,0))</f>
        <v>#DIV/0!</v>
      </c>
      <c r="AD26" s="47"/>
      <c r="AE26" s="148"/>
      <c r="AF26" s="136"/>
      <c r="AG26" s="89" t="e">
        <f>'Wind Calculations'!$AF26*LN(10/$AF$4)/LN($AF$5/$AF$4)</f>
        <v>#DIV/0!</v>
      </c>
      <c r="AH26" s="89" t="e">
        <f t="shared" si="12"/>
        <v>#DIV/0!</v>
      </c>
      <c r="AI26" s="89" t="e">
        <f t="shared" si="13"/>
        <v>#DIV/0!</v>
      </c>
      <c r="AJ26" s="89" t="e">
        <f t="shared" si="14"/>
        <v>#DIV/0!</v>
      </c>
      <c r="AK26" s="89" t="e">
        <f t="shared" si="15"/>
        <v>#DIV/0!</v>
      </c>
      <c r="AL26" s="89" t="e">
        <f>IF('Emission Calculations'!$E$9="flat",IF(0.053*'Wind Calculations'!$AG26&gt;$AF$3,58*('Wind Calculations'!$AG26-$AF$3)^2+25*('Wind Calculations'!$AG26-$AF$3),0),IF(AH26&gt;$AF$3,(58*(AH26-$AF$3)^2+25*(AH26-$AF$3))*$AF$7,0)+IF(AI26&gt;$AF$3,(58*(AI26-$AF$3)^2+25*(AI26-$AF$3))*$AG$7,0)+IF(AJ26&gt;$AF$3,(58*(AJ26-$AF$3)^2+25*(AJ26-$AF$3))*$AH$7,0)+IF(AK26&gt;$AF$3,(58*(AK26-$AF$3)^2+25*(AK26-$AF$3))*$AI$7,0))</f>
        <v>#DIV/0!</v>
      </c>
      <c r="AM26" s="89" t="e">
        <f>IF('Emission Calculations'!$E$9="flat",IF(0.056*'Wind Calculations'!$AG26&gt;$AF$3,1,0),IF(OR(AH26&gt;$AF$3,AI26&gt;$AF$3,AJ26&gt;$AF$3,AND((AK26&gt;$AF$3),$AF$7&gt;0)),1,0))</f>
        <v>#DIV/0!</v>
      </c>
      <c r="AN26" s="47"/>
      <c r="AO26" s="148"/>
      <c r="AP26" s="136"/>
      <c r="AQ26" s="89" t="e">
        <f>'Wind Calculations'!$AP26*LN(10/$AP$4)/LN($AP$5/$AP$4)</f>
        <v>#DIV/0!</v>
      </c>
      <c r="AR26" s="89" t="e">
        <f t="shared" si="16"/>
        <v>#DIV/0!</v>
      </c>
      <c r="AS26" s="89" t="e">
        <f t="shared" si="17"/>
        <v>#DIV/0!</v>
      </c>
      <c r="AT26" s="89" t="e">
        <f t="shared" si="18"/>
        <v>#DIV/0!</v>
      </c>
      <c r="AU26" s="89" t="e">
        <f t="shared" si="19"/>
        <v>#DIV/0!</v>
      </c>
      <c r="AV26" s="89" t="e">
        <f>IF('Emission Calculations'!$F$9="flat",IF(0.053*'Wind Calculations'!$AQ26&gt;$AP$3,58*('Wind Calculations'!$AQ26-$AP$3)^2+25*('Wind Calculations'!$AQ26-$AP$3),0),IF(AR26&gt;$AP$3,(58*(AR26-$AP$3)^2+25*(AR26-$AP$3))*$AP$7,0)+IF(AS26&gt;$AP$3,(58*(AS26-$AP$3)^2+25*(AS26-$AP$3))*$AQ$7,0)+IF(AT26&gt;$AP$3,(58*(AT26-$AP$3)^2+25*(AT26-$AP$3))*$AR$7,0)+IF(AU26&gt;$AP$3,(58*(AU26-$AP$3)^2+25*(AU26-$AP$3))*$AS$7,0))</f>
        <v>#DIV/0!</v>
      </c>
      <c r="AW26" s="89" t="e">
        <f>IF('Emission Calculations'!$F$9="flat",IF(0.056*'Wind Calculations'!$AQ26&gt;$AP$3,1,0),IF(OR(AR26&gt;$AP$3,AS26&gt;$AP$3,AT26&gt;$AP$3,AND((AU26&gt;$AP$3),$AP$7&gt;0)),1,0))</f>
        <v>#DIV/0!</v>
      </c>
    </row>
    <row r="27" spans="1:49">
      <c r="A27" s="148"/>
      <c r="B27" s="136"/>
      <c r="C27" s="89" t="e">
        <f>'Wind Calculations'!$B27*LN(10/$B$4)/LN($B$5/$B$4)</f>
        <v>#DIV/0!</v>
      </c>
      <c r="D27" s="89" t="e">
        <f t="shared" si="0"/>
        <v>#DIV/0!</v>
      </c>
      <c r="E27" s="89" t="e">
        <f t="shared" si="1"/>
        <v>#DIV/0!</v>
      </c>
      <c r="F27" s="89" t="e">
        <f t="shared" si="2"/>
        <v>#DIV/0!</v>
      </c>
      <c r="G27" s="89" t="e">
        <f t="shared" si="3"/>
        <v>#DIV/0!</v>
      </c>
      <c r="H27" s="89" t="e">
        <f>IF('Emission Calculations'!$B$9="flat",IF(0.053*'Wind Calculations'!$C27&gt;$B$3,58*('Wind Calculations'!$C27-$B$3)^2+25*('Wind Calculations'!$C27-$B$3),0),IF(D27&gt;$B$3,(58*(D27-$B$3)^2+25*(D27-$B$3))*$B$7,0)+IF(E27&gt;$B$3,(58*(E27-$B$3)^2+25*(E27-$B$3))*$C$7,0)+IF(F27&gt;$B$3,(58*(F27-$B$3)^2+25*(F27-$B$3))*$D$7,0)+IF(G27&gt;$B$3,(58*(G27-$B$3)^2+25*(G27-$B$3))*$E$7,0))</f>
        <v>#DIV/0!</v>
      </c>
      <c r="I27" s="89" t="e">
        <f>IF('Emission Calculations'!$B$9="flat",IF(0.056*'Wind Calculations'!$C27&gt;$B$3,1,0),IF(OR(D27&gt;$B$3,E27&gt;$B$3,F27&gt;$B$3,AND((G27&gt;$B$3),$B$7&gt;0)),1,0))</f>
        <v>#DIV/0!</v>
      </c>
      <c r="J27" s="75"/>
      <c r="K27" s="148"/>
      <c r="L27" s="136"/>
      <c r="M27" s="89" t="e">
        <f>'Wind Calculations'!$L27*LN(10/$L$4)/LN($L$5/$L$4)</f>
        <v>#DIV/0!</v>
      </c>
      <c r="N27" s="89" t="e">
        <f t="shared" si="4"/>
        <v>#DIV/0!</v>
      </c>
      <c r="O27" s="89" t="e">
        <f t="shared" si="5"/>
        <v>#DIV/0!</v>
      </c>
      <c r="P27" s="89" t="e">
        <f t="shared" si="6"/>
        <v>#DIV/0!</v>
      </c>
      <c r="Q27" s="89" t="e">
        <f t="shared" si="7"/>
        <v>#DIV/0!</v>
      </c>
      <c r="R27" s="89" t="e">
        <f>IF('Emission Calculations'!$C$9="flat",IF(0.053*'Wind Calculations'!$M27&gt;$L$3,58*('Wind Calculations'!$M27-$L$3)^2+25*('Wind Calculations'!$M27-$L$3),0),IF(N27&gt;$L$3,(58*(N27-$L$3)^2+25*(N27-$L$3))*$L$7,0)+IF(O27&gt;$L$3,(58*(O27-$L$3)^2+25*(O27-$L$3))*$M$7,0)+IF(P27&gt;$L$3,(58*(P27-$L$3)^2+25*(P27-$L$3))*$N$7,0)+IF(Q27&gt;$L$3,(58*(Q27-$L$3)^2+25*(Q27-$L$3))*$O$7,0))</f>
        <v>#DIV/0!</v>
      </c>
      <c r="S27" s="89" t="e">
        <f>IF('Emission Calculations'!$C$9="flat",IF(0.056*'Wind Calculations'!$M27&gt;$L$3,1,0),IF(OR(N27&gt;$L$3,O27&gt;$L$3,P27&gt;$L$3,AND((Q27&gt;$L$3),$L$7&gt;0)),1,0))</f>
        <v>#DIV/0!</v>
      </c>
      <c r="T27" s="47"/>
      <c r="U27" s="148"/>
      <c r="V27" s="136"/>
      <c r="W27" s="89" t="e">
        <f>'Wind Calculations'!$V27*LN(10/$V$4)/LN($V$5/$V$4)</f>
        <v>#DIV/0!</v>
      </c>
      <c r="X27" s="89" t="e">
        <f t="shared" si="8"/>
        <v>#DIV/0!</v>
      </c>
      <c r="Y27" s="89" t="e">
        <f t="shared" si="9"/>
        <v>#DIV/0!</v>
      </c>
      <c r="Z27" s="89" t="e">
        <f t="shared" si="10"/>
        <v>#DIV/0!</v>
      </c>
      <c r="AA27" s="89" t="e">
        <f t="shared" si="11"/>
        <v>#DIV/0!</v>
      </c>
      <c r="AB27" s="89" t="e">
        <f>IF('Emission Calculations'!$D$9="flat",IF(0.053*'Wind Calculations'!$W27&gt;$V$3,58*('Wind Calculations'!$W27-$L$3)^2+25*('Wind Calculations'!$W27-$L$3),0),IF(X27&gt;$L$3,(58*(X27-$L$3)^2+25*(X27-$L$3))*$V$7,0)+IF(Y27&gt;$V$3,(58*(Y27-$V$3)^2+25*(Y27-$V$3))*$W$7,0)+IF(Z27&gt;$V$3,(58*(Z27-$V$3)^2+25*(Z27-$V$3))*$X$7,0)+IF(AA27&gt;$V$3,(58*(AA27-$V$3)^2+25*(AA27-$V$3))*$Y$7,0))</f>
        <v>#DIV/0!</v>
      </c>
      <c r="AC27" s="89" t="e">
        <f>IF('Emission Calculations'!$D$9="flat",IF(0.056*'Wind Calculations'!$W27&gt;$V$3,1,0),IF(OR(X27&gt;$V$3,Y27&gt;$V$3,Z27&gt;$V$3,AND((AA27&gt;$V$3),$V$7&gt;0)),1,0))</f>
        <v>#DIV/0!</v>
      </c>
      <c r="AD27" s="47"/>
      <c r="AE27" s="148"/>
      <c r="AF27" s="136"/>
      <c r="AG27" s="89" t="e">
        <f>'Wind Calculations'!$AF27*LN(10/$AF$4)/LN($AF$5/$AF$4)</f>
        <v>#DIV/0!</v>
      </c>
      <c r="AH27" s="89" t="e">
        <f t="shared" si="12"/>
        <v>#DIV/0!</v>
      </c>
      <c r="AI27" s="89" t="e">
        <f t="shared" si="13"/>
        <v>#DIV/0!</v>
      </c>
      <c r="AJ27" s="89" t="e">
        <f t="shared" si="14"/>
        <v>#DIV/0!</v>
      </c>
      <c r="AK27" s="89" t="e">
        <f t="shared" si="15"/>
        <v>#DIV/0!</v>
      </c>
      <c r="AL27" s="89" t="e">
        <f>IF('Emission Calculations'!$E$9="flat",IF(0.053*'Wind Calculations'!$AG27&gt;$AF$3,58*('Wind Calculations'!$AG27-$AF$3)^2+25*('Wind Calculations'!$AG27-$AF$3),0),IF(AH27&gt;$AF$3,(58*(AH27-$AF$3)^2+25*(AH27-$AF$3))*$AF$7,0)+IF(AI27&gt;$AF$3,(58*(AI27-$AF$3)^2+25*(AI27-$AF$3))*$AG$7,0)+IF(AJ27&gt;$AF$3,(58*(AJ27-$AF$3)^2+25*(AJ27-$AF$3))*$AH$7,0)+IF(AK27&gt;$AF$3,(58*(AK27-$AF$3)^2+25*(AK27-$AF$3))*$AI$7,0))</f>
        <v>#DIV/0!</v>
      </c>
      <c r="AM27" s="89" t="e">
        <f>IF('Emission Calculations'!$E$9="flat",IF(0.056*'Wind Calculations'!$AG27&gt;$AF$3,1,0),IF(OR(AH27&gt;$AF$3,AI27&gt;$AF$3,AJ27&gt;$AF$3,AND((AK27&gt;$AF$3),$AF$7&gt;0)),1,0))</f>
        <v>#DIV/0!</v>
      </c>
      <c r="AN27" s="47"/>
      <c r="AO27" s="148"/>
      <c r="AP27" s="136"/>
      <c r="AQ27" s="89" t="e">
        <f>'Wind Calculations'!$AP27*LN(10/$AP$4)/LN($AP$5/$AP$4)</f>
        <v>#DIV/0!</v>
      </c>
      <c r="AR27" s="89" t="e">
        <f t="shared" si="16"/>
        <v>#DIV/0!</v>
      </c>
      <c r="AS27" s="89" t="e">
        <f t="shared" si="17"/>
        <v>#DIV/0!</v>
      </c>
      <c r="AT27" s="89" t="e">
        <f t="shared" si="18"/>
        <v>#DIV/0!</v>
      </c>
      <c r="AU27" s="89" t="e">
        <f t="shared" si="19"/>
        <v>#DIV/0!</v>
      </c>
      <c r="AV27" s="89" t="e">
        <f>IF('Emission Calculations'!$F$9="flat",IF(0.053*'Wind Calculations'!$AQ27&gt;$AP$3,58*('Wind Calculations'!$AQ27-$AP$3)^2+25*('Wind Calculations'!$AQ27-$AP$3),0),IF(AR27&gt;$AP$3,(58*(AR27-$AP$3)^2+25*(AR27-$AP$3))*$AP$7,0)+IF(AS27&gt;$AP$3,(58*(AS27-$AP$3)^2+25*(AS27-$AP$3))*$AQ$7,0)+IF(AT27&gt;$AP$3,(58*(AT27-$AP$3)^2+25*(AT27-$AP$3))*$AR$7,0)+IF(AU27&gt;$AP$3,(58*(AU27-$AP$3)^2+25*(AU27-$AP$3))*$AS$7,0))</f>
        <v>#DIV/0!</v>
      </c>
      <c r="AW27" s="89" t="e">
        <f>IF('Emission Calculations'!$F$9="flat",IF(0.056*'Wind Calculations'!$AQ27&gt;$AP$3,1,0),IF(OR(AR27&gt;$AP$3,AS27&gt;$AP$3,AT27&gt;$AP$3,AND((AU27&gt;$AP$3),$AP$7&gt;0)),1,0))</f>
        <v>#DIV/0!</v>
      </c>
    </row>
    <row r="28" spans="1:49">
      <c r="A28" s="148"/>
      <c r="B28" s="136"/>
      <c r="C28" s="89" t="e">
        <f>'Wind Calculations'!$B28*LN(10/$B$4)/LN($B$5/$B$4)</f>
        <v>#DIV/0!</v>
      </c>
      <c r="D28" s="89" t="e">
        <f t="shared" si="0"/>
        <v>#DIV/0!</v>
      </c>
      <c r="E28" s="89" t="e">
        <f t="shared" si="1"/>
        <v>#DIV/0!</v>
      </c>
      <c r="F28" s="89" t="e">
        <f t="shared" si="2"/>
        <v>#DIV/0!</v>
      </c>
      <c r="G28" s="89" t="e">
        <f t="shared" si="3"/>
        <v>#DIV/0!</v>
      </c>
      <c r="H28" s="89" t="e">
        <f>IF('Emission Calculations'!$B$9="flat",IF(0.053*'Wind Calculations'!$C28&gt;$B$3,58*('Wind Calculations'!$C28-$B$3)^2+25*('Wind Calculations'!$C28-$B$3),0),IF(D28&gt;$B$3,(58*(D28-$B$3)^2+25*(D28-$B$3))*$B$7,0)+IF(E28&gt;$B$3,(58*(E28-$B$3)^2+25*(E28-$B$3))*$C$7,0)+IF(F28&gt;$B$3,(58*(F28-$B$3)^2+25*(F28-$B$3))*$D$7,0)+IF(G28&gt;$B$3,(58*(G28-$B$3)^2+25*(G28-$B$3))*$E$7,0))</f>
        <v>#DIV/0!</v>
      </c>
      <c r="I28" s="89" t="e">
        <f>IF('Emission Calculations'!$B$9="flat",IF(0.056*'Wind Calculations'!$C28&gt;$B$3,1,0),IF(OR(D28&gt;$B$3,E28&gt;$B$3,F28&gt;$B$3,AND((G28&gt;$B$3),$B$7&gt;0)),1,0))</f>
        <v>#DIV/0!</v>
      </c>
      <c r="J28" s="75"/>
      <c r="K28" s="148"/>
      <c r="L28" s="136"/>
      <c r="M28" s="89" t="e">
        <f>'Wind Calculations'!$L28*LN(10/$L$4)/LN($L$5/$L$4)</f>
        <v>#DIV/0!</v>
      </c>
      <c r="N28" s="89" t="e">
        <f t="shared" si="4"/>
        <v>#DIV/0!</v>
      </c>
      <c r="O28" s="89" t="e">
        <f t="shared" si="5"/>
        <v>#DIV/0!</v>
      </c>
      <c r="P28" s="89" t="e">
        <f t="shared" si="6"/>
        <v>#DIV/0!</v>
      </c>
      <c r="Q28" s="89" t="e">
        <f t="shared" si="7"/>
        <v>#DIV/0!</v>
      </c>
      <c r="R28" s="89" t="e">
        <f>IF('Emission Calculations'!$C$9="flat",IF(0.053*'Wind Calculations'!$M28&gt;$L$3,58*('Wind Calculations'!$M28-$L$3)^2+25*('Wind Calculations'!$M28-$L$3),0),IF(N28&gt;$L$3,(58*(N28-$L$3)^2+25*(N28-$L$3))*$L$7,0)+IF(O28&gt;$L$3,(58*(O28-$L$3)^2+25*(O28-$L$3))*$M$7,0)+IF(P28&gt;$L$3,(58*(P28-$L$3)^2+25*(P28-$L$3))*$N$7,0)+IF(Q28&gt;$L$3,(58*(Q28-$L$3)^2+25*(Q28-$L$3))*$O$7,0))</f>
        <v>#DIV/0!</v>
      </c>
      <c r="S28" s="89" t="e">
        <f>IF('Emission Calculations'!$C$9="flat",IF(0.056*'Wind Calculations'!$M28&gt;$L$3,1,0),IF(OR(N28&gt;$L$3,O28&gt;$L$3,P28&gt;$L$3,AND((Q28&gt;$L$3),$L$7&gt;0)),1,0))</f>
        <v>#DIV/0!</v>
      </c>
      <c r="T28" s="47"/>
      <c r="U28" s="148"/>
      <c r="V28" s="136"/>
      <c r="W28" s="89" t="e">
        <f>'Wind Calculations'!$V28*LN(10/$V$4)/LN($V$5/$V$4)</f>
        <v>#DIV/0!</v>
      </c>
      <c r="X28" s="89" t="e">
        <f t="shared" si="8"/>
        <v>#DIV/0!</v>
      </c>
      <c r="Y28" s="89" t="e">
        <f t="shared" si="9"/>
        <v>#DIV/0!</v>
      </c>
      <c r="Z28" s="89" t="e">
        <f t="shared" si="10"/>
        <v>#DIV/0!</v>
      </c>
      <c r="AA28" s="89" t="e">
        <f t="shared" si="11"/>
        <v>#DIV/0!</v>
      </c>
      <c r="AB28" s="89" t="e">
        <f>IF('Emission Calculations'!$D$9="flat",IF(0.053*'Wind Calculations'!$W28&gt;$V$3,58*('Wind Calculations'!$W28-$L$3)^2+25*('Wind Calculations'!$W28-$L$3),0),IF(X28&gt;$L$3,(58*(X28-$L$3)^2+25*(X28-$L$3))*$V$7,0)+IF(Y28&gt;$V$3,(58*(Y28-$V$3)^2+25*(Y28-$V$3))*$W$7,0)+IF(Z28&gt;$V$3,(58*(Z28-$V$3)^2+25*(Z28-$V$3))*$X$7,0)+IF(AA28&gt;$V$3,(58*(AA28-$V$3)^2+25*(AA28-$V$3))*$Y$7,0))</f>
        <v>#DIV/0!</v>
      </c>
      <c r="AC28" s="89" t="e">
        <f>IF('Emission Calculations'!$D$9="flat",IF(0.056*'Wind Calculations'!$W28&gt;$V$3,1,0),IF(OR(X28&gt;$V$3,Y28&gt;$V$3,Z28&gt;$V$3,AND((AA28&gt;$V$3),$V$7&gt;0)),1,0))</f>
        <v>#DIV/0!</v>
      </c>
      <c r="AD28" s="47"/>
      <c r="AE28" s="148"/>
      <c r="AF28" s="136"/>
      <c r="AG28" s="89" t="e">
        <f>'Wind Calculations'!$AF28*LN(10/$AF$4)/LN($AF$5/$AF$4)</f>
        <v>#DIV/0!</v>
      </c>
      <c r="AH28" s="89" t="e">
        <f t="shared" si="12"/>
        <v>#DIV/0!</v>
      </c>
      <c r="AI28" s="89" t="e">
        <f t="shared" si="13"/>
        <v>#DIV/0!</v>
      </c>
      <c r="AJ28" s="89" t="e">
        <f t="shared" si="14"/>
        <v>#DIV/0!</v>
      </c>
      <c r="AK28" s="89" t="e">
        <f t="shared" si="15"/>
        <v>#DIV/0!</v>
      </c>
      <c r="AL28" s="89" t="e">
        <f>IF('Emission Calculations'!$E$9="flat",IF(0.053*'Wind Calculations'!$AG28&gt;$AF$3,58*('Wind Calculations'!$AG28-$AF$3)^2+25*('Wind Calculations'!$AG28-$AF$3),0),IF(AH28&gt;$AF$3,(58*(AH28-$AF$3)^2+25*(AH28-$AF$3))*$AF$7,0)+IF(AI28&gt;$AF$3,(58*(AI28-$AF$3)^2+25*(AI28-$AF$3))*$AG$7,0)+IF(AJ28&gt;$AF$3,(58*(AJ28-$AF$3)^2+25*(AJ28-$AF$3))*$AH$7,0)+IF(AK28&gt;$AF$3,(58*(AK28-$AF$3)^2+25*(AK28-$AF$3))*$AI$7,0))</f>
        <v>#DIV/0!</v>
      </c>
      <c r="AM28" s="89" t="e">
        <f>IF('Emission Calculations'!$E$9="flat",IF(0.056*'Wind Calculations'!$AG28&gt;$AF$3,1,0),IF(OR(AH28&gt;$AF$3,AI28&gt;$AF$3,AJ28&gt;$AF$3,AND((AK28&gt;$AF$3),$AF$7&gt;0)),1,0))</f>
        <v>#DIV/0!</v>
      </c>
      <c r="AN28" s="47"/>
      <c r="AO28" s="148"/>
      <c r="AP28" s="136"/>
      <c r="AQ28" s="89" t="e">
        <f>'Wind Calculations'!$AP28*LN(10/$AP$4)/LN($AP$5/$AP$4)</f>
        <v>#DIV/0!</v>
      </c>
      <c r="AR28" s="89" t="e">
        <f t="shared" si="16"/>
        <v>#DIV/0!</v>
      </c>
      <c r="AS28" s="89" t="e">
        <f t="shared" si="17"/>
        <v>#DIV/0!</v>
      </c>
      <c r="AT28" s="89" t="e">
        <f t="shared" si="18"/>
        <v>#DIV/0!</v>
      </c>
      <c r="AU28" s="89" t="e">
        <f t="shared" si="19"/>
        <v>#DIV/0!</v>
      </c>
      <c r="AV28" s="89" t="e">
        <f>IF('Emission Calculations'!$F$9="flat",IF(0.053*'Wind Calculations'!$AQ28&gt;$AP$3,58*('Wind Calculations'!$AQ28-$AP$3)^2+25*('Wind Calculations'!$AQ28-$AP$3),0),IF(AR28&gt;$AP$3,(58*(AR28-$AP$3)^2+25*(AR28-$AP$3))*$AP$7,0)+IF(AS28&gt;$AP$3,(58*(AS28-$AP$3)^2+25*(AS28-$AP$3))*$AQ$7,0)+IF(AT28&gt;$AP$3,(58*(AT28-$AP$3)^2+25*(AT28-$AP$3))*$AR$7,0)+IF(AU28&gt;$AP$3,(58*(AU28-$AP$3)^2+25*(AU28-$AP$3))*$AS$7,0))</f>
        <v>#DIV/0!</v>
      </c>
      <c r="AW28" s="89" t="e">
        <f>IF('Emission Calculations'!$F$9="flat",IF(0.056*'Wind Calculations'!$AQ28&gt;$AP$3,1,0),IF(OR(AR28&gt;$AP$3,AS28&gt;$AP$3,AT28&gt;$AP$3,AND((AU28&gt;$AP$3),$AP$7&gt;0)),1,0))</f>
        <v>#DIV/0!</v>
      </c>
    </row>
    <row r="29" spans="1:49">
      <c r="A29" s="148"/>
      <c r="B29" s="136"/>
      <c r="C29" s="89" t="e">
        <f>'Wind Calculations'!$B29*LN(10/$B$4)/LN($B$5/$B$4)</f>
        <v>#DIV/0!</v>
      </c>
      <c r="D29" s="89" t="e">
        <f t="shared" si="0"/>
        <v>#DIV/0!</v>
      </c>
      <c r="E29" s="89" t="e">
        <f t="shared" si="1"/>
        <v>#DIV/0!</v>
      </c>
      <c r="F29" s="89" t="e">
        <f t="shared" si="2"/>
        <v>#DIV/0!</v>
      </c>
      <c r="G29" s="89" t="e">
        <f t="shared" si="3"/>
        <v>#DIV/0!</v>
      </c>
      <c r="H29" s="89" t="e">
        <f>IF('Emission Calculations'!$B$9="flat",IF(0.053*'Wind Calculations'!$C29&gt;$B$3,58*('Wind Calculations'!$C29-$B$3)^2+25*('Wind Calculations'!$C29-$B$3),0),IF(D29&gt;$B$3,(58*(D29-$B$3)^2+25*(D29-$B$3))*$B$7,0)+IF(E29&gt;$B$3,(58*(E29-$B$3)^2+25*(E29-$B$3))*$C$7,0)+IF(F29&gt;$B$3,(58*(F29-$B$3)^2+25*(F29-$B$3))*$D$7,0)+IF(G29&gt;$B$3,(58*(G29-$B$3)^2+25*(G29-$B$3))*$E$7,0))</f>
        <v>#DIV/0!</v>
      </c>
      <c r="I29" s="89" t="e">
        <f>IF('Emission Calculations'!$B$9="flat",IF(0.056*'Wind Calculations'!$C29&gt;$B$3,1,0),IF(OR(D29&gt;$B$3,E29&gt;$B$3,F29&gt;$B$3,AND((G29&gt;$B$3),$B$7&gt;0)),1,0))</f>
        <v>#DIV/0!</v>
      </c>
      <c r="J29" s="75"/>
      <c r="K29" s="148"/>
      <c r="L29" s="136"/>
      <c r="M29" s="89" t="e">
        <f>'Wind Calculations'!$L29*LN(10/$L$4)/LN($L$5/$L$4)</f>
        <v>#DIV/0!</v>
      </c>
      <c r="N29" s="89" t="e">
        <f t="shared" si="4"/>
        <v>#DIV/0!</v>
      </c>
      <c r="O29" s="89" t="e">
        <f t="shared" si="5"/>
        <v>#DIV/0!</v>
      </c>
      <c r="P29" s="89" t="e">
        <f t="shared" si="6"/>
        <v>#DIV/0!</v>
      </c>
      <c r="Q29" s="89" t="e">
        <f t="shared" si="7"/>
        <v>#DIV/0!</v>
      </c>
      <c r="R29" s="89" t="e">
        <f>IF('Emission Calculations'!$C$9="flat",IF(0.053*'Wind Calculations'!$M29&gt;$L$3,58*('Wind Calculations'!$M29-$L$3)^2+25*('Wind Calculations'!$M29-$L$3),0),IF(N29&gt;$L$3,(58*(N29-$L$3)^2+25*(N29-$L$3))*$L$7,0)+IF(O29&gt;$L$3,(58*(O29-$L$3)^2+25*(O29-$L$3))*$M$7,0)+IF(P29&gt;$L$3,(58*(P29-$L$3)^2+25*(P29-$L$3))*$N$7,0)+IF(Q29&gt;$L$3,(58*(Q29-$L$3)^2+25*(Q29-$L$3))*$O$7,0))</f>
        <v>#DIV/0!</v>
      </c>
      <c r="S29" s="89" t="e">
        <f>IF('Emission Calculations'!$C$9="flat",IF(0.056*'Wind Calculations'!$M29&gt;$L$3,1,0),IF(OR(N29&gt;$L$3,O29&gt;$L$3,P29&gt;$L$3,AND((Q29&gt;$L$3),$L$7&gt;0)),1,0))</f>
        <v>#DIV/0!</v>
      </c>
      <c r="T29" s="47"/>
      <c r="U29" s="148"/>
      <c r="V29" s="136"/>
      <c r="W29" s="89" t="e">
        <f>'Wind Calculations'!$V29*LN(10/$V$4)/LN($V$5/$V$4)</f>
        <v>#DIV/0!</v>
      </c>
      <c r="X29" s="89" t="e">
        <f t="shared" si="8"/>
        <v>#DIV/0!</v>
      </c>
      <c r="Y29" s="89" t="e">
        <f t="shared" si="9"/>
        <v>#DIV/0!</v>
      </c>
      <c r="Z29" s="89" t="e">
        <f t="shared" si="10"/>
        <v>#DIV/0!</v>
      </c>
      <c r="AA29" s="89" t="e">
        <f t="shared" si="11"/>
        <v>#DIV/0!</v>
      </c>
      <c r="AB29" s="89" t="e">
        <f>IF('Emission Calculations'!$D$9="flat",IF(0.053*'Wind Calculations'!$W29&gt;$V$3,58*('Wind Calculations'!$W29-$L$3)^2+25*('Wind Calculations'!$W29-$L$3),0),IF(X29&gt;$L$3,(58*(X29-$L$3)^2+25*(X29-$L$3))*$V$7,0)+IF(Y29&gt;$V$3,(58*(Y29-$V$3)^2+25*(Y29-$V$3))*$W$7,0)+IF(Z29&gt;$V$3,(58*(Z29-$V$3)^2+25*(Z29-$V$3))*$X$7,0)+IF(AA29&gt;$V$3,(58*(AA29-$V$3)^2+25*(AA29-$V$3))*$Y$7,0))</f>
        <v>#DIV/0!</v>
      </c>
      <c r="AC29" s="89" t="e">
        <f>IF('Emission Calculations'!$D$9="flat",IF(0.056*'Wind Calculations'!$W29&gt;$V$3,1,0),IF(OR(X29&gt;$V$3,Y29&gt;$V$3,Z29&gt;$V$3,AND((AA29&gt;$V$3),$V$7&gt;0)),1,0))</f>
        <v>#DIV/0!</v>
      </c>
      <c r="AD29" s="47"/>
      <c r="AE29" s="148"/>
      <c r="AF29" s="136"/>
      <c r="AG29" s="89" t="e">
        <f>'Wind Calculations'!$AF29*LN(10/$AF$4)/LN($AF$5/$AF$4)</f>
        <v>#DIV/0!</v>
      </c>
      <c r="AH29" s="89" t="e">
        <f t="shared" si="12"/>
        <v>#DIV/0!</v>
      </c>
      <c r="AI29" s="89" t="e">
        <f t="shared" si="13"/>
        <v>#DIV/0!</v>
      </c>
      <c r="AJ29" s="89" t="e">
        <f t="shared" si="14"/>
        <v>#DIV/0!</v>
      </c>
      <c r="AK29" s="89" t="e">
        <f t="shared" si="15"/>
        <v>#DIV/0!</v>
      </c>
      <c r="AL29" s="89" t="e">
        <f>IF('Emission Calculations'!$E$9="flat",IF(0.053*'Wind Calculations'!$AG29&gt;$AF$3,58*('Wind Calculations'!$AG29-$AF$3)^2+25*('Wind Calculations'!$AG29-$AF$3),0),IF(AH29&gt;$AF$3,(58*(AH29-$AF$3)^2+25*(AH29-$AF$3))*$AF$7,0)+IF(AI29&gt;$AF$3,(58*(AI29-$AF$3)^2+25*(AI29-$AF$3))*$AG$7,0)+IF(AJ29&gt;$AF$3,(58*(AJ29-$AF$3)^2+25*(AJ29-$AF$3))*$AH$7,0)+IF(AK29&gt;$AF$3,(58*(AK29-$AF$3)^2+25*(AK29-$AF$3))*$AI$7,0))</f>
        <v>#DIV/0!</v>
      </c>
      <c r="AM29" s="89" t="e">
        <f>IF('Emission Calculations'!$E$9="flat",IF(0.056*'Wind Calculations'!$AG29&gt;$AF$3,1,0),IF(OR(AH29&gt;$AF$3,AI29&gt;$AF$3,AJ29&gt;$AF$3,AND((AK29&gt;$AF$3),$AF$7&gt;0)),1,0))</f>
        <v>#DIV/0!</v>
      </c>
      <c r="AN29" s="47"/>
      <c r="AO29" s="148"/>
      <c r="AP29" s="136"/>
      <c r="AQ29" s="89" t="e">
        <f>'Wind Calculations'!$AP29*LN(10/$AP$4)/LN($AP$5/$AP$4)</f>
        <v>#DIV/0!</v>
      </c>
      <c r="AR29" s="89" t="e">
        <f t="shared" si="16"/>
        <v>#DIV/0!</v>
      </c>
      <c r="AS29" s="89" t="e">
        <f t="shared" si="17"/>
        <v>#DIV/0!</v>
      </c>
      <c r="AT29" s="89" t="e">
        <f t="shared" si="18"/>
        <v>#DIV/0!</v>
      </c>
      <c r="AU29" s="89" t="e">
        <f t="shared" si="19"/>
        <v>#DIV/0!</v>
      </c>
      <c r="AV29" s="89" t="e">
        <f>IF('Emission Calculations'!$F$9="flat",IF(0.053*'Wind Calculations'!$AQ29&gt;$AP$3,58*('Wind Calculations'!$AQ29-$AP$3)^2+25*('Wind Calculations'!$AQ29-$AP$3),0),IF(AR29&gt;$AP$3,(58*(AR29-$AP$3)^2+25*(AR29-$AP$3))*$AP$7,0)+IF(AS29&gt;$AP$3,(58*(AS29-$AP$3)^2+25*(AS29-$AP$3))*$AQ$7,0)+IF(AT29&gt;$AP$3,(58*(AT29-$AP$3)^2+25*(AT29-$AP$3))*$AR$7,0)+IF(AU29&gt;$AP$3,(58*(AU29-$AP$3)^2+25*(AU29-$AP$3))*$AS$7,0))</f>
        <v>#DIV/0!</v>
      </c>
      <c r="AW29" s="89" t="e">
        <f>IF('Emission Calculations'!$F$9="flat",IF(0.056*'Wind Calculations'!$AQ29&gt;$AP$3,1,0),IF(OR(AR29&gt;$AP$3,AS29&gt;$AP$3,AT29&gt;$AP$3,AND((AU29&gt;$AP$3),$AP$7&gt;0)),1,0))</f>
        <v>#DIV/0!</v>
      </c>
    </row>
    <row r="30" spans="1:49">
      <c r="A30" s="148"/>
      <c r="B30" s="136"/>
      <c r="C30" s="89" t="e">
        <f>'Wind Calculations'!$B30*LN(10/$B$4)/LN($B$5/$B$4)</f>
        <v>#DIV/0!</v>
      </c>
      <c r="D30" s="89" t="e">
        <f t="shared" si="0"/>
        <v>#DIV/0!</v>
      </c>
      <c r="E30" s="89" t="e">
        <f t="shared" si="1"/>
        <v>#DIV/0!</v>
      </c>
      <c r="F30" s="89" t="e">
        <f t="shared" si="2"/>
        <v>#DIV/0!</v>
      </c>
      <c r="G30" s="89" t="e">
        <f t="shared" si="3"/>
        <v>#DIV/0!</v>
      </c>
      <c r="H30" s="89" t="e">
        <f>IF('Emission Calculations'!$B$9="flat",IF(0.053*'Wind Calculations'!$C30&gt;$B$3,58*('Wind Calculations'!$C30-$B$3)^2+25*('Wind Calculations'!$C30-$B$3),0),IF(D30&gt;$B$3,(58*(D30-$B$3)^2+25*(D30-$B$3))*$B$7,0)+IF(E30&gt;$B$3,(58*(E30-$B$3)^2+25*(E30-$B$3))*$C$7,0)+IF(F30&gt;$B$3,(58*(F30-$B$3)^2+25*(F30-$B$3))*$D$7,0)+IF(G30&gt;$B$3,(58*(G30-$B$3)^2+25*(G30-$B$3))*$E$7,0))</f>
        <v>#DIV/0!</v>
      </c>
      <c r="I30" s="89" t="e">
        <f>IF('Emission Calculations'!$B$9="flat",IF(0.056*'Wind Calculations'!$C30&gt;$B$3,1,0),IF(OR(D30&gt;$B$3,E30&gt;$B$3,F30&gt;$B$3,AND((G30&gt;$B$3),$B$7&gt;0)),1,0))</f>
        <v>#DIV/0!</v>
      </c>
      <c r="J30" s="75"/>
      <c r="K30" s="148"/>
      <c r="L30" s="136"/>
      <c r="M30" s="89" t="e">
        <f>'Wind Calculations'!$L30*LN(10/$L$4)/LN($L$5/$L$4)</f>
        <v>#DIV/0!</v>
      </c>
      <c r="N30" s="89" t="e">
        <f t="shared" si="4"/>
        <v>#DIV/0!</v>
      </c>
      <c r="O30" s="89" t="e">
        <f t="shared" si="5"/>
        <v>#DIV/0!</v>
      </c>
      <c r="P30" s="89" t="e">
        <f t="shared" si="6"/>
        <v>#DIV/0!</v>
      </c>
      <c r="Q30" s="89" t="e">
        <f t="shared" si="7"/>
        <v>#DIV/0!</v>
      </c>
      <c r="R30" s="89" t="e">
        <f>IF('Emission Calculations'!$C$9="flat",IF(0.053*'Wind Calculations'!$M30&gt;$L$3,58*('Wind Calculations'!$M30-$L$3)^2+25*('Wind Calculations'!$M30-$L$3),0),IF(N30&gt;$L$3,(58*(N30-$L$3)^2+25*(N30-$L$3))*$L$7,0)+IF(O30&gt;$L$3,(58*(O30-$L$3)^2+25*(O30-$L$3))*$M$7,0)+IF(P30&gt;$L$3,(58*(P30-$L$3)^2+25*(P30-$L$3))*$N$7,0)+IF(Q30&gt;$L$3,(58*(Q30-$L$3)^2+25*(Q30-$L$3))*$O$7,0))</f>
        <v>#DIV/0!</v>
      </c>
      <c r="S30" s="89" t="e">
        <f>IF('Emission Calculations'!$C$9="flat",IF(0.056*'Wind Calculations'!$M30&gt;$L$3,1,0),IF(OR(N30&gt;$L$3,O30&gt;$L$3,P30&gt;$L$3,AND((Q30&gt;$L$3),$L$7&gt;0)),1,0))</f>
        <v>#DIV/0!</v>
      </c>
      <c r="T30" s="47"/>
      <c r="U30" s="148"/>
      <c r="V30" s="136"/>
      <c r="W30" s="89" t="e">
        <f>'Wind Calculations'!$V30*LN(10/$V$4)/LN($V$5/$V$4)</f>
        <v>#DIV/0!</v>
      </c>
      <c r="X30" s="89" t="e">
        <f t="shared" si="8"/>
        <v>#DIV/0!</v>
      </c>
      <c r="Y30" s="89" t="e">
        <f t="shared" si="9"/>
        <v>#DIV/0!</v>
      </c>
      <c r="Z30" s="89" t="e">
        <f t="shared" si="10"/>
        <v>#DIV/0!</v>
      </c>
      <c r="AA30" s="89" t="e">
        <f t="shared" si="11"/>
        <v>#DIV/0!</v>
      </c>
      <c r="AB30" s="89" t="e">
        <f>IF('Emission Calculations'!$D$9="flat",IF(0.053*'Wind Calculations'!$W30&gt;$V$3,58*('Wind Calculations'!$W30-$L$3)^2+25*('Wind Calculations'!$W30-$L$3),0),IF(X30&gt;$L$3,(58*(X30-$L$3)^2+25*(X30-$L$3))*$V$7,0)+IF(Y30&gt;$V$3,(58*(Y30-$V$3)^2+25*(Y30-$V$3))*$W$7,0)+IF(Z30&gt;$V$3,(58*(Z30-$V$3)^2+25*(Z30-$V$3))*$X$7,0)+IF(AA30&gt;$V$3,(58*(AA30-$V$3)^2+25*(AA30-$V$3))*$Y$7,0))</f>
        <v>#DIV/0!</v>
      </c>
      <c r="AC30" s="89" t="e">
        <f>IF('Emission Calculations'!$D$9="flat",IF(0.056*'Wind Calculations'!$W30&gt;$V$3,1,0),IF(OR(X30&gt;$V$3,Y30&gt;$V$3,Z30&gt;$V$3,AND((AA30&gt;$V$3),$V$7&gt;0)),1,0))</f>
        <v>#DIV/0!</v>
      </c>
      <c r="AD30" s="47"/>
      <c r="AE30" s="148"/>
      <c r="AF30" s="136"/>
      <c r="AG30" s="89" t="e">
        <f>'Wind Calculations'!$AF30*LN(10/$AF$4)/LN($AF$5/$AF$4)</f>
        <v>#DIV/0!</v>
      </c>
      <c r="AH30" s="89" t="e">
        <f t="shared" si="12"/>
        <v>#DIV/0!</v>
      </c>
      <c r="AI30" s="89" t="e">
        <f t="shared" si="13"/>
        <v>#DIV/0!</v>
      </c>
      <c r="AJ30" s="89" t="e">
        <f t="shared" si="14"/>
        <v>#DIV/0!</v>
      </c>
      <c r="AK30" s="89" t="e">
        <f t="shared" si="15"/>
        <v>#DIV/0!</v>
      </c>
      <c r="AL30" s="89" t="e">
        <f>IF('Emission Calculations'!$E$9="flat",IF(0.053*'Wind Calculations'!$AG30&gt;$AF$3,58*('Wind Calculations'!$AG30-$AF$3)^2+25*('Wind Calculations'!$AG30-$AF$3),0),IF(AH30&gt;$AF$3,(58*(AH30-$AF$3)^2+25*(AH30-$AF$3))*$AF$7,0)+IF(AI30&gt;$AF$3,(58*(AI30-$AF$3)^2+25*(AI30-$AF$3))*$AG$7,0)+IF(AJ30&gt;$AF$3,(58*(AJ30-$AF$3)^2+25*(AJ30-$AF$3))*$AH$7,0)+IF(AK30&gt;$AF$3,(58*(AK30-$AF$3)^2+25*(AK30-$AF$3))*$AI$7,0))</f>
        <v>#DIV/0!</v>
      </c>
      <c r="AM30" s="89" t="e">
        <f>IF('Emission Calculations'!$E$9="flat",IF(0.056*'Wind Calculations'!$AG30&gt;$AF$3,1,0),IF(OR(AH30&gt;$AF$3,AI30&gt;$AF$3,AJ30&gt;$AF$3,AND((AK30&gt;$AF$3),$AF$7&gt;0)),1,0))</f>
        <v>#DIV/0!</v>
      </c>
      <c r="AN30" s="47"/>
      <c r="AO30" s="148"/>
      <c r="AP30" s="136"/>
      <c r="AQ30" s="89" t="e">
        <f>'Wind Calculations'!$AP30*LN(10/$AP$4)/LN($AP$5/$AP$4)</f>
        <v>#DIV/0!</v>
      </c>
      <c r="AR30" s="89" t="e">
        <f t="shared" si="16"/>
        <v>#DIV/0!</v>
      </c>
      <c r="AS30" s="89" t="e">
        <f t="shared" si="17"/>
        <v>#DIV/0!</v>
      </c>
      <c r="AT30" s="89" t="e">
        <f t="shared" si="18"/>
        <v>#DIV/0!</v>
      </c>
      <c r="AU30" s="89" t="e">
        <f t="shared" si="19"/>
        <v>#DIV/0!</v>
      </c>
      <c r="AV30" s="89" t="e">
        <f>IF('Emission Calculations'!$F$9="flat",IF(0.053*'Wind Calculations'!$AQ30&gt;$AP$3,58*('Wind Calculations'!$AQ30-$AP$3)^2+25*('Wind Calculations'!$AQ30-$AP$3),0),IF(AR30&gt;$AP$3,(58*(AR30-$AP$3)^2+25*(AR30-$AP$3))*$AP$7,0)+IF(AS30&gt;$AP$3,(58*(AS30-$AP$3)^2+25*(AS30-$AP$3))*$AQ$7,0)+IF(AT30&gt;$AP$3,(58*(AT30-$AP$3)^2+25*(AT30-$AP$3))*$AR$7,0)+IF(AU30&gt;$AP$3,(58*(AU30-$AP$3)^2+25*(AU30-$AP$3))*$AS$7,0))</f>
        <v>#DIV/0!</v>
      </c>
      <c r="AW30" s="89" t="e">
        <f>IF('Emission Calculations'!$F$9="flat",IF(0.056*'Wind Calculations'!$AQ30&gt;$AP$3,1,0),IF(OR(AR30&gt;$AP$3,AS30&gt;$AP$3,AT30&gt;$AP$3,AND((AU30&gt;$AP$3),$AP$7&gt;0)),1,0))</f>
        <v>#DIV/0!</v>
      </c>
    </row>
    <row r="31" spans="1:49">
      <c r="A31" s="148"/>
      <c r="B31" s="136"/>
      <c r="C31" s="89" t="e">
        <f>'Wind Calculations'!$B31*LN(10/$B$4)/LN($B$5/$B$4)</f>
        <v>#DIV/0!</v>
      </c>
      <c r="D31" s="89" t="e">
        <f t="shared" si="0"/>
        <v>#DIV/0!</v>
      </c>
      <c r="E31" s="89" t="e">
        <f t="shared" si="1"/>
        <v>#DIV/0!</v>
      </c>
      <c r="F31" s="89" t="e">
        <f t="shared" si="2"/>
        <v>#DIV/0!</v>
      </c>
      <c r="G31" s="89" t="e">
        <f t="shared" si="3"/>
        <v>#DIV/0!</v>
      </c>
      <c r="H31" s="89" t="e">
        <f>IF('Emission Calculations'!$B$9="flat",IF(0.053*'Wind Calculations'!$C31&gt;$B$3,58*('Wind Calculations'!$C31-$B$3)^2+25*('Wind Calculations'!$C31-$B$3),0),IF(D31&gt;$B$3,(58*(D31-$B$3)^2+25*(D31-$B$3))*$B$7,0)+IF(E31&gt;$B$3,(58*(E31-$B$3)^2+25*(E31-$B$3))*$C$7,0)+IF(F31&gt;$B$3,(58*(F31-$B$3)^2+25*(F31-$B$3))*$D$7,0)+IF(G31&gt;$B$3,(58*(G31-$B$3)^2+25*(G31-$B$3))*$E$7,0))</f>
        <v>#DIV/0!</v>
      </c>
      <c r="I31" s="89" t="e">
        <f>IF('Emission Calculations'!$B$9="flat",IF(0.056*'Wind Calculations'!$C31&gt;$B$3,1,0),IF(OR(D31&gt;$B$3,E31&gt;$B$3,F31&gt;$B$3,AND((G31&gt;$B$3),$B$7&gt;0)),1,0))</f>
        <v>#DIV/0!</v>
      </c>
      <c r="J31" s="75"/>
      <c r="K31" s="148"/>
      <c r="L31" s="136"/>
      <c r="M31" s="89" t="e">
        <f>'Wind Calculations'!$L31*LN(10/$L$4)/LN($L$5/$L$4)</f>
        <v>#DIV/0!</v>
      </c>
      <c r="N31" s="89" t="e">
        <f t="shared" si="4"/>
        <v>#DIV/0!</v>
      </c>
      <c r="O31" s="89" t="e">
        <f t="shared" si="5"/>
        <v>#DIV/0!</v>
      </c>
      <c r="P31" s="89" t="e">
        <f t="shared" si="6"/>
        <v>#DIV/0!</v>
      </c>
      <c r="Q31" s="89" t="e">
        <f t="shared" si="7"/>
        <v>#DIV/0!</v>
      </c>
      <c r="R31" s="89" t="e">
        <f>IF('Emission Calculations'!$C$9="flat",IF(0.053*'Wind Calculations'!$M31&gt;$L$3,58*('Wind Calculations'!$M31-$L$3)^2+25*('Wind Calculations'!$M31-$L$3),0),IF(N31&gt;$L$3,(58*(N31-$L$3)^2+25*(N31-$L$3))*$L$7,0)+IF(O31&gt;$L$3,(58*(O31-$L$3)^2+25*(O31-$L$3))*$M$7,0)+IF(P31&gt;$L$3,(58*(P31-$L$3)^2+25*(P31-$L$3))*$N$7,0)+IF(Q31&gt;$L$3,(58*(Q31-$L$3)^2+25*(Q31-$L$3))*$O$7,0))</f>
        <v>#DIV/0!</v>
      </c>
      <c r="S31" s="89" t="e">
        <f>IF('Emission Calculations'!$C$9="flat",IF(0.056*'Wind Calculations'!$M31&gt;$L$3,1,0),IF(OR(N31&gt;$L$3,O31&gt;$L$3,P31&gt;$L$3,AND((Q31&gt;$L$3),$L$7&gt;0)),1,0))</f>
        <v>#DIV/0!</v>
      </c>
      <c r="T31" s="47"/>
      <c r="U31" s="148"/>
      <c r="V31" s="136"/>
      <c r="W31" s="89" t="e">
        <f>'Wind Calculations'!$V31*LN(10/$V$4)/LN($V$5/$V$4)</f>
        <v>#DIV/0!</v>
      </c>
      <c r="X31" s="89" t="e">
        <f t="shared" si="8"/>
        <v>#DIV/0!</v>
      </c>
      <c r="Y31" s="89" t="e">
        <f t="shared" si="9"/>
        <v>#DIV/0!</v>
      </c>
      <c r="Z31" s="89" t="e">
        <f t="shared" si="10"/>
        <v>#DIV/0!</v>
      </c>
      <c r="AA31" s="89" t="e">
        <f t="shared" si="11"/>
        <v>#DIV/0!</v>
      </c>
      <c r="AB31" s="89" t="e">
        <f>IF('Emission Calculations'!$D$9="flat",IF(0.053*'Wind Calculations'!$W31&gt;$V$3,58*('Wind Calculations'!$W31-$L$3)^2+25*('Wind Calculations'!$W31-$L$3),0),IF(X31&gt;$L$3,(58*(X31-$L$3)^2+25*(X31-$L$3))*$V$7,0)+IF(Y31&gt;$V$3,(58*(Y31-$V$3)^2+25*(Y31-$V$3))*$W$7,0)+IF(Z31&gt;$V$3,(58*(Z31-$V$3)^2+25*(Z31-$V$3))*$X$7,0)+IF(AA31&gt;$V$3,(58*(AA31-$V$3)^2+25*(AA31-$V$3))*$Y$7,0))</f>
        <v>#DIV/0!</v>
      </c>
      <c r="AC31" s="89" t="e">
        <f>IF('Emission Calculations'!$D$9="flat",IF(0.056*'Wind Calculations'!$W31&gt;$V$3,1,0),IF(OR(X31&gt;$V$3,Y31&gt;$V$3,Z31&gt;$V$3,AND((AA31&gt;$V$3),$V$7&gt;0)),1,0))</f>
        <v>#DIV/0!</v>
      </c>
      <c r="AD31" s="47"/>
      <c r="AE31" s="148"/>
      <c r="AF31" s="136"/>
      <c r="AG31" s="89" t="e">
        <f>'Wind Calculations'!$AF31*LN(10/$AF$4)/LN($AF$5/$AF$4)</f>
        <v>#DIV/0!</v>
      </c>
      <c r="AH31" s="89" t="e">
        <f t="shared" si="12"/>
        <v>#DIV/0!</v>
      </c>
      <c r="AI31" s="89" t="e">
        <f t="shared" si="13"/>
        <v>#DIV/0!</v>
      </c>
      <c r="AJ31" s="89" t="e">
        <f t="shared" si="14"/>
        <v>#DIV/0!</v>
      </c>
      <c r="AK31" s="89" t="e">
        <f t="shared" si="15"/>
        <v>#DIV/0!</v>
      </c>
      <c r="AL31" s="89" t="e">
        <f>IF('Emission Calculations'!$E$9="flat",IF(0.053*'Wind Calculations'!$AG31&gt;$AF$3,58*('Wind Calculations'!$AG31-$AF$3)^2+25*('Wind Calculations'!$AG31-$AF$3),0),IF(AH31&gt;$AF$3,(58*(AH31-$AF$3)^2+25*(AH31-$AF$3))*$AF$7,0)+IF(AI31&gt;$AF$3,(58*(AI31-$AF$3)^2+25*(AI31-$AF$3))*$AG$7,0)+IF(AJ31&gt;$AF$3,(58*(AJ31-$AF$3)^2+25*(AJ31-$AF$3))*$AH$7,0)+IF(AK31&gt;$AF$3,(58*(AK31-$AF$3)^2+25*(AK31-$AF$3))*$AI$7,0))</f>
        <v>#DIV/0!</v>
      </c>
      <c r="AM31" s="89" t="e">
        <f>IF('Emission Calculations'!$E$9="flat",IF(0.056*'Wind Calculations'!$AG31&gt;$AF$3,1,0),IF(OR(AH31&gt;$AF$3,AI31&gt;$AF$3,AJ31&gt;$AF$3,AND((AK31&gt;$AF$3),$AF$7&gt;0)),1,0))</f>
        <v>#DIV/0!</v>
      </c>
      <c r="AN31" s="47"/>
      <c r="AO31" s="148"/>
      <c r="AP31" s="136"/>
      <c r="AQ31" s="89" t="e">
        <f>'Wind Calculations'!$AP31*LN(10/$AP$4)/LN($AP$5/$AP$4)</f>
        <v>#DIV/0!</v>
      </c>
      <c r="AR31" s="89" t="e">
        <f t="shared" si="16"/>
        <v>#DIV/0!</v>
      </c>
      <c r="AS31" s="89" t="e">
        <f t="shared" si="17"/>
        <v>#DIV/0!</v>
      </c>
      <c r="AT31" s="89" t="e">
        <f t="shared" si="18"/>
        <v>#DIV/0!</v>
      </c>
      <c r="AU31" s="89" t="e">
        <f t="shared" si="19"/>
        <v>#DIV/0!</v>
      </c>
      <c r="AV31" s="89" t="e">
        <f>IF('Emission Calculations'!$F$9="flat",IF(0.053*'Wind Calculations'!$AQ31&gt;$AP$3,58*('Wind Calculations'!$AQ31-$AP$3)^2+25*('Wind Calculations'!$AQ31-$AP$3),0),IF(AR31&gt;$AP$3,(58*(AR31-$AP$3)^2+25*(AR31-$AP$3))*$AP$7,0)+IF(AS31&gt;$AP$3,(58*(AS31-$AP$3)^2+25*(AS31-$AP$3))*$AQ$7,0)+IF(AT31&gt;$AP$3,(58*(AT31-$AP$3)^2+25*(AT31-$AP$3))*$AR$7,0)+IF(AU31&gt;$AP$3,(58*(AU31-$AP$3)^2+25*(AU31-$AP$3))*$AS$7,0))</f>
        <v>#DIV/0!</v>
      </c>
      <c r="AW31" s="89" t="e">
        <f>IF('Emission Calculations'!$F$9="flat",IF(0.056*'Wind Calculations'!$AQ31&gt;$AP$3,1,0),IF(OR(AR31&gt;$AP$3,AS31&gt;$AP$3,AT31&gt;$AP$3,AND((AU31&gt;$AP$3),$AP$7&gt;0)),1,0))</f>
        <v>#DIV/0!</v>
      </c>
    </row>
    <row r="32" spans="1:49">
      <c r="A32" s="148"/>
      <c r="B32" s="136"/>
      <c r="C32" s="89" t="e">
        <f>'Wind Calculations'!$B32*LN(10/$B$4)/LN($B$5/$B$4)</f>
        <v>#DIV/0!</v>
      </c>
      <c r="D32" s="89" t="e">
        <f t="shared" si="0"/>
        <v>#DIV/0!</v>
      </c>
      <c r="E32" s="89" t="e">
        <f t="shared" si="1"/>
        <v>#DIV/0!</v>
      </c>
      <c r="F32" s="89" t="e">
        <f t="shared" si="2"/>
        <v>#DIV/0!</v>
      </c>
      <c r="G32" s="89" t="e">
        <f t="shared" si="3"/>
        <v>#DIV/0!</v>
      </c>
      <c r="H32" s="89" t="e">
        <f>IF('Emission Calculations'!$B$9="flat",IF(0.053*'Wind Calculations'!$C32&gt;$B$3,58*('Wind Calculations'!$C32-$B$3)^2+25*('Wind Calculations'!$C32-$B$3),0),IF(D32&gt;$B$3,(58*(D32-$B$3)^2+25*(D32-$B$3))*$B$7,0)+IF(E32&gt;$B$3,(58*(E32-$B$3)^2+25*(E32-$B$3))*$C$7,0)+IF(F32&gt;$B$3,(58*(F32-$B$3)^2+25*(F32-$B$3))*$D$7,0)+IF(G32&gt;$B$3,(58*(G32-$B$3)^2+25*(G32-$B$3))*$E$7,0))</f>
        <v>#DIV/0!</v>
      </c>
      <c r="I32" s="89" t="e">
        <f>IF('Emission Calculations'!$B$9="flat",IF(0.056*'Wind Calculations'!$C32&gt;$B$3,1,0),IF(OR(D32&gt;$B$3,E32&gt;$B$3,F32&gt;$B$3,AND((G32&gt;$B$3),$B$7&gt;0)),1,0))</f>
        <v>#DIV/0!</v>
      </c>
      <c r="J32" s="75"/>
      <c r="K32" s="148"/>
      <c r="L32" s="136"/>
      <c r="M32" s="89" t="e">
        <f>'Wind Calculations'!$L32*LN(10/$L$4)/LN($L$5/$L$4)</f>
        <v>#DIV/0!</v>
      </c>
      <c r="N32" s="89" t="e">
        <f t="shared" si="4"/>
        <v>#DIV/0!</v>
      </c>
      <c r="O32" s="89" t="e">
        <f t="shared" si="5"/>
        <v>#DIV/0!</v>
      </c>
      <c r="P32" s="89" t="e">
        <f t="shared" si="6"/>
        <v>#DIV/0!</v>
      </c>
      <c r="Q32" s="89" t="e">
        <f t="shared" si="7"/>
        <v>#DIV/0!</v>
      </c>
      <c r="R32" s="89" t="e">
        <f>IF('Emission Calculations'!$C$9="flat",IF(0.053*'Wind Calculations'!$M32&gt;$L$3,58*('Wind Calculations'!$M32-$L$3)^2+25*('Wind Calculations'!$M32-$L$3),0),IF(N32&gt;$L$3,(58*(N32-$L$3)^2+25*(N32-$L$3))*$L$7,0)+IF(O32&gt;$L$3,(58*(O32-$L$3)^2+25*(O32-$L$3))*$M$7,0)+IF(P32&gt;$L$3,(58*(P32-$L$3)^2+25*(P32-$L$3))*$N$7,0)+IF(Q32&gt;$L$3,(58*(Q32-$L$3)^2+25*(Q32-$L$3))*$O$7,0))</f>
        <v>#DIV/0!</v>
      </c>
      <c r="S32" s="89" t="e">
        <f>IF('Emission Calculations'!$C$9="flat",IF(0.056*'Wind Calculations'!$M32&gt;$L$3,1,0),IF(OR(N32&gt;$L$3,O32&gt;$L$3,P32&gt;$L$3,AND((Q32&gt;$L$3),$L$7&gt;0)),1,0))</f>
        <v>#DIV/0!</v>
      </c>
      <c r="T32" s="47"/>
      <c r="U32" s="148"/>
      <c r="V32" s="136"/>
      <c r="W32" s="89" t="e">
        <f>'Wind Calculations'!$V32*LN(10/$V$4)/LN($V$5/$V$4)</f>
        <v>#DIV/0!</v>
      </c>
      <c r="X32" s="89" t="e">
        <f t="shared" si="8"/>
        <v>#DIV/0!</v>
      </c>
      <c r="Y32" s="89" t="e">
        <f t="shared" si="9"/>
        <v>#DIV/0!</v>
      </c>
      <c r="Z32" s="89" t="e">
        <f t="shared" si="10"/>
        <v>#DIV/0!</v>
      </c>
      <c r="AA32" s="89" t="e">
        <f t="shared" si="11"/>
        <v>#DIV/0!</v>
      </c>
      <c r="AB32" s="89" t="e">
        <f>IF('Emission Calculations'!$D$9="flat",IF(0.053*'Wind Calculations'!$W32&gt;$V$3,58*('Wind Calculations'!$W32-$L$3)^2+25*('Wind Calculations'!$W32-$L$3),0),IF(X32&gt;$L$3,(58*(X32-$L$3)^2+25*(X32-$L$3))*$V$7,0)+IF(Y32&gt;$V$3,(58*(Y32-$V$3)^2+25*(Y32-$V$3))*$W$7,0)+IF(Z32&gt;$V$3,(58*(Z32-$V$3)^2+25*(Z32-$V$3))*$X$7,0)+IF(AA32&gt;$V$3,(58*(AA32-$V$3)^2+25*(AA32-$V$3))*$Y$7,0))</f>
        <v>#DIV/0!</v>
      </c>
      <c r="AC32" s="89" t="e">
        <f>IF('Emission Calculations'!$D$9="flat",IF(0.056*'Wind Calculations'!$W32&gt;$V$3,1,0),IF(OR(X32&gt;$V$3,Y32&gt;$V$3,Z32&gt;$V$3,AND((AA32&gt;$V$3),$V$7&gt;0)),1,0))</f>
        <v>#DIV/0!</v>
      </c>
      <c r="AD32" s="47"/>
      <c r="AE32" s="148"/>
      <c r="AF32" s="136"/>
      <c r="AG32" s="89" t="e">
        <f>'Wind Calculations'!$AF32*LN(10/$AF$4)/LN($AF$5/$AF$4)</f>
        <v>#DIV/0!</v>
      </c>
      <c r="AH32" s="89" t="e">
        <f t="shared" si="12"/>
        <v>#DIV/0!</v>
      </c>
      <c r="AI32" s="89" t="e">
        <f t="shared" si="13"/>
        <v>#DIV/0!</v>
      </c>
      <c r="AJ32" s="89" t="e">
        <f t="shared" si="14"/>
        <v>#DIV/0!</v>
      </c>
      <c r="AK32" s="89" t="e">
        <f t="shared" si="15"/>
        <v>#DIV/0!</v>
      </c>
      <c r="AL32" s="89" t="e">
        <f>IF('Emission Calculations'!$E$9="flat",IF(0.053*'Wind Calculations'!$AG32&gt;$AF$3,58*('Wind Calculations'!$AG32-$AF$3)^2+25*('Wind Calculations'!$AG32-$AF$3),0),IF(AH32&gt;$AF$3,(58*(AH32-$AF$3)^2+25*(AH32-$AF$3))*$AF$7,0)+IF(AI32&gt;$AF$3,(58*(AI32-$AF$3)^2+25*(AI32-$AF$3))*$AG$7,0)+IF(AJ32&gt;$AF$3,(58*(AJ32-$AF$3)^2+25*(AJ32-$AF$3))*$AH$7,0)+IF(AK32&gt;$AF$3,(58*(AK32-$AF$3)^2+25*(AK32-$AF$3))*$AI$7,0))</f>
        <v>#DIV/0!</v>
      </c>
      <c r="AM32" s="89" t="e">
        <f>IF('Emission Calculations'!$E$9="flat",IF(0.056*'Wind Calculations'!$AG32&gt;$AF$3,1,0),IF(OR(AH32&gt;$AF$3,AI32&gt;$AF$3,AJ32&gt;$AF$3,AND((AK32&gt;$AF$3),$AF$7&gt;0)),1,0))</f>
        <v>#DIV/0!</v>
      </c>
      <c r="AN32" s="47"/>
      <c r="AO32" s="148"/>
      <c r="AP32" s="136"/>
      <c r="AQ32" s="89" t="e">
        <f>'Wind Calculations'!$AP32*LN(10/$AP$4)/LN($AP$5/$AP$4)</f>
        <v>#DIV/0!</v>
      </c>
      <c r="AR32" s="89" t="e">
        <f t="shared" si="16"/>
        <v>#DIV/0!</v>
      </c>
      <c r="AS32" s="89" t="e">
        <f t="shared" si="17"/>
        <v>#DIV/0!</v>
      </c>
      <c r="AT32" s="89" t="e">
        <f t="shared" si="18"/>
        <v>#DIV/0!</v>
      </c>
      <c r="AU32" s="89" t="e">
        <f t="shared" si="19"/>
        <v>#DIV/0!</v>
      </c>
      <c r="AV32" s="89" t="e">
        <f>IF('Emission Calculations'!$F$9="flat",IF(0.053*'Wind Calculations'!$AQ32&gt;$AP$3,58*('Wind Calculations'!$AQ32-$AP$3)^2+25*('Wind Calculations'!$AQ32-$AP$3),0),IF(AR32&gt;$AP$3,(58*(AR32-$AP$3)^2+25*(AR32-$AP$3))*$AP$7,0)+IF(AS32&gt;$AP$3,(58*(AS32-$AP$3)^2+25*(AS32-$AP$3))*$AQ$7,0)+IF(AT32&gt;$AP$3,(58*(AT32-$AP$3)^2+25*(AT32-$AP$3))*$AR$7,0)+IF(AU32&gt;$AP$3,(58*(AU32-$AP$3)^2+25*(AU32-$AP$3))*$AS$7,0))</f>
        <v>#DIV/0!</v>
      </c>
      <c r="AW32" s="89" t="e">
        <f>IF('Emission Calculations'!$F$9="flat",IF(0.056*'Wind Calculations'!$AQ32&gt;$AP$3,1,0),IF(OR(AR32&gt;$AP$3,AS32&gt;$AP$3,AT32&gt;$AP$3,AND((AU32&gt;$AP$3),$AP$7&gt;0)),1,0))</f>
        <v>#DIV/0!</v>
      </c>
    </row>
    <row r="33" spans="1:49">
      <c r="A33" s="148"/>
      <c r="B33" s="136"/>
      <c r="C33" s="89" t="e">
        <f>'Wind Calculations'!$B33*LN(10/$B$4)/LN($B$5/$B$4)</f>
        <v>#DIV/0!</v>
      </c>
      <c r="D33" s="89" t="e">
        <f t="shared" si="0"/>
        <v>#DIV/0!</v>
      </c>
      <c r="E33" s="89" t="e">
        <f t="shared" si="1"/>
        <v>#DIV/0!</v>
      </c>
      <c r="F33" s="89" t="e">
        <f t="shared" si="2"/>
        <v>#DIV/0!</v>
      </c>
      <c r="G33" s="89" t="e">
        <f t="shared" si="3"/>
        <v>#DIV/0!</v>
      </c>
      <c r="H33" s="89" t="e">
        <f>IF('Emission Calculations'!$B$9="flat",IF(0.053*'Wind Calculations'!$C33&gt;$B$3,58*('Wind Calculations'!$C33-$B$3)^2+25*('Wind Calculations'!$C33-$B$3),0),IF(D33&gt;$B$3,(58*(D33-$B$3)^2+25*(D33-$B$3))*$B$7,0)+IF(E33&gt;$B$3,(58*(E33-$B$3)^2+25*(E33-$B$3))*$C$7,0)+IF(F33&gt;$B$3,(58*(F33-$B$3)^2+25*(F33-$B$3))*$D$7,0)+IF(G33&gt;$B$3,(58*(G33-$B$3)^2+25*(G33-$B$3))*$E$7,0))</f>
        <v>#DIV/0!</v>
      </c>
      <c r="I33" s="89" t="e">
        <f>IF('Emission Calculations'!$B$9="flat",IF(0.056*'Wind Calculations'!$C33&gt;$B$3,1,0),IF(OR(D33&gt;$B$3,E33&gt;$B$3,F33&gt;$B$3,AND((G33&gt;$B$3),$B$7&gt;0)),1,0))</f>
        <v>#DIV/0!</v>
      </c>
      <c r="J33" s="75"/>
      <c r="K33" s="148"/>
      <c r="L33" s="136"/>
      <c r="M33" s="89" t="e">
        <f>'Wind Calculations'!$L33*LN(10/$L$4)/LN($L$5/$L$4)</f>
        <v>#DIV/0!</v>
      </c>
      <c r="N33" s="89" t="e">
        <f t="shared" si="4"/>
        <v>#DIV/0!</v>
      </c>
      <c r="O33" s="89" t="e">
        <f t="shared" si="5"/>
        <v>#DIV/0!</v>
      </c>
      <c r="P33" s="89" t="e">
        <f t="shared" si="6"/>
        <v>#DIV/0!</v>
      </c>
      <c r="Q33" s="89" t="e">
        <f t="shared" si="7"/>
        <v>#DIV/0!</v>
      </c>
      <c r="R33" s="89" t="e">
        <f>IF('Emission Calculations'!$C$9="flat",IF(0.053*'Wind Calculations'!$M33&gt;$L$3,58*('Wind Calculations'!$M33-$L$3)^2+25*('Wind Calculations'!$M33-$L$3),0),IF(N33&gt;$L$3,(58*(N33-$L$3)^2+25*(N33-$L$3))*$L$7,0)+IF(O33&gt;$L$3,(58*(O33-$L$3)^2+25*(O33-$L$3))*$M$7,0)+IF(P33&gt;$L$3,(58*(P33-$L$3)^2+25*(P33-$L$3))*$N$7,0)+IF(Q33&gt;$L$3,(58*(Q33-$L$3)^2+25*(Q33-$L$3))*$O$7,0))</f>
        <v>#DIV/0!</v>
      </c>
      <c r="S33" s="89" t="e">
        <f>IF('Emission Calculations'!$C$9="flat",IF(0.056*'Wind Calculations'!$M33&gt;$L$3,1,0),IF(OR(N33&gt;$L$3,O33&gt;$L$3,P33&gt;$L$3,AND((Q33&gt;$L$3),$L$7&gt;0)),1,0))</f>
        <v>#DIV/0!</v>
      </c>
      <c r="T33" s="47"/>
      <c r="U33" s="148"/>
      <c r="V33" s="136"/>
      <c r="W33" s="89" t="e">
        <f>'Wind Calculations'!$V33*LN(10/$V$4)/LN($V$5/$V$4)</f>
        <v>#DIV/0!</v>
      </c>
      <c r="X33" s="89" t="e">
        <f t="shared" si="8"/>
        <v>#DIV/0!</v>
      </c>
      <c r="Y33" s="89" t="e">
        <f t="shared" si="9"/>
        <v>#DIV/0!</v>
      </c>
      <c r="Z33" s="89" t="e">
        <f t="shared" si="10"/>
        <v>#DIV/0!</v>
      </c>
      <c r="AA33" s="89" t="e">
        <f t="shared" si="11"/>
        <v>#DIV/0!</v>
      </c>
      <c r="AB33" s="89" t="e">
        <f>IF('Emission Calculations'!$D$9="flat",IF(0.053*'Wind Calculations'!$W33&gt;$V$3,58*('Wind Calculations'!$W33-$L$3)^2+25*('Wind Calculations'!$W33-$L$3),0),IF(X33&gt;$L$3,(58*(X33-$L$3)^2+25*(X33-$L$3))*$V$7,0)+IF(Y33&gt;$V$3,(58*(Y33-$V$3)^2+25*(Y33-$V$3))*$W$7,0)+IF(Z33&gt;$V$3,(58*(Z33-$V$3)^2+25*(Z33-$V$3))*$X$7,0)+IF(AA33&gt;$V$3,(58*(AA33-$V$3)^2+25*(AA33-$V$3))*$Y$7,0))</f>
        <v>#DIV/0!</v>
      </c>
      <c r="AC33" s="89" t="e">
        <f>IF('Emission Calculations'!$D$9="flat",IF(0.056*'Wind Calculations'!$W33&gt;$V$3,1,0),IF(OR(X33&gt;$V$3,Y33&gt;$V$3,Z33&gt;$V$3,AND((AA33&gt;$V$3),$V$7&gt;0)),1,0))</f>
        <v>#DIV/0!</v>
      </c>
      <c r="AD33" s="47"/>
      <c r="AE33" s="148"/>
      <c r="AF33" s="136"/>
      <c r="AG33" s="89" t="e">
        <f>'Wind Calculations'!$AF33*LN(10/$AF$4)/LN($AF$5/$AF$4)</f>
        <v>#DIV/0!</v>
      </c>
      <c r="AH33" s="89" t="e">
        <f t="shared" si="12"/>
        <v>#DIV/0!</v>
      </c>
      <c r="AI33" s="89" t="e">
        <f t="shared" si="13"/>
        <v>#DIV/0!</v>
      </c>
      <c r="AJ33" s="89" t="e">
        <f t="shared" si="14"/>
        <v>#DIV/0!</v>
      </c>
      <c r="AK33" s="89" t="e">
        <f t="shared" si="15"/>
        <v>#DIV/0!</v>
      </c>
      <c r="AL33" s="89" t="e">
        <f>IF('Emission Calculations'!$E$9="flat",IF(0.053*'Wind Calculations'!$AG33&gt;$AF$3,58*('Wind Calculations'!$AG33-$AF$3)^2+25*('Wind Calculations'!$AG33-$AF$3),0),IF(AH33&gt;$AF$3,(58*(AH33-$AF$3)^2+25*(AH33-$AF$3))*$AF$7,0)+IF(AI33&gt;$AF$3,(58*(AI33-$AF$3)^2+25*(AI33-$AF$3))*$AG$7,0)+IF(AJ33&gt;$AF$3,(58*(AJ33-$AF$3)^2+25*(AJ33-$AF$3))*$AH$7,0)+IF(AK33&gt;$AF$3,(58*(AK33-$AF$3)^2+25*(AK33-$AF$3))*$AI$7,0))</f>
        <v>#DIV/0!</v>
      </c>
      <c r="AM33" s="89" t="e">
        <f>IF('Emission Calculations'!$E$9="flat",IF(0.056*'Wind Calculations'!$AG33&gt;$AF$3,1,0),IF(OR(AH33&gt;$AF$3,AI33&gt;$AF$3,AJ33&gt;$AF$3,AND((AK33&gt;$AF$3),$AF$7&gt;0)),1,0))</f>
        <v>#DIV/0!</v>
      </c>
      <c r="AN33" s="47"/>
      <c r="AO33" s="148"/>
      <c r="AP33" s="136"/>
      <c r="AQ33" s="89" t="e">
        <f>'Wind Calculations'!$AP33*LN(10/$AP$4)/LN($AP$5/$AP$4)</f>
        <v>#DIV/0!</v>
      </c>
      <c r="AR33" s="89" t="e">
        <f t="shared" si="16"/>
        <v>#DIV/0!</v>
      </c>
      <c r="AS33" s="89" t="e">
        <f t="shared" si="17"/>
        <v>#DIV/0!</v>
      </c>
      <c r="AT33" s="89" t="e">
        <f t="shared" si="18"/>
        <v>#DIV/0!</v>
      </c>
      <c r="AU33" s="89" t="e">
        <f t="shared" si="19"/>
        <v>#DIV/0!</v>
      </c>
      <c r="AV33" s="89" t="e">
        <f>IF('Emission Calculations'!$F$9="flat",IF(0.053*'Wind Calculations'!$AQ33&gt;$AP$3,58*('Wind Calculations'!$AQ33-$AP$3)^2+25*('Wind Calculations'!$AQ33-$AP$3),0),IF(AR33&gt;$AP$3,(58*(AR33-$AP$3)^2+25*(AR33-$AP$3))*$AP$7,0)+IF(AS33&gt;$AP$3,(58*(AS33-$AP$3)^2+25*(AS33-$AP$3))*$AQ$7,0)+IF(AT33&gt;$AP$3,(58*(AT33-$AP$3)^2+25*(AT33-$AP$3))*$AR$7,0)+IF(AU33&gt;$AP$3,(58*(AU33-$AP$3)^2+25*(AU33-$AP$3))*$AS$7,0))</f>
        <v>#DIV/0!</v>
      </c>
      <c r="AW33" s="89" t="e">
        <f>IF('Emission Calculations'!$F$9="flat",IF(0.056*'Wind Calculations'!$AQ33&gt;$AP$3,1,0),IF(OR(AR33&gt;$AP$3,AS33&gt;$AP$3,AT33&gt;$AP$3,AND((AU33&gt;$AP$3),$AP$7&gt;0)),1,0))</f>
        <v>#DIV/0!</v>
      </c>
    </row>
    <row r="34" spans="1:49">
      <c r="A34" s="148"/>
      <c r="B34" s="136"/>
      <c r="C34" s="89" t="e">
        <f>'Wind Calculations'!$B34*LN(10/$B$4)/LN($B$5/$B$4)</f>
        <v>#DIV/0!</v>
      </c>
      <c r="D34" s="89" t="e">
        <f t="shared" si="0"/>
        <v>#DIV/0!</v>
      </c>
      <c r="E34" s="89" t="e">
        <f t="shared" si="1"/>
        <v>#DIV/0!</v>
      </c>
      <c r="F34" s="89" t="e">
        <f t="shared" si="2"/>
        <v>#DIV/0!</v>
      </c>
      <c r="G34" s="89" t="e">
        <f t="shared" si="3"/>
        <v>#DIV/0!</v>
      </c>
      <c r="H34" s="89" t="e">
        <f>IF('Emission Calculations'!$B$9="flat",IF(0.053*'Wind Calculations'!$C34&gt;$B$3,58*('Wind Calculations'!$C34-$B$3)^2+25*('Wind Calculations'!$C34-$B$3),0),IF(D34&gt;$B$3,(58*(D34-$B$3)^2+25*(D34-$B$3))*$B$7,0)+IF(E34&gt;$B$3,(58*(E34-$B$3)^2+25*(E34-$B$3))*$C$7,0)+IF(F34&gt;$B$3,(58*(F34-$B$3)^2+25*(F34-$B$3))*$D$7,0)+IF(G34&gt;$B$3,(58*(G34-$B$3)^2+25*(G34-$B$3))*$E$7,0))</f>
        <v>#DIV/0!</v>
      </c>
      <c r="I34" s="89" t="e">
        <f>IF('Emission Calculations'!$B$9="flat",IF(0.056*'Wind Calculations'!$C34&gt;$B$3,1,0),IF(OR(D34&gt;$B$3,E34&gt;$B$3,F34&gt;$B$3,AND((G34&gt;$B$3),$B$7&gt;0)),1,0))</f>
        <v>#DIV/0!</v>
      </c>
      <c r="J34" s="75"/>
      <c r="K34" s="148"/>
      <c r="L34" s="136"/>
      <c r="M34" s="89" t="e">
        <f>'Wind Calculations'!$L34*LN(10/$L$4)/LN($L$5/$L$4)</f>
        <v>#DIV/0!</v>
      </c>
      <c r="N34" s="89" t="e">
        <f t="shared" si="4"/>
        <v>#DIV/0!</v>
      </c>
      <c r="O34" s="89" t="e">
        <f t="shared" si="5"/>
        <v>#DIV/0!</v>
      </c>
      <c r="P34" s="89" t="e">
        <f t="shared" si="6"/>
        <v>#DIV/0!</v>
      </c>
      <c r="Q34" s="89" t="e">
        <f t="shared" si="7"/>
        <v>#DIV/0!</v>
      </c>
      <c r="R34" s="89" t="e">
        <f>IF('Emission Calculations'!$C$9="flat",IF(0.053*'Wind Calculations'!$M34&gt;$L$3,58*('Wind Calculations'!$M34-$L$3)^2+25*('Wind Calculations'!$M34-$L$3),0),IF(N34&gt;$L$3,(58*(N34-$L$3)^2+25*(N34-$L$3))*$L$7,0)+IF(O34&gt;$L$3,(58*(O34-$L$3)^2+25*(O34-$L$3))*$M$7,0)+IF(P34&gt;$L$3,(58*(P34-$L$3)^2+25*(P34-$L$3))*$N$7,0)+IF(Q34&gt;$L$3,(58*(Q34-$L$3)^2+25*(Q34-$L$3))*$O$7,0))</f>
        <v>#DIV/0!</v>
      </c>
      <c r="S34" s="89" t="e">
        <f>IF('Emission Calculations'!$C$9="flat",IF(0.056*'Wind Calculations'!$M34&gt;$L$3,1,0),IF(OR(N34&gt;$L$3,O34&gt;$L$3,P34&gt;$L$3,AND((Q34&gt;$L$3),$L$7&gt;0)),1,0))</f>
        <v>#DIV/0!</v>
      </c>
      <c r="T34" s="47"/>
      <c r="U34" s="148"/>
      <c r="V34" s="136"/>
      <c r="W34" s="89" t="e">
        <f>'Wind Calculations'!$V34*LN(10/$V$4)/LN($V$5/$V$4)</f>
        <v>#DIV/0!</v>
      </c>
      <c r="X34" s="89" t="e">
        <f t="shared" si="8"/>
        <v>#DIV/0!</v>
      </c>
      <c r="Y34" s="89" t="e">
        <f t="shared" si="9"/>
        <v>#DIV/0!</v>
      </c>
      <c r="Z34" s="89" t="e">
        <f t="shared" si="10"/>
        <v>#DIV/0!</v>
      </c>
      <c r="AA34" s="89" t="e">
        <f t="shared" si="11"/>
        <v>#DIV/0!</v>
      </c>
      <c r="AB34" s="89" t="e">
        <f>IF('Emission Calculations'!$D$9="flat",IF(0.053*'Wind Calculations'!$W34&gt;$V$3,58*('Wind Calculations'!$W34-$L$3)^2+25*('Wind Calculations'!$W34-$L$3),0),IF(X34&gt;$L$3,(58*(X34-$L$3)^2+25*(X34-$L$3))*$V$7,0)+IF(Y34&gt;$V$3,(58*(Y34-$V$3)^2+25*(Y34-$V$3))*$W$7,0)+IF(Z34&gt;$V$3,(58*(Z34-$V$3)^2+25*(Z34-$V$3))*$X$7,0)+IF(AA34&gt;$V$3,(58*(AA34-$V$3)^2+25*(AA34-$V$3))*$Y$7,0))</f>
        <v>#DIV/0!</v>
      </c>
      <c r="AC34" s="89" t="e">
        <f>IF('Emission Calculations'!$D$9="flat",IF(0.056*'Wind Calculations'!$W34&gt;$V$3,1,0),IF(OR(X34&gt;$V$3,Y34&gt;$V$3,Z34&gt;$V$3,AND((AA34&gt;$V$3),$V$7&gt;0)),1,0))</f>
        <v>#DIV/0!</v>
      </c>
      <c r="AD34" s="47"/>
      <c r="AE34" s="148"/>
      <c r="AF34" s="136"/>
      <c r="AG34" s="89" t="e">
        <f>'Wind Calculations'!$AF34*LN(10/$AF$4)/LN($AF$5/$AF$4)</f>
        <v>#DIV/0!</v>
      </c>
      <c r="AH34" s="89" t="e">
        <f t="shared" si="12"/>
        <v>#DIV/0!</v>
      </c>
      <c r="AI34" s="89" t="e">
        <f t="shared" si="13"/>
        <v>#DIV/0!</v>
      </c>
      <c r="AJ34" s="89" t="e">
        <f t="shared" si="14"/>
        <v>#DIV/0!</v>
      </c>
      <c r="AK34" s="89" t="e">
        <f t="shared" si="15"/>
        <v>#DIV/0!</v>
      </c>
      <c r="AL34" s="89" t="e">
        <f>IF('Emission Calculations'!$E$9="flat",IF(0.053*'Wind Calculations'!$AG34&gt;$AF$3,58*('Wind Calculations'!$AG34-$AF$3)^2+25*('Wind Calculations'!$AG34-$AF$3),0),IF(AH34&gt;$AF$3,(58*(AH34-$AF$3)^2+25*(AH34-$AF$3))*$AF$7,0)+IF(AI34&gt;$AF$3,(58*(AI34-$AF$3)^2+25*(AI34-$AF$3))*$AG$7,0)+IF(AJ34&gt;$AF$3,(58*(AJ34-$AF$3)^2+25*(AJ34-$AF$3))*$AH$7,0)+IF(AK34&gt;$AF$3,(58*(AK34-$AF$3)^2+25*(AK34-$AF$3))*$AI$7,0))</f>
        <v>#DIV/0!</v>
      </c>
      <c r="AM34" s="89" t="e">
        <f>IF('Emission Calculations'!$E$9="flat",IF(0.056*'Wind Calculations'!$AG34&gt;$AF$3,1,0),IF(OR(AH34&gt;$AF$3,AI34&gt;$AF$3,AJ34&gt;$AF$3,AND((AK34&gt;$AF$3),$AF$7&gt;0)),1,0))</f>
        <v>#DIV/0!</v>
      </c>
      <c r="AN34" s="47"/>
      <c r="AO34" s="148"/>
      <c r="AP34" s="136"/>
      <c r="AQ34" s="89" t="e">
        <f>'Wind Calculations'!$AP34*LN(10/$AP$4)/LN($AP$5/$AP$4)</f>
        <v>#DIV/0!</v>
      </c>
      <c r="AR34" s="89" t="e">
        <f t="shared" si="16"/>
        <v>#DIV/0!</v>
      </c>
      <c r="AS34" s="89" t="e">
        <f t="shared" si="17"/>
        <v>#DIV/0!</v>
      </c>
      <c r="AT34" s="89" t="e">
        <f t="shared" si="18"/>
        <v>#DIV/0!</v>
      </c>
      <c r="AU34" s="89" t="e">
        <f t="shared" si="19"/>
        <v>#DIV/0!</v>
      </c>
      <c r="AV34" s="89" t="e">
        <f>IF('Emission Calculations'!$F$9="flat",IF(0.053*'Wind Calculations'!$AQ34&gt;$AP$3,58*('Wind Calculations'!$AQ34-$AP$3)^2+25*('Wind Calculations'!$AQ34-$AP$3),0),IF(AR34&gt;$AP$3,(58*(AR34-$AP$3)^2+25*(AR34-$AP$3))*$AP$7,0)+IF(AS34&gt;$AP$3,(58*(AS34-$AP$3)^2+25*(AS34-$AP$3))*$AQ$7,0)+IF(AT34&gt;$AP$3,(58*(AT34-$AP$3)^2+25*(AT34-$AP$3))*$AR$7,0)+IF(AU34&gt;$AP$3,(58*(AU34-$AP$3)^2+25*(AU34-$AP$3))*$AS$7,0))</f>
        <v>#DIV/0!</v>
      </c>
      <c r="AW34" s="89" t="e">
        <f>IF('Emission Calculations'!$F$9="flat",IF(0.056*'Wind Calculations'!$AQ34&gt;$AP$3,1,0),IF(OR(AR34&gt;$AP$3,AS34&gt;$AP$3,AT34&gt;$AP$3,AND((AU34&gt;$AP$3),$AP$7&gt;0)),1,0))</f>
        <v>#DIV/0!</v>
      </c>
    </row>
    <row r="35" spans="1:49">
      <c r="A35" s="148"/>
      <c r="B35" s="136"/>
      <c r="C35" s="89" t="e">
        <f>'Wind Calculations'!$B35*LN(10/$B$4)/LN($B$5/$B$4)</f>
        <v>#DIV/0!</v>
      </c>
      <c r="D35" s="89" t="e">
        <f t="shared" si="0"/>
        <v>#DIV/0!</v>
      </c>
      <c r="E35" s="89" t="e">
        <f t="shared" si="1"/>
        <v>#DIV/0!</v>
      </c>
      <c r="F35" s="89" t="e">
        <f t="shared" si="2"/>
        <v>#DIV/0!</v>
      </c>
      <c r="G35" s="89" t="e">
        <f t="shared" si="3"/>
        <v>#DIV/0!</v>
      </c>
      <c r="H35" s="89" t="e">
        <f>IF('Emission Calculations'!$B$9="flat",IF(0.053*'Wind Calculations'!$C35&gt;$B$3,58*('Wind Calculations'!$C35-$B$3)^2+25*('Wind Calculations'!$C35-$B$3),0),IF(D35&gt;$B$3,(58*(D35-$B$3)^2+25*(D35-$B$3))*$B$7,0)+IF(E35&gt;$B$3,(58*(E35-$B$3)^2+25*(E35-$B$3))*$C$7,0)+IF(F35&gt;$B$3,(58*(F35-$B$3)^2+25*(F35-$B$3))*$D$7,0)+IF(G35&gt;$B$3,(58*(G35-$B$3)^2+25*(G35-$B$3))*$E$7,0))</f>
        <v>#DIV/0!</v>
      </c>
      <c r="I35" s="89" t="e">
        <f>IF('Emission Calculations'!$B$9="flat",IF(0.056*'Wind Calculations'!$C35&gt;$B$3,1,0),IF(OR(D35&gt;$B$3,E35&gt;$B$3,F35&gt;$B$3,AND((G35&gt;$B$3),$B$7&gt;0)),1,0))</f>
        <v>#DIV/0!</v>
      </c>
      <c r="J35" s="75"/>
      <c r="K35" s="148"/>
      <c r="L35" s="136"/>
      <c r="M35" s="89" t="e">
        <f>'Wind Calculations'!$L35*LN(10/$L$4)/LN($L$5/$L$4)</f>
        <v>#DIV/0!</v>
      </c>
      <c r="N35" s="89" t="e">
        <f t="shared" si="4"/>
        <v>#DIV/0!</v>
      </c>
      <c r="O35" s="89" t="e">
        <f t="shared" si="5"/>
        <v>#DIV/0!</v>
      </c>
      <c r="P35" s="89" t="e">
        <f t="shared" si="6"/>
        <v>#DIV/0!</v>
      </c>
      <c r="Q35" s="89" t="e">
        <f t="shared" si="7"/>
        <v>#DIV/0!</v>
      </c>
      <c r="R35" s="89" t="e">
        <f>IF('Emission Calculations'!$C$9="flat",IF(0.053*'Wind Calculations'!$M35&gt;$L$3,58*('Wind Calculations'!$M35-$L$3)^2+25*('Wind Calculations'!$M35-$L$3),0),IF(N35&gt;$L$3,(58*(N35-$L$3)^2+25*(N35-$L$3))*$L$7,0)+IF(O35&gt;$L$3,(58*(O35-$L$3)^2+25*(O35-$L$3))*$M$7,0)+IF(P35&gt;$L$3,(58*(P35-$L$3)^2+25*(P35-$L$3))*$N$7,0)+IF(Q35&gt;$L$3,(58*(Q35-$L$3)^2+25*(Q35-$L$3))*$O$7,0))</f>
        <v>#DIV/0!</v>
      </c>
      <c r="S35" s="89" t="e">
        <f>IF('Emission Calculations'!$C$9="flat",IF(0.056*'Wind Calculations'!$M35&gt;$L$3,1,0),IF(OR(N35&gt;$L$3,O35&gt;$L$3,P35&gt;$L$3,AND((Q35&gt;$L$3),$L$7&gt;0)),1,0))</f>
        <v>#DIV/0!</v>
      </c>
      <c r="T35" s="47"/>
      <c r="U35" s="148"/>
      <c r="V35" s="136"/>
      <c r="W35" s="89" t="e">
        <f>'Wind Calculations'!$V35*LN(10/$V$4)/LN($V$5/$V$4)</f>
        <v>#DIV/0!</v>
      </c>
      <c r="X35" s="89" t="e">
        <f t="shared" si="8"/>
        <v>#DIV/0!</v>
      </c>
      <c r="Y35" s="89" t="e">
        <f t="shared" si="9"/>
        <v>#DIV/0!</v>
      </c>
      <c r="Z35" s="89" t="e">
        <f t="shared" si="10"/>
        <v>#DIV/0!</v>
      </c>
      <c r="AA35" s="89" t="e">
        <f t="shared" si="11"/>
        <v>#DIV/0!</v>
      </c>
      <c r="AB35" s="89" t="e">
        <f>IF('Emission Calculations'!$D$9="flat",IF(0.053*'Wind Calculations'!$W35&gt;$V$3,58*('Wind Calculations'!$W35-$L$3)^2+25*('Wind Calculations'!$W35-$L$3),0),IF(X35&gt;$L$3,(58*(X35-$L$3)^2+25*(X35-$L$3))*$V$7,0)+IF(Y35&gt;$V$3,(58*(Y35-$V$3)^2+25*(Y35-$V$3))*$W$7,0)+IF(Z35&gt;$V$3,(58*(Z35-$V$3)^2+25*(Z35-$V$3))*$X$7,0)+IF(AA35&gt;$V$3,(58*(AA35-$V$3)^2+25*(AA35-$V$3))*$Y$7,0))</f>
        <v>#DIV/0!</v>
      </c>
      <c r="AC35" s="89" t="e">
        <f>IF('Emission Calculations'!$D$9="flat",IF(0.056*'Wind Calculations'!$W35&gt;$V$3,1,0),IF(OR(X35&gt;$V$3,Y35&gt;$V$3,Z35&gt;$V$3,AND((AA35&gt;$V$3),$V$7&gt;0)),1,0))</f>
        <v>#DIV/0!</v>
      </c>
      <c r="AD35" s="47"/>
      <c r="AE35" s="148"/>
      <c r="AF35" s="136"/>
      <c r="AG35" s="89" t="e">
        <f>'Wind Calculations'!$AF35*LN(10/$AF$4)/LN($AF$5/$AF$4)</f>
        <v>#DIV/0!</v>
      </c>
      <c r="AH35" s="89" t="e">
        <f t="shared" si="12"/>
        <v>#DIV/0!</v>
      </c>
      <c r="AI35" s="89" t="e">
        <f t="shared" si="13"/>
        <v>#DIV/0!</v>
      </c>
      <c r="AJ35" s="89" t="e">
        <f t="shared" si="14"/>
        <v>#DIV/0!</v>
      </c>
      <c r="AK35" s="89" t="e">
        <f t="shared" si="15"/>
        <v>#DIV/0!</v>
      </c>
      <c r="AL35" s="89" t="e">
        <f>IF('Emission Calculations'!$E$9="flat",IF(0.053*'Wind Calculations'!$AG35&gt;$AF$3,58*('Wind Calculations'!$AG35-$AF$3)^2+25*('Wind Calculations'!$AG35-$AF$3),0),IF(AH35&gt;$AF$3,(58*(AH35-$AF$3)^2+25*(AH35-$AF$3))*$AF$7,0)+IF(AI35&gt;$AF$3,(58*(AI35-$AF$3)^2+25*(AI35-$AF$3))*$AG$7,0)+IF(AJ35&gt;$AF$3,(58*(AJ35-$AF$3)^2+25*(AJ35-$AF$3))*$AH$7,0)+IF(AK35&gt;$AF$3,(58*(AK35-$AF$3)^2+25*(AK35-$AF$3))*$AI$7,0))</f>
        <v>#DIV/0!</v>
      </c>
      <c r="AM35" s="89" t="e">
        <f>IF('Emission Calculations'!$E$9="flat",IF(0.056*'Wind Calculations'!$AG35&gt;$AF$3,1,0),IF(OR(AH35&gt;$AF$3,AI35&gt;$AF$3,AJ35&gt;$AF$3,AND((AK35&gt;$AF$3),$AF$7&gt;0)),1,0))</f>
        <v>#DIV/0!</v>
      </c>
      <c r="AN35" s="47"/>
      <c r="AO35" s="148"/>
      <c r="AP35" s="136"/>
      <c r="AQ35" s="89" t="e">
        <f>'Wind Calculations'!$AP35*LN(10/$AP$4)/LN($AP$5/$AP$4)</f>
        <v>#DIV/0!</v>
      </c>
      <c r="AR35" s="89" t="e">
        <f t="shared" si="16"/>
        <v>#DIV/0!</v>
      </c>
      <c r="AS35" s="89" t="e">
        <f t="shared" si="17"/>
        <v>#DIV/0!</v>
      </c>
      <c r="AT35" s="89" t="e">
        <f t="shared" si="18"/>
        <v>#DIV/0!</v>
      </c>
      <c r="AU35" s="89" t="e">
        <f t="shared" si="19"/>
        <v>#DIV/0!</v>
      </c>
      <c r="AV35" s="89" t="e">
        <f>IF('Emission Calculations'!$F$9="flat",IF(0.053*'Wind Calculations'!$AQ35&gt;$AP$3,58*('Wind Calculations'!$AQ35-$AP$3)^2+25*('Wind Calculations'!$AQ35-$AP$3),0),IF(AR35&gt;$AP$3,(58*(AR35-$AP$3)^2+25*(AR35-$AP$3))*$AP$7,0)+IF(AS35&gt;$AP$3,(58*(AS35-$AP$3)^2+25*(AS35-$AP$3))*$AQ$7,0)+IF(AT35&gt;$AP$3,(58*(AT35-$AP$3)^2+25*(AT35-$AP$3))*$AR$7,0)+IF(AU35&gt;$AP$3,(58*(AU35-$AP$3)^2+25*(AU35-$AP$3))*$AS$7,0))</f>
        <v>#DIV/0!</v>
      </c>
      <c r="AW35" s="89" t="e">
        <f>IF('Emission Calculations'!$F$9="flat",IF(0.056*'Wind Calculations'!$AQ35&gt;$AP$3,1,0),IF(OR(AR35&gt;$AP$3,AS35&gt;$AP$3,AT35&gt;$AP$3,AND((AU35&gt;$AP$3),$AP$7&gt;0)),1,0))</f>
        <v>#DIV/0!</v>
      </c>
    </row>
    <row r="36" spans="1:49">
      <c r="A36" s="148"/>
      <c r="B36" s="136"/>
      <c r="C36" s="89" t="e">
        <f>'Wind Calculations'!$B36*LN(10/$B$4)/LN($B$5/$B$4)</f>
        <v>#DIV/0!</v>
      </c>
      <c r="D36" s="89" t="e">
        <f t="shared" si="0"/>
        <v>#DIV/0!</v>
      </c>
      <c r="E36" s="89" t="e">
        <f t="shared" si="1"/>
        <v>#DIV/0!</v>
      </c>
      <c r="F36" s="89" t="e">
        <f t="shared" si="2"/>
        <v>#DIV/0!</v>
      </c>
      <c r="G36" s="89" t="e">
        <f t="shared" si="3"/>
        <v>#DIV/0!</v>
      </c>
      <c r="H36" s="89" t="e">
        <f>IF('Emission Calculations'!$B$9="flat",IF(0.053*'Wind Calculations'!$C36&gt;$B$3,58*('Wind Calculations'!$C36-$B$3)^2+25*('Wind Calculations'!$C36-$B$3),0),IF(D36&gt;$B$3,(58*(D36-$B$3)^2+25*(D36-$B$3))*$B$7,0)+IF(E36&gt;$B$3,(58*(E36-$B$3)^2+25*(E36-$B$3))*$C$7,0)+IF(F36&gt;$B$3,(58*(F36-$B$3)^2+25*(F36-$B$3))*$D$7,0)+IF(G36&gt;$B$3,(58*(G36-$B$3)^2+25*(G36-$B$3))*$E$7,0))</f>
        <v>#DIV/0!</v>
      </c>
      <c r="I36" s="89" t="e">
        <f>IF('Emission Calculations'!$B$9="flat",IF(0.056*'Wind Calculations'!$C36&gt;$B$3,1,0),IF(OR(D36&gt;$B$3,E36&gt;$B$3,F36&gt;$B$3,AND((G36&gt;$B$3),$B$7&gt;0)),1,0))</f>
        <v>#DIV/0!</v>
      </c>
      <c r="J36" s="75"/>
      <c r="K36" s="148"/>
      <c r="L36" s="136"/>
      <c r="M36" s="89" t="e">
        <f>'Wind Calculations'!$L36*LN(10/$L$4)/LN($L$5/$L$4)</f>
        <v>#DIV/0!</v>
      </c>
      <c r="N36" s="89" t="e">
        <f t="shared" si="4"/>
        <v>#DIV/0!</v>
      </c>
      <c r="O36" s="89" t="e">
        <f t="shared" si="5"/>
        <v>#DIV/0!</v>
      </c>
      <c r="P36" s="89" t="e">
        <f t="shared" si="6"/>
        <v>#DIV/0!</v>
      </c>
      <c r="Q36" s="89" t="e">
        <f t="shared" si="7"/>
        <v>#DIV/0!</v>
      </c>
      <c r="R36" s="89" t="e">
        <f>IF('Emission Calculations'!$C$9="flat",IF(0.053*'Wind Calculations'!$M36&gt;$L$3,58*('Wind Calculations'!$M36-$L$3)^2+25*('Wind Calculations'!$M36-$L$3),0),IF(N36&gt;$L$3,(58*(N36-$L$3)^2+25*(N36-$L$3))*$L$7,0)+IF(O36&gt;$L$3,(58*(O36-$L$3)^2+25*(O36-$L$3))*$M$7,0)+IF(P36&gt;$L$3,(58*(P36-$L$3)^2+25*(P36-$L$3))*$N$7,0)+IF(Q36&gt;$L$3,(58*(Q36-$L$3)^2+25*(Q36-$L$3))*$O$7,0))</f>
        <v>#DIV/0!</v>
      </c>
      <c r="S36" s="89" t="e">
        <f>IF('Emission Calculations'!$C$9="flat",IF(0.056*'Wind Calculations'!$M36&gt;$L$3,1,0),IF(OR(N36&gt;$L$3,O36&gt;$L$3,P36&gt;$L$3,AND((Q36&gt;$L$3),$L$7&gt;0)),1,0))</f>
        <v>#DIV/0!</v>
      </c>
      <c r="T36" s="47"/>
      <c r="U36" s="148"/>
      <c r="V36" s="136"/>
      <c r="W36" s="89" t="e">
        <f>'Wind Calculations'!$V36*LN(10/$V$4)/LN($V$5/$V$4)</f>
        <v>#DIV/0!</v>
      </c>
      <c r="X36" s="89" t="e">
        <f t="shared" si="8"/>
        <v>#DIV/0!</v>
      </c>
      <c r="Y36" s="89" t="e">
        <f t="shared" si="9"/>
        <v>#DIV/0!</v>
      </c>
      <c r="Z36" s="89" t="e">
        <f t="shared" si="10"/>
        <v>#DIV/0!</v>
      </c>
      <c r="AA36" s="89" t="e">
        <f t="shared" si="11"/>
        <v>#DIV/0!</v>
      </c>
      <c r="AB36" s="89" t="e">
        <f>IF('Emission Calculations'!$D$9="flat",IF(0.053*'Wind Calculations'!$W36&gt;$V$3,58*('Wind Calculations'!$W36-$L$3)^2+25*('Wind Calculations'!$W36-$L$3),0),IF(X36&gt;$L$3,(58*(X36-$L$3)^2+25*(X36-$L$3))*$V$7,0)+IF(Y36&gt;$V$3,(58*(Y36-$V$3)^2+25*(Y36-$V$3))*$W$7,0)+IF(Z36&gt;$V$3,(58*(Z36-$V$3)^2+25*(Z36-$V$3))*$X$7,0)+IF(AA36&gt;$V$3,(58*(AA36-$V$3)^2+25*(AA36-$V$3))*$Y$7,0))</f>
        <v>#DIV/0!</v>
      </c>
      <c r="AC36" s="89" t="e">
        <f>IF('Emission Calculations'!$D$9="flat",IF(0.056*'Wind Calculations'!$W36&gt;$V$3,1,0),IF(OR(X36&gt;$V$3,Y36&gt;$V$3,Z36&gt;$V$3,AND((AA36&gt;$V$3),$V$7&gt;0)),1,0))</f>
        <v>#DIV/0!</v>
      </c>
      <c r="AD36" s="47"/>
      <c r="AE36" s="148"/>
      <c r="AF36" s="136"/>
      <c r="AG36" s="89" t="e">
        <f>'Wind Calculations'!$AF36*LN(10/$AF$4)/LN($AF$5/$AF$4)</f>
        <v>#DIV/0!</v>
      </c>
      <c r="AH36" s="89" t="e">
        <f t="shared" si="12"/>
        <v>#DIV/0!</v>
      </c>
      <c r="AI36" s="89" t="e">
        <f t="shared" si="13"/>
        <v>#DIV/0!</v>
      </c>
      <c r="AJ36" s="89" t="e">
        <f t="shared" si="14"/>
        <v>#DIV/0!</v>
      </c>
      <c r="AK36" s="89" t="e">
        <f t="shared" si="15"/>
        <v>#DIV/0!</v>
      </c>
      <c r="AL36" s="89" t="e">
        <f>IF('Emission Calculations'!$E$9="flat",IF(0.053*'Wind Calculations'!$AG36&gt;$AF$3,58*('Wind Calculations'!$AG36-$AF$3)^2+25*('Wind Calculations'!$AG36-$AF$3),0),IF(AH36&gt;$AF$3,(58*(AH36-$AF$3)^2+25*(AH36-$AF$3))*$AF$7,0)+IF(AI36&gt;$AF$3,(58*(AI36-$AF$3)^2+25*(AI36-$AF$3))*$AG$7,0)+IF(AJ36&gt;$AF$3,(58*(AJ36-$AF$3)^2+25*(AJ36-$AF$3))*$AH$7,0)+IF(AK36&gt;$AF$3,(58*(AK36-$AF$3)^2+25*(AK36-$AF$3))*$AI$7,0))</f>
        <v>#DIV/0!</v>
      </c>
      <c r="AM36" s="89" t="e">
        <f>IF('Emission Calculations'!$E$9="flat",IF(0.056*'Wind Calculations'!$AG36&gt;$AF$3,1,0),IF(OR(AH36&gt;$AF$3,AI36&gt;$AF$3,AJ36&gt;$AF$3,AND((AK36&gt;$AF$3),$AF$7&gt;0)),1,0))</f>
        <v>#DIV/0!</v>
      </c>
      <c r="AN36" s="47"/>
      <c r="AO36" s="148"/>
      <c r="AP36" s="136"/>
      <c r="AQ36" s="89" t="e">
        <f>'Wind Calculations'!$AP36*LN(10/$AP$4)/LN($AP$5/$AP$4)</f>
        <v>#DIV/0!</v>
      </c>
      <c r="AR36" s="89" t="e">
        <f t="shared" si="16"/>
        <v>#DIV/0!</v>
      </c>
      <c r="AS36" s="89" t="e">
        <f t="shared" si="17"/>
        <v>#DIV/0!</v>
      </c>
      <c r="AT36" s="89" t="e">
        <f t="shared" si="18"/>
        <v>#DIV/0!</v>
      </c>
      <c r="AU36" s="89" t="e">
        <f t="shared" si="19"/>
        <v>#DIV/0!</v>
      </c>
      <c r="AV36" s="89" t="e">
        <f>IF('Emission Calculations'!$F$9="flat",IF(0.053*'Wind Calculations'!$AQ36&gt;$AP$3,58*('Wind Calculations'!$AQ36-$AP$3)^2+25*('Wind Calculations'!$AQ36-$AP$3),0),IF(AR36&gt;$AP$3,(58*(AR36-$AP$3)^2+25*(AR36-$AP$3))*$AP$7,0)+IF(AS36&gt;$AP$3,(58*(AS36-$AP$3)^2+25*(AS36-$AP$3))*$AQ$7,0)+IF(AT36&gt;$AP$3,(58*(AT36-$AP$3)^2+25*(AT36-$AP$3))*$AR$7,0)+IF(AU36&gt;$AP$3,(58*(AU36-$AP$3)^2+25*(AU36-$AP$3))*$AS$7,0))</f>
        <v>#DIV/0!</v>
      </c>
      <c r="AW36" s="89" t="e">
        <f>IF('Emission Calculations'!$F$9="flat",IF(0.056*'Wind Calculations'!$AQ36&gt;$AP$3,1,0),IF(OR(AR36&gt;$AP$3,AS36&gt;$AP$3,AT36&gt;$AP$3,AND((AU36&gt;$AP$3),$AP$7&gt;0)),1,0))</f>
        <v>#DIV/0!</v>
      </c>
    </row>
    <row r="37" spans="1:49">
      <c r="A37" s="148"/>
      <c r="B37" s="136"/>
      <c r="C37" s="89" t="e">
        <f>'Wind Calculations'!$B37*LN(10/$B$4)/LN($B$5/$B$4)</f>
        <v>#DIV/0!</v>
      </c>
      <c r="D37" s="89" t="e">
        <f t="shared" si="0"/>
        <v>#DIV/0!</v>
      </c>
      <c r="E37" s="89" t="e">
        <f t="shared" si="1"/>
        <v>#DIV/0!</v>
      </c>
      <c r="F37" s="89" t="e">
        <f t="shared" si="2"/>
        <v>#DIV/0!</v>
      </c>
      <c r="G37" s="89" t="e">
        <f t="shared" si="3"/>
        <v>#DIV/0!</v>
      </c>
      <c r="H37" s="89" t="e">
        <f>IF('Emission Calculations'!$B$9="flat",IF(0.053*'Wind Calculations'!$C37&gt;$B$3,58*('Wind Calculations'!$C37-$B$3)^2+25*('Wind Calculations'!$C37-$B$3),0),IF(D37&gt;$B$3,(58*(D37-$B$3)^2+25*(D37-$B$3))*$B$7,0)+IF(E37&gt;$B$3,(58*(E37-$B$3)^2+25*(E37-$B$3))*$C$7,0)+IF(F37&gt;$B$3,(58*(F37-$B$3)^2+25*(F37-$B$3))*$D$7,0)+IF(G37&gt;$B$3,(58*(G37-$B$3)^2+25*(G37-$B$3))*$E$7,0))</f>
        <v>#DIV/0!</v>
      </c>
      <c r="I37" s="89" t="e">
        <f>IF('Emission Calculations'!$B$9="flat",IF(0.056*'Wind Calculations'!$C37&gt;$B$3,1,0),IF(OR(D37&gt;$B$3,E37&gt;$B$3,F37&gt;$B$3,AND((G37&gt;$B$3),$B$7&gt;0)),1,0))</f>
        <v>#DIV/0!</v>
      </c>
      <c r="J37" s="75"/>
      <c r="K37" s="148"/>
      <c r="L37" s="136"/>
      <c r="M37" s="89" t="e">
        <f>'Wind Calculations'!$L37*LN(10/$L$4)/LN($L$5/$L$4)</f>
        <v>#DIV/0!</v>
      </c>
      <c r="N37" s="89" t="e">
        <f t="shared" si="4"/>
        <v>#DIV/0!</v>
      </c>
      <c r="O37" s="89" t="e">
        <f t="shared" si="5"/>
        <v>#DIV/0!</v>
      </c>
      <c r="P37" s="89" t="e">
        <f t="shared" si="6"/>
        <v>#DIV/0!</v>
      </c>
      <c r="Q37" s="89" t="e">
        <f t="shared" si="7"/>
        <v>#DIV/0!</v>
      </c>
      <c r="R37" s="89" t="e">
        <f>IF('Emission Calculations'!$C$9="flat",IF(0.053*'Wind Calculations'!$M37&gt;$L$3,58*('Wind Calculations'!$M37-$L$3)^2+25*('Wind Calculations'!$M37-$L$3),0),IF(N37&gt;$L$3,(58*(N37-$L$3)^2+25*(N37-$L$3))*$L$7,0)+IF(O37&gt;$L$3,(58*(O37-$L$3)^2+25*(O37-$L$3))*$M$7,0)+IF(P37&gt;$L$3,(58*(P37-$L$3)^2+25*(P37-$L$3))*$N$7,0)+IF(Q37&gt;$L$3,(58*(Q37-$L$3)^2+25*(Q37-$L$3))*$O$7,0))</f>
        <v>#DIV/0!</v>
      </c>
      <c r="S37" s="89" t="e">
        <f>IF('Emission Calculations'!$C$9="flat",IF(0.056*'Wind Calculations'!$M37&gt;$L$3,1,0),IF(OR(N37&gt;$L$3,O37&gt;$L$3,P37&gt;$L$3,AND((Q37&gt;$L$3),$L$7&gt;0)),1,0))</f>
        <v>#DIV/0!</v>
      </c>
      <c r="T37" s="47"/>
      <c r="U37" s="148"/>
      <c r="V37" s="136"/>
      <c r="W37" s="89" t="e">
        <f>'Wind Calculations'!$V37*LN(10/$V$4)/LN($V$5/$V$4)</f>
        <v>#DIV/0!</v>
      </c>
      <c r="X37" s="89" t="e">
        <f t="shared" si="8"/>
        <v>#DIV/0!</v>
      </c>
      <c r="Y37" s="89" t="e">
        <f t="shared" si="9"/>
        <v>#DIV/0!</v>
      </c>
      <c r="Z37" s="89" t="e">
        <f t="shared" si="10"/>
        <v>#DIV/0!</v>
      </c>
      <c r="AA37" s="89" t="e">
        <f t="shared" si="11"/>
        <v>#DIV/0!</v>
      </c>
      <c r="AB37" s="89" t="e">
        <f>IF('Emission Calculations'!$D$9="flat",IF(0.053*'Wind Calculations'!$W37&gt;$V$3,58*('Wind Calculations'!$W37-$L$3)^2+25*('Wind Calculations'!$W37-$L$3),0),IF(X37&gt;$L$3,(58*(X37-$L$3)^2+25*(X37-$L$3))*$V$7,0)+IF(Y37&gt;$V$3,(58*(Y37-$V$3)^2+25*(Y37-$V$3))*$W$7,0)+IF(Z37&gt;$V$3,(58*(Z37-$V$3)^2+25*(Z37-$V$3))*$X$7,0)+IF(AA37&gt;$V$3,(58*(AA37-$V$3)^2+25*(AA37-$V$3))*$Y$7,0))</f>
        <v>#DIV/0!</v>
      </c>
      <c r="AC37" s="89" t="e">
        <f>IF('Emission Calculations'!$D$9="flat",IF(0.056*'Wind Calculations'!$W37&gt;$V$3,1,0),IF(OR(X37&gt;$V$3,Y37&gt;$V$3,Z37&gt;$V$3,AND((AA37&gt;$V$3),$V$7&gt;0)),1,0))</f>
        <v>#DIV/0!</v>
      </c>
      <c r="AD37" s="47"/>
      <c r="AE37" s="148"/>
      <c r="AF37" s="136"/>
      <c r="AG37" s="89" t="e">
        <f>'Wind Calculations'!$AF37*LN(10/$AF$4)/LN($AF$5/$AF$4)</f>
        <v>#DIV/0!</v>
      </c>
      <c r="AH37" s="89" t="e">
        <f t="shared" si="12"/>
        <v>#DIV/0!</v>
      </c>
      <c r="AI37" s="89" t="e">
        <f t="shared" si="13"/>
        <v>#DIV/0!</v>
      </c>
      <c r="AJ37" s="89" t="e">
        <f t="shared" si="14"/>
        <v>#DIV/0!</v>
      </c>
      <c r="AK37" s="89" t="e">
        <f t="shared" si="15"/>
        <v>#DIV/0!</v>
      </c>
      <c r="AL37" s="89" t="e">
        <f>IF('Emission Calculations'!$E$9="flat",IF(0.053*'Wind Calculations'!$AG37&gt;$AF$3,58*('Wind Calculations'!$AG37-$AF$3)^2+25*('Wind Calculations'!$AG37-$AF$3),0),IF(AH37&gt;$AF$3,(58*(AH37-$AF$3)^2+25*(AH37-$AF$3))*$AF$7,0)+IF(AI37&gt;$AF$3,(58*(AI37-$AF$3)^2+25*(AI37-$AF$3))*$AG$7,0)+IF(AJ37&gt;$AF$3,(58*(AJ37-$AF$3)^2+25*(AJ37-$AF$3))*$AH$7,0)+IF(AK37&gt;$AF$3,(58*(AK37-$AF$3)^2+25*(AK37-$AF$3))*$AI$7,0))</f>
        <v>#DIV/0!</v>
      </c>
      <c r="AM37" s="89" t="e">
        <f>IF('Emission Calculations'!$E$9="flat",IF(0.056*'Wind Calculations'!$AG37&gt;$AF$3,1,0),IF(OR(AH37&gt;$AF$3,AI37&gt;$AF$3,AJ37&gt;$AF$3,AND((AK37&gt;$AF$3),$AF$7&gt;0)),1,0))</f>
        <v>#DIV/0!</v>
      </c>
      <c r="AN37" s="47"/>
      <c r="AO37" s="148"/>
      <c r="AP37" s="136"/>
      <c r="AQ37" s="89" t="e">
        <f>'Wind Calculations'!$AP37*LN(10/$AP$4)/LN($AP$5/$AP$4)</f>
        <v>#DIV/0!</v>
      </c>
      <c r="AR37" s="89" t="e">
        <f t="shared" si="16"/>
        <v>#DIV/0!</v>
      </c>
      <c r="AS37" s="89" t="e">
        <f t="shared" si="17"/>
        <v>#DIV/0!</v>
      </c>
      <c r="AT37" s="89" t="e">
        <f t="shared" si="18"/>
        <v>#DIV/0!</v>
      </c>
      <c r="AU37" s="89" t="e">
        <f t="shared" si="19"/>
        <v>#DIV/0!</v>
      </c>
      <c r="AV37" s="89" t="e">
        <f>IF('Emission Calculations'!$F$9="flat",IF(0.053*'Wind Calculations'!$AQ37&gt;$AP$3,58*('Wind Calculations'!$AQ37-$AP$3)^2+25*('Wind Calculations'!$AQ37-$AP$3),0),IF(AR37&gt;$AP$3,(58*(AR37-$AP$3)^2+25*(AR37-$AP$3))*$AP$7,0)+IF(AS37&gt;$AP$3,(58*(AS37-$AP$3)^2+25*(AS37-$AP$3))*$AQ$7,0)+IF(AT37&gt;$AP$3,(58*(AT37-$AP$3)^2+25*(AT37-$AP$3))*$AR$7,0)+IF(AU37&gt;$AP$3,(58*(AU37-$AP$3)^2+25*(AU37-$AP$3))*$AS$7,0))</f>
        <v>#DIV/0!</v>
      </c>
      <c r="AW37" s="89" t="e">
        <f>IF('Emission Calculations'!$F$9="flat",IF(0.056*'Wind Calculations'!$AQ37&gt;$AP$3,1,0),IF(OR(AR37&gt;$AP$3,AS37&gt;$AP$3,AT37&gt;$AP$3,AND((AU37&gt;$AP$3),$AP$7&gt;0)),1,0))</f>
        <v>#DIV/0!</v>
      </c>
    </row>
    <row r="38" spans="1:49">
      <c r="A38" s="148"/>
      <c r="B38" s="136"/>
      <c r="C38" s="89" t="e">
        <f>'Wind Calculations'!$B38*LN(10/$B$4)/LN($B$5/$B$4)</f>
        <v>#DIV/0!</v>
      </c>
      <c r="D38" s="89" t="e">
        <f t="shared" si="0"/>
        <v>#DIV/0!</v>
      </c>
      <c r="E38" s="89" t="e">
        <f t="shared" si="1"/>
        <v>#DIV/0!</v>
      </c>
      <c r="F38" s="89" t="e">
        <f t="shared" si="2"/>
        <v>#DIV/0!</v>
      </c>
      <c r="G38" s="89" t="e">
        <f t="shared" si="3"/>
        <v>#DIV/0!</v>
      </c>
      <c r="H38" s="89" t="e">
        <f>IF('Emission Calculations'!$B$9="flat",IF(0.053*'Wind Calculations'!$C38&gt;$B$3,58*('Wind Calculations'!$C38-$B$3)^2+25*('Wind Calculations'!$C38-$B$3),0),IF(D38&gt;$B$3,(58*(D38-$B$3)^2+25*(D38-$B$3))*$B$7,0)+IF(E38&gt;$B$3,(58*(E38-$B$3)^2+25*(E38-$B$3))*$C$7,0)+IF(F38&gt;$B$3,(58*(F38-$B$3)^2+25*(F38-$B$3))*$D$7,0)+IF(G38&gt;$B$3,(58*(G38-$B$3)^2+25*(G38-$B$3))*$E$7,0))</f>
        <v>#DIV/0!</v>
      </c>
      <c r="I38" s="89" t="e">
        <f>IF('Emission Calculations'!$B$9="flat",IF(0.056*'Wind Calculations'!$C38&gt;$B$3,1,0),IF(OR(D38&gt;$B$3,E38&gt;$B$3,F38&gt;$B$3,AND((G38&gt;$B$3),$B$7&gt;0)),1,0))</f>
        <v>#DIV/0!</v>
      </c>
      <c r="J38" s="75"/>
      <c r="K38" s="148"/>
      <c r="L38" s="136"/>
      <c r="M38" s="89" t="e">
        <f>'Wind Calculations'!$L38*LN(10/$L$4)/LN($L$5/$L$4)</f>
        <v>#DIV/0!</v>
      </c>
      <c r="N38" s="89" t="e">
        <f t="shared" si="4"/>
        <v>#DIV/0!</v>
      </c>
      <c r="O38" s="89" t="e">
        <f t="shared" si="5"/>
        <v>#DIV/0!</v>
      </c>
      <c r="P38" s="89" t="e">
        <f t="shared" si="6"/>
        <v>#DIV/0!</v>
      </c>
      <c r="Q38" s="89" t="e">
        <f t="shared" si="7"/>
        <v>#DIV/0!</v>
      </c>
      <c r="R38" s="89" t="e">
        <f>IF('Emission Calculations'!$C$9="flat",IF(0.053*'Wind Calculations'!$M38&gt;$L$3,58*('Wind Calculations'!$M38-$L$3)^2+25*('Wind Calculations'!$M38-$L$3),0),IF(N38&gt;$L$3,(58*(N38-$L$3)^2+25*(N38-$L$3))*$L$7,0)+IF(O38&gt;$L$3,(58*(O38-$L$3)^2+25*(O38-$L$3))*$M$7,0)+IF(P38&gt;$L$3,(58*(P38-$L$3)^2+25*(P38-$L$3))*$N$7,0)+IF(Q38&gt;$L$3,(58*(Q38-$L$3)^2+25*(Q38-$L$3))*$O$7,0))</f>
        <v>#DIV/0!</v>
      </c>
      <c r="S38" s="89" t="e">
        <f>IF('Emission Calculations'!$C$9="flat",IF(0.056*'Wind Calculations'!$M38&gt;$L$3,1,0),IF(OR(N38&gt;$L$3,O38&gt;$L$3,P38&gt;$L$3,AND((Q38&gt;$L$3),$L$7&gt;0)),1,0))</f>
        <v>#DIV/0!</v>
      </c>
      <c r="T38" s="47"/>
      <c r="U38" s="148"/>
      <c r="V38" s="136"/>
      <c r="W38" s="89" t="e">
        <f>'Wind Calculations'!$V38*LN(10/$V$4)/LN($V$5/$V$4)</f>
        <v>#DIV/0!</v>
      </c>
      <c r="X38" s="89" t="e">
        <f t="shared" si="8"/>
        <v>#DIV/0!</v>
      </c>
      <c r="Y38" s="89" t="e">
        <f t="shared" si="9"/>
        <v>#DIV/0!</v>
      </c>
      <c r="Z38" s="89" t="e">
        <f t="shared" si="10"/>
        <v>#DIV/0!</v>
      </c>
      <c r="AA38" s="89" t="e">
        <f t="shared" si="11"/>
        <v>#DIV/0!</v>
      </c>
      <c r="AB38" s="89" t="e">
        <f>IF('Emission Calculations'!$D$9="flat",IF(0.053*'Wind Calculations'!$W38&gt;$V$3,58*('Wind Calculations'!$W38-$L$3)^2+25*('Wind Calculations'!$W38-$L$3),0),IF(X38&gt;$L$3,(58*(X38-$L$3)^2+25*(X38-$L$3))*$V$7,0)+IF(Y38&gt;$V$3,(58*(Y38-$V$3)^2+25*(Y38-$V$3))*$W$7,0)+IF(Z38&gt;$V$3,(58*(Z38-$V$3)^2+25*(Z38-$V$3))*$X$7,0)+IF(AA38&gt;$V$3,(58*(AA38-$V$3)^2+25*(AA38-$V$3))*$Y$7,0))</f>
        <v>#DIV/0!</v>
      </c>
      <c r="AC38" s="89" t="e">
        <f>IF('Emission Calculations'!$D$9="flat",IF(0.056*'Wind Calculations'!$W38&gt;$V$3,1,0),IF(OR(X38&gt;$V$3,Y38&gt;$V$3,Z38&gt;$V$3,AND((AA38&gt;$V$3),$V$7&gt;0)),1,0))</f>
        <v>#DIV/0!</v>
      </c>
      <c r="AD38" s="47"/>
      <c r="AE38" s="148"/>
      <c r="AF38" s="136"/>
      <c r="AG38" s="89" t="e">
        <f>'Wind Calculations'!$AF38*LN(10/$AF$4)/LN($AF$5/$AF$4)</f>
        <v>#DIV/0!</v>
      </c>
      <c r="AH38" s="89" t="e">
        <f t="shared" si="12"/>
        <v>#DIV/0!</v>
      </c>
      <c r="AI38" s="89" t="e">
        <f t="shared" si="13"/>
        <v>#DIV/0!</v>
      </c>
      <c r="AJ38" s="89" t="e">
        <f t="shared" si="14"/>
        <v>#DIV/0!</v>
      </c>
      <c r="AK38" s="89" t="e">
        <f t="shared" si="15"/>
        <v>#DIV/0!</v>
      </c>
      <c r="AL38" s="89" t="e">
        <f>IF('Emission Calculations'!$E$9="flat",IF(0.053*'Wind Calculations'!$AG38&gt;$AF$3,58*('Wind Calculations'!$AG38-$AF$3)^2+25*('Wind Calculations'!$AG38-$AF$3),0),IF(AH38&gt;$AF$3,(58*(AH38-$AF$3)^2+25*(AH38-$AF$3))*$AF$7,0)+IF(AI38&gt;$AF$3,(58*(AI38-$AF$3)^2+25*(AI38-$AF$3))*$AG$7,0)+IF(AJ38&gt;$AF$3,(58*(AJ38-$AF$3)^2+25*(AJ38-$AF$3))*$AH$7,0)+IF(AK38&gt;$AF$3,(58*(AK38-$AF$3)^2+25*(AK38-$AF$3))*$AI$7,0))</f>
        <v>#DIV/0!</v>
      </c>
      <c r="AM38" s="89" t="e">
        <f>IF('Emission Calculations'!$E$9="flat",IF(0.056*'Wind Calculations'!$AG38&gt;$AF$3,1,0),IF(OR(AH38&gt;$AF$3,AI38&gt;$AF$3,AJ38&gt;$AF$3,AND((AK38&gt;$AF$3),$AF$7&gt;0)),1,0))</f>
        <v>#DIV/0!</v>
      </c>
      <c r="AN38" s="47"/>
      <c r="AO38" s="148"/>
      <c r="AP38" s="136"/>
      <c r="AQ38" s="89" t="e">
        <f>'Wind Calculations'!$AP38*LN(10/$AP$4)/LN($AP$5/$AP$4)</f>
        <v>#DIV/0!</v>
      </c>
      <c r="AR38" s="89" t="e">
        <f t="shared" si="16"/>
        <v>#DIV/0!</v>
      </c>
      <c r="AS38" s="89" t="e">
        <f t="shared" si="17"/>
        <v>#DIV/0!</v>
      </c>
      <c r="AT38" s="89" t="e">
        <f t="shared" si="18"/>
        <v>#DIV/0!</v>
      </c>
      <c r="AU38" s="89" t="e">
        <f t="shared" si="19"/>
        <v>#DIV/0!</v>
      </c>
      <c r="AV38" s="89" t="e">
        <f>IF('Emission Calculations'!$F$9="flat",IF(0.053*'Wind Calculations'!$AQ38&gt;$AP$3,58*('Wind Calculations'!$AQ38-$AP$3)^2+25*('Wind Calculations'!$AQ38-$AP$3),0),IF(AR38&gt;$AP$3,(58*(AR38-$AP$3)^2+25*(AR38-$AP$3))*$AP$7,0)+IF(AS38&gt;$AP$3,(58*(AS38-$AP$3)^2+25*(AS38-$AP$3))*$AQ$7,0)+IF(AT38&gt;$AP$3,(58*(AT38-$AP$3)^2+25*(AT38-$AP$3))*$AR$7,0)+IF(AU38&gt;$AP$3,(58*(AU38-$AP$3)^2+25*(AU38-$AP$3))*$AS$7,0))</f>
        <v>#DIV/0!</v>
      </c>
      <c r="AW38" s="89" t="e">
        <f>IF('Emission Calculations'!$F$9="flat",IF(0.056*'Wind Calculations'!$AQ38&gt;$AP$3,1,0),IF(OR(AR38&gt;$AP$3,AS38&gt;$AP$3,AT38&gt;$AP$3,AND((AU38&gt;$AP$3),$AP$7&gt;0)),1,0))</f>
        <v>#DIV/0!</v>
      </c>
    </row>
    <row r="39" spans="1:49">
      <c r="A39" s="148"/>
      <c r="B39" s="136"/>
      <c r="C39" s="89" t="e">
        <f>'Wind Calculations'!$B39*LN(10/$B$4)/LN($B$5/$B$4)</f>
        <v>#DIV/0!</v>
      </c>
      <c r="D39" s="89" t="e">
        <f t="shared" si="0"/>
        <v>#DIV/0!</v>
      </c>
      <c r="E39" s="89" t="e">
        <f t="shared" si="1"/>
        <v>#DIV/0!</v>
      </c>
      <c r="F39" s="89" t="e">
        <f t="shared" si="2"/>
        <v>#DIV/0!</v>
      </c>
      <c r="G39" s="89" t="e">
        <f t="shared" si="3"/>
        <v>#DIV/0!</v>
      </c>
      <c r="H39" s="89" t="e">
        <f>IF('Emission Calculations'!$B$9="flat",IF(0.053*'Wind Calculations'!$C39&gt;$B$3,58*('Wind Calculations'!$C39-$B$3)^2+25*('Wind Calculations'!$C39-$B$3),0),IF(D39&gt;$B$3,(58*(D39-$B$3)^2+25*(D39-$B$3))*$B$7,0)+IF(E39&gt;$B$3,(58*(E39-$B$3)^2+25*(E39-$B$3))*$C$7,0)+IF(F39&gt;$B$3,(58*(F39-$B$3)^2+25*(F39-$B$3))*$D$7,0)+IF(G39&gt;$B$3,(58*(G39-$B$3)^2+25*(G39-$B$3))*$E$7,0))</f>
        <v>#DIV/0!</v>
      </c>
      <c r="I39" s="89" t="e">
        <f>IF('Emission Calculations'!$B$9="flat",IF(0.056*'Wind Calculations'!$C39&gt;$B$3,1,0),IF(OR(D39&gt;$B$3,E39&gt;$B$3,F39&gt;$B$3,AND((G39&gt;$B$3),$B$7&gt;0)),1,0))</f>
        <v>#DIV/0!</v>
      </c>
      <c r="J39" s="75"/>
      <c r="K39" s="148"/>
      <c r="L39" s="136"/>
      <c r="M39" s="89" t="e">
        <f>'Wind Calculations'!$L39*LN(10/$L$4)/LN($L$5/$L$4)</f>
        <v>#DIV/0!</v>
      </c>
      <c r="N39" s="89" t="e">
        <f t="shared" si="4"/>
        <v>#DIV/0!</v>
      </c>
      <c r="O39" s="89" t="e">
        <f t="shared" si="5"/>
        <v>#DIV/0!</v>
      </c>
      <c r="P39" s="89" t="e">
        <f t="shared" si="6"/>
        <v>#DIV/0!</v>
      </c>
      <c r="Q39" s="89" t="e">
        <f t="shared" si="7"/>
        <v>#DIV/0!</v>
      </c>
      <c r="R39" s="89" t="e">
        <f>IF('Emission Calculations'!$C$9="flat",IF(0.053*'Wind Calculations'!$M39&gt;$L$3,58*('Wind Calculations'!$M39-$L$3)^2+25*('Wind Calculations'!$M39-$L$3),0),IF(N39&gt;$L$3,(58*(N39-$L$3)^2+25*(N39-$L$3))*$L$7,0)+IF(O39&gt;$L$3,(58*(O39-$L$3)^2+25*(O39-$L$3))*$M$7,0)+IF(P39&gt;$L$3,(58*(P39-$L$3)^2+25*(P39-$L$3))*$N$7,0)+IF(Q39&gt;$L$3,(58*(Q39-$L$3)^2+25*(Q39-$L$3))*$O$7,0))</f>
        <v>#DIV/0!</v>
      </c>
      <c r="S39" s="89" t="e">
        <f>IF('Emission Calculations'!$C$9="flat",IF(0.056*'Wind Calculations'!$M39&gt;$L$3,1,0),IF(OR(N39&gt;$L$3,O39&gt;$L$3,P39&gt;$L$3,AND((Q39&gt;$L$3),$L$7&gt;0)),1,0))</f>
        <v>#DIV/0!</v>
      </c>
      <c r="T39" s="47"/>
      <c r="U39" s="148"/>
      <c r="V39" s="136"/>
      <c r="W39" s="89" t="e">
        <f>'Wind Calculations'!$V39*LN(10/$V$4)/LN($V$5/$V$4)</f>
        <v>#DIV/0!</v>
      </c>
      <c r="X39" s="89" t="e">
        <f t="shared" si="8"/>
        <v>#DIV/0!</v>
      </c>
      <c r="Y39" s="89" t="e">
        <f t="shared" si="9"/>
        <v>#DIV/0!</v>
      </c>
      <c r="Z39" s="89" t="e">
        <f t="shared" si="10"/>
        <v>#DIV/0!</v>
      </c>
      <c r="AA39" s="89" t="e">
        <f t="shared" si="11"/>
        <v>#DIV/0!</v>
      </c>
      <c r="AB39" s="89" t="e">
        <f>IF('Emission Calculations'!$D$9="flat",IF(0.053*'Wind Calculations'!$W39&gt;$V$3,58*('Wind Calculations'!$W39-$L$3)^2+25*('Wind Calculations'!$W39-$L$3),0),IF(X39&gt;$L$3,(58*(X39-$L$3)^2+25*(X39-$L$3))*$V$7,0)+IF(Y39&gt;$V$3,(58*(Y39-$V$3)^2+25*(Y39-$V$3))*$W$7,0)+IF(Z39&gt;$V$3,(58*(Z39-$V$3)^2+25*(Z39-$V$3))*$X$7,0)+IF(AA39&gt;$V$3,(58*(AA39-$V$3)^2+25*(AA39-$V$3))*$Y$7,0))</f>
        <v>#DIV/0!</v>
      </c>
      <c r="AC39" s="89" t="e">
        <f>IF('Emission Calculations'!$D$9="flat",IF(0.056*'Wind Calculations'!$W39&gt;$V$3,1,0),IF(OR(X39&gt;$V$3,Y39&gt;$V$3,Z39&gt;$V$3,AND((AA39&gt;$V$3),$V$7&gt;0)),1,0))</f>
        <v>#DIV/0!</v>
      </c>
      <c r="AD39" s="47"/>
      <c r="AE39" s="148"/>
      <c r="AF39" s="136"/>
      <c r="AG39" s="89" t="e">
        <f>'Wind Calculations'!$AF39*LN(10/$AF$4)/LN($AF$5/$AF$4)</f>
        <v>#DIV/0!</v>
      </c>
      <c r="AH39" s="89" t="e">
        <f t="shared" si="12"/>
        <v>#DIV/0!</v>
      </c>
      <c r="AI39" s="89" t="e">
        <f t="shared" si="13"/>
        <v>#DIV/0!</v>
      </c>
      <c r="AJ39" s="89" t="e">
        <f t="shared" si="14"/>
        <v>#DIV/0!</v>
      </c>
      <c r="AK39" s="89" t="e">
        <f t="shared" si="15"/>
        <v>#DIV/0!</v>
      </c>
      <c r="AL39" s="89" t="e">
        <f>IF('Emission Calculations'!$E$9="flat",IF(0.053*'Wind Calculations'!$AG39&gt;$AF$3,58*('Wind Calculations'!$AG39-$AF$3)^2+25*('Wind Calculations'!$AG39-$AF$3),0),IF(AH39&gt;$AF$3,(58*(AH39-$AF$3)^2+25*(AH39-$AF$3))*$AF$7,0)+IF(AI39&gt;$AF$3,(58*(AI39-$AF$3)^2+25*(AI39-$AF$3))*$AG$7,0)+IF(AJ39&gt;$AF$3,(58*(AJ39-$AF$3)^2+25*(AJ39-$AF$3))*$AH$7,0)+IF(AK39&gt;$AF$3,(58*(AK39-$AF$3)^2+25*(AK39-$AF$3))*$AI$7,0))</f>
        <v>#DIV/0!</v>
      </c>
      <c r="AM39" s="89" t="e">
        <f>IF('Emission Calculations'!$E$9="flat",IF(0.056*'Wind Calculations'!$AG39&gt;$AF$3,1,0),IF(OR(AH39&gt;$AF$3,AI39&gt;$AF$3,AJ39&gt;$AF$3,AND((AK39&gt;$AF$3),$AF$7&gt;0)),1,0))</f>
        <v>#DIV/0!</v>
      </c>
      <c r="AN39" s="47"/>
      <c r="AO39" s="148"/>
      <c r="AP39" s="136"/>
      <c r="AQ39" s="89" t="e">
        <f>'Wind Calculations'!$AP39*LN(10/$AP$4)/LN($AP$5/$AP$4)</f>
        <v>#DIV/0!</v>
      </c>
      <c r="AR39" s="89" t="e">
        <f t="shared" si="16"/>
        <v>#DIV/0!</v>
      </c>
      <c r="AS39" s="89" t="e">
        <f t="shared" si="17"/>
        <v>#DIV/0!</v>
      </c>
      <c r="AT39" s="89" t="e">
        <f t="shared" si="18"/>
        <v>#DIV/0!</v>
      </c>
      <c r="AU39" s="89" t="e">
        <f t="shared" si="19"/>
        <v>#DIV/0!</v>
      </c>
      <c r="AV39" s="89" t="e">
        <f>IF('Emission Calculations'!$F$9="flat",IF(0.053*'Wind Calculations'!$AQ39&gt;$AP$3,58*('Wind Calculations'!$AQ39-$AP$3)^2+25*('Wind Calculations'!$AQ39-$AP$3),0),IF(AR39&gt;$AP$3,(58*(AR39-$AP$3)^2+25*(AR39-$AP$3))*$AP$7,0)+IF(AS39&gt;$AP$3,(58*(AS39-$AP$3)^2+25*(AS39-$AP$3))*$AQ$7,0)+IF(AT39&gt;$AP$3,(58*(AT39-$AP$3)^2+25*(AT39-$AP$3))*$AR$7,0)+IF(AU39&gt;$AP$3,(58*(AU39-$AP$3)^2+25*(AU39-$AP$3))*$AS$7,0))</f>
        <v>#DIV/0!</v>
      </c>
      <c r="AW39" s="89" t="e">
        <f>IF('Emission Calculations'!$F$9="flat",IF(0.056*'Wind Calculations'!$AQ39&gt;$AP$3,1,0),IF(OR(AR39&gt;$AP$3,AS39&gt;$AP$3,AT39&gt;$AP$3,AND((AU39&gt;$AP$3),$AP$7&gt;0)),1,0))</f>
        <v>#DIV/0!</v>
      </c>
    </row>
    <row r="40" spans="1:49">
      <c r="A40" s="148"/>
      <c r="B40" s="136"/>
      <c r="C40" s="89" t="e">
        <f>'Wind Calculations'!$B40*LN(10/$B$4)/LN($B$5/$B$4)</f>
        <v>#DIV/0!</v>
      </c>
      <c r="D40" s="89" t="e">
        <f t="shared" si="0"/>
        <v>#DIV/0!</v>
      </c>
      <c r="E40" s="89" t="e">
        <f t="shared" si="1"/>
        <v>#DIV/0!</v>
      </c>
      <c r="F40" s="89" t="e">
        <f t="shared" si="2"/>
        <v>#DIV/0!</v>
      </c>
      <c r="G40" s="89" t="e">
        <f t="shared" si="3"/>
        <v>#DIV/0!</v>
      </c>
      <c r="H40" s="89" t="e">
        <f>IF('Emission Calculations'!$B$9="flat",IF(0.053*'Wind Calculations'!$C40&gt;$B$3,58*('Wind Calculations'!$C40-$B$3)^2+25*('Wind Calculations'!$C40-$B$3),0),IF(D40&gt;$B$3,(58*(D40-$B$3)^2+25*(D40-$B$3))*$B$7,0)+IF(E40&gt;$B$3,(58*(E40-$B$3)^2+25*(E40-$B$3))*$C$7,0)+IF(F40&gt;$B$3,(58*(F40-$B$3)^2+25*(F40-$B$3))*$D$7,0)+IF(G40&gt;$B$3,(58*(G40-$B$3)^2+25*(G40-$B$3))*$E$7,0))</f>
        <v>#DIV/0!</v>
      </c>
      <c r="I40" s="89" t="e">
        <f>IF('Emission Calculations'!$B$9="flat",IF(0.056*'Wind Calculations'!$C40&gt;$B$3,1,0),IF(OR(D40&gt;$B$3,E40&gt;$B$3,F40&gt;$B$3,AND((G40&gt;$B$3),$B$7&gt;0)),1,0))</f>
        <v>#DIV/0!</v>
      </c>
      <c r="J40" s="75"/>
      <c r="K40" s="148"/>
      <c r="L40" s="136"/>
      <c r="M40" s="89" t="e">
        <f>'Wind Calculations'!$L40*LN(10/$L$4)/LN($L$5/$L$4)</f>
        <v>#DIV/0!</v>
      </c>
      <c r="N40" s="89" t="e">
        <f t="shared" si="4"/>
        <v>#DIV/0!</v>
      </c>
      <c r="O40" s="89" t="e">
        <f t="shared" si="5"/>
        <v>#DIV/0!</v>
      </c>
      <c r="P40" s="89" t="e">
        <f t="shared" si="6"/>
        <v>#DIV/0!</v>
      </c>
      <c r="Q40" s="89" t="e">
        <f t="shared" si="7"/>
        <v>#DIV/0!</v>
      </c>
      <c r="R40" s="89" t="e">
        <f>IF('Emission Calculations'!$C$9="flat",IF(0.053*'Wind Calculations'!$M40&gt;$L$3,58*('Wind Calculations'!$M40-$L$3)^2+25*('Wind Calculations'!$M40-$L$3),0),IF(N40&gt;$L$3,(58*(N40-$L$3)^2+25*(N40-$L$3))*$L$7,0)+IF(O40&gt;$L$3,(58*(O40-$L$3)^2+25*(O40-$L$3))*$M$7,0)+IF(P40&gt;$L$3,(58*(P40-$L$3)^2+25*(P40-$L$3))*$N$7,0)+IF(Q40&gt;$L$3,(58*(Q40-$L$3)^2+25*(Q40-$L$3))*$O$7,0))</f>
        <v>#DIV/0!</v>
      </c>
      <c r="S40" s="89" t="e">
        <f>IF('Emission Calculations'!$C$9="flat",IF(0.056*'Wind Calculations'!$M40&gt;$L$3,1,0),IF(OR(N40&gt;$L$3,O40&gt;$L$3,P40&gt;$L$3,AND((Q40&gt;$L$3),$L$7&gt;0)),1,0))</f>
        <v>#DIV/0!</v>
      </c>
      <c r="T40" s="47"/>
      <c r="U40" s="148"/>
      <c r="V40" s="136"/>
      <c r="W40" s="89" t="e">
        <f>'Wind Calculations'!$V40*LN(10/$V$4)/LN($V$5/$V$4)</f>
        <v>#DIV/0!</v>
      </c>
      <c r="X40" s="89" t="e">
        <f t="shared" si="8"/>
        <v>#DIV/0!</v>
      </c>
      <c r="Y40" s="89" t="e">
        <f t="shared" si="9"/>
        <v>#DIV/0!</v>
      </c>
      <c r="Z40" s="89" t="e">
        <f t="shared" si="10"/>
        <v>#DIV/0!</v>
      </c>
      <c r="AA40" s="89" t="e">
        <f t="shared" si="11"/>
        <v>#DIV/0!</v>
      </c>
      <c r="AB40" s="89" t="e">
        <f>IF('Emission Calculations'!$D$9="flat",IF(0.053*'Wind Calculations'!$W40&gt;$V$3,58*('Wind Calculations'!$W40-$L$3)^2+25*('Wind Calculations'!$W40-$L$3),0),IF(X40&gt;$L$3,(58*(X40-$L$3)^2+25*(X40-$L$3))*$V$7,0)+IF(Y40&gt;$V$3,(58*(Y40-$V$3)^2+25*(Y40-$V$3))*$W$7,0)+IF(Z40&gt;$V$3,(58*(Z40-$V$3)^2+25*(Z40-$V$3))*$X$7,0)+IF(AA40&gt;$V$3,(58*(AA40-$V$3)^2+25*(AA40-$V$3))*$Y$7,0))</f>
        <v>#DIV/0!</v>
      </c>
      <c r="AC40" s="89" t="e">
        <f>IF('Emission Calculations'!$D$9="flat",IF(0.056*'Wind Calculations'!$W40&gt;$V$3,1,0),IF(OR(X40&gt;$V$3,Y40&gt;$V$3,Z40&gt;$V$3,AND((AA40&gt;$V$3),$V$7&gt;0)),1,0))</f>
        <v>#DIV/0!</v>
      </c>
      <c r="AD40" s="47"/>
      <c r="AE40" s="148"/>
      <c r="AF40" s="136"/>
      <c r="AG40" s="89" t="e">
        <f>'Wind Calculations'!$AF40*LN(10/$AF$4)/LN($AF$5/$AF$4)</f>
        <v>#DIV/0!</v>
      </c>
      <c r="AH40" s="89" t="e">
        <f t="shared" si="12"/>
        <v>#DIV/0!</v>
      </c>
      <c r="AI40" s="89" t="e">
        <f t="shared" si="13"/>
        <v>#DIV/0!</v>
      </c>
      <c r="AJ40" s="89" t="e">
        <f t="shared" si="14"/>
        <v>#DIV/0!</v>
      </c>
      <c r="AK40" s="89" t="e">
        <f t="shared" si="15"/>
        <v>#DIV/0!</v>
      </c>
      <c r="AL40" s="89" t="e">
        <f>IF('Emission Calculations'!$E$9="flat",IF(0.053*'Wind Calculations'!$AG40&gt;$AF$3,58*('Wind Calculations'!$AG40-$AF$3)^2+25*('Wind Calculations'!$AG40-$AF$3),0),IF(AH40&gt;$AF$3,(58*(AH40-$AF$3)^2+25*(AH40-$AF$3))*$AF$7,0)+IF(AI40&gt;$AF$3,(58*(AI40-$AF$3)^2+25*(AI40-$AF$3))*$AG$7,0)+IF(AJ40&gt;$AF$3,(58*(AJ40-$AF$3)^2+25*(AJ40-$AF$3))*$AH$7,0)+IF(AK40&gt;$AF$3,(58*(AK40-$AF$3)^2+25*(AK40-$AF$3))*$AI$7,0))</f>
        <v>#DIV/0!</v>
      </c>
      <c r="AM40" s="89" t="e">
        <f>IF('Emission Calculations'!$E$9="flat",IF(0.056*'Wind Calculations'!$AG40&gt;$AF$3,1,0),IF(OR(AH40&gt;$AF$3,AI40&gt;$AF$3,AJ40&gt;$AF$3,AND((AK40&gt;$AF$3),$AF$7&gt;0)),1,0))</f>
        <v>#DIV/0!</v>
      </c>
      <c r="AN40" s="47"/>
      <c r="AO40" s="148"/>
      <c r="AP40" s="136"/>
      <c r="AQ40" s="89" t="e">
        <f>'Wind Calculations'!$AP40*LN(10/$AP$4)/LN($AP$5/$AP$4)</f>
        <v>#DIV/0!</v>
      </c>
      <c r="AR40" s="89" t="e">
        <f t="shared" si="16"/>
        <v>#DIV/0!</v>
      </c>
      <c r="AS40" s="89" t="e">
        <f t="shared" si="17"/>
        <v>#DIV/0!</v>
      </c>
      <c r="AT40" s="89" t="e">
        <f t="shared" si="18"/>
        <v>#DIV/0!</v>
      </c>
      <c r="AU40" s="89" t="e">
        <f t="shared" si="19"/>
        <v>#DIV/0!</v>
      </c>
      <c r="AV40" s="89" t="e">
        <f>IF('Emission Calculations'!$F$9="flat",IF(0.053*'Wind Calculations'!$AQ40&gt;$AP$3,58*('Wind Calculations'!$AQ40-$AP$3)^2+25*('Wind Calculations'!$AQ40-$AP$3),0),IF(AR40&gt;$AP$3,(58*(AR40-$AP$3)^2+25*(AR40-$AP$3))*$AP$7,0)+IF(AS40&gt;$AP$3,(58*(AS40-$AP$3)^2+25*(AS40-$AP$3))*$AQ$7,0)+IF(AT40&gt;$AP$3,(58*(AT40-$AP$3)^2+25*(AT40-$AP$3))*$AR$7,0)+IF(AU40&gt;$AP$3,(58*(AU40-$AP$3)^2+25*(AU40-$AP$3))*$AS$7,0))</f>
        <v>#DIV/0!</v>
      </c>
      <c r="AW40" s="89" t="e">
        <f>IF('Emission Calculations'!$F$9="flat",IF(0.056*'Wind Calculations'!$AQ40&gt;$AP$3,1,0),IF(OR(AR40&gt;$AP$3,AS40&gt;$AP$3,AT40&gt;$AP$3,AND((AU40&gt;$AP$3),$AP$7&gt;0)),1,0))</f>
        <v>#DIV/0!</v>
      </c>
    </row>
    <row r="41" spans="1:49">
      <c r="A41" s="148"/>
      <c r="B41" s="136"/>
      <c r="C41" s="89" t="e">
        <f>'Wind Calculations'!$B41*LN(10/$B$4)/LN($B$5/$B$4)</f>
        <v>#DIV/0!</v>
      </c>
      <c r="D41" s="89" t="e">
        <f t="shared" si="0"/>
        <v>#DIV/0!</v>
      </c>
      <c r="E41" s="89" t="e">
        <f t="shared" si="1"/>
        <v>#DIV/0!</v>
      </c>
      <c r="F41" s="89" t="e">
        <f t="shared" si="2"/>
        <v>#DIV/0!</v>
      </c>
      <c r="G41" s="89" t="e">
        <f t="shared" si="3"/>
        <v>#DIV/0!</v>
      </c>
      <c r="H41" s="89" t="e">
        <f>IF('Emission Calculations'!$B$9="flat",IF(0.053*'Wind Calculations'!$C41&gt;$B$3,58*('Wind Calculations'!$C41-$B$3)^2+25*('Wind Calculations'!$C41-$B$3),0),IF(D41&gt;$B$3,(58*(D41-$B$3)^2+25*(D41-$B$3))*$B$7,0)+IF(E41&gt;$B$3,(58*(E41-$B$3)^2+25*(E41-$B$3))*$C$7,0)+IF(F41&gt;$B$3,(58*(F41-$B$3)^2+25*(F41-$B$3))*$D$7,0)+IF(G41&gt;$B$3,(58*(G41-$B$3)^2+25*(G41-$B$3))*$E$7,0))</f>
        <v>#DIV/0!</v>
      </c>
      <c r="I41" s="89" t="e">
        <f>IF('Emission Calculations'!$B$9="flat",IF(0.056*'Wind Calculations'!$C41&gt;$B$3,1,0),IF(OR(D41&gt;$B$3,E41&gt;$B$3,F41&gt;$B$3,AND((G41&gt;$B$3),$B$7&gt;0)),1,0))</f>
        <v>#DIV/0!</v>
      </c>
      <c r="J41" s="75"/>
      <c r="K41" s="148"/>
      <c r="L41" s="136"/>
      <c r="M41" s="89" t="e">
        <f>'Wind Calculations'!$L41*LN(10/$L$4)/LN($L$5/$L$4)</f>
        <v>#DIV/0!</v>
      </c>
      <c r="N41" s="89" t="e">
        <f t="shared" si="4"/>
        <v>#DIV/0!</v>
      </c>
      <c r="O41" s="89" t="e">
        <f t="shared" si="5"/>
        <v>#DIV/0!</v>
      </c>
      <c r="P41" s="89" t="e">
        <f t="shared" si="6"/>
        <v>#DIV/0!</v>
      </c>
      <c r="Q41" s="89" t="e">
        <f t="shared" si="7"/>
        <v>#DIV/0!</v>
      </c>
      <c r="R41" s="89" t="e">
        <f>IF('Emission Calculations'!$C$9="flat",IF(0.053*'Wind Calculations'!$M41&gt;$L$3,58*('Wind Calculations'!$M41-$L$3)^2+25*('Wind Calculations'!$M41-$L$3),0),IF(N41&gt;$L$3,(58*(N41-$L$3)^2+25*(N41-$L$3))*$L$7,0)+IF(O41&gt;$L$3,(58*(O41-$L$3)^2+25*(O41-$L$3))*$M$7,0)+IF(P41&gt;$L$3,(58*(P41-$L$3)^2+25*(P41-$L$3))*$N$7,0)+IF(Q41&gt;$L$3,(58*(Q41-$L$3)^2+25*(Q41-$L$3))*$O$7,0))</f>
        <v>#DIV/0!</v>
      </c>
      <c r="S41" s="89" t="e">
        <f>IF('Emission Calculations'!$C$9="flat",IF(0.056*'Wind Calculations'!$M41&gt;$L$3,1,0),IF(OR(N41&gt;$L$3,O41&gt;$L$3,P41&gt;$L$3,AND((Q41&gt;$L$3),$L$7&gt;0)),1,0))</f>
        <v>#DIV/0!</v>
      </c>
      <c r="T41" s="47"/>
      <c r="U41" s="148"/>
      <c r="V41" s="136"/>
      <c r="W41" s="89" t="e">
        <f>'Wind Calculations'!$V41*LN(10/$V$4)/LN($V$5/$V$4)</f>
        <v>#DIV/0!</v>
      </c>
      <c r="X41" s="89" t="e">
        <f t="shared" si="8"/>
        <v>#DIV/0!</v>
      </c>
      <c r="Y41" s="89" t="e">
        <f t="shared" si="9"/>
        <v>#DIV/0!</v>
      </c>
      <c r="Z41" s="89" t="e">
        <f t="shared" si="10"/>
        <v>#DIV/0!</v>
      </c>
      <c r="AA41" s="89" t="e">
        <f t="shared" si="11"/>
        <v>#DIV/0!</v>
      </c>
      <c r="AB41" s="89" t="e">
        <f>IF('Emission Calculations'!$D$9="flat",IF(0.053*'Wind Calculations'!$W41&gt;$V$3,58*('Wind Calculations'!$W41-$L$3)^2+25*('Wind Calculations'!$W41-$L$3),0),IF(X41&gt;$L$3,(58*(X41-$L$3)^2+25*(X41-$L$3))*$V$7,0)+IF(Y41&gt;$V$3,(58*(Y41-$V$3)^2+25*(Y41-$V$3))*$W$7,0)+IF(Z41&gt;$V$3,(58*(Z41-$V$3)^2+25*(Z41-$V$3))*$X$7,0)+IF(AA41&gt;$V$3,(58*(AA41-$V$3)^2+25*(AA41-$V$3))*$Y$7,0))</f>
        <v>#DIV/0!</v>
      </c>
      <c r="AC41" s="89" t="e">
        <f>IF('Emission Calculations'!$D$9="flat",IF(0.056*'Wind Calculations'!$W41&gt;$V$3,1,0),IF(OR(X41&gt;$V$3,Y41&gt;$V$3,Z41&gt;$V$3,AND((AA41&gt;$V$3),$V$7&gt;0)),1,0))</f>
        <v>#DIV/0!</v>
      </c>
      <c r="AD41" s="47"/>
      <c r="AE41" s="148"/>
      <c r="AF41" s="136"/>
      <c r="AG41" s="89" t="e">
        <f>'Wind Calculations'!$AF41*LN(10/$AF$4)/LN($AF$5/$AF$4)</f>
        <v>#DIV/0!</v>
      </c>
      <c r="AH41" s="89" t="e">
        <f t="shared" si="12"/>
        <v>#DIV/0!</v>
      </c>
      <c r="AI41" s="89" t="e">
        <f t="shared" si="13"/>
        <v>#DIV/0!</v>
      </c>
      <c r="AJ41" s="89" t="e">
        <f t="shared" si="14"/>
        <v>#DIV/0!</v>
      </c>
      <c r="AK41" s="89" t="e">
        <f t="shared" si="15"/>
        <v>#DIV/0!</v>
      </c>
      <c r="AL41" s="89" t="e">
        <f>IF('Emission Calculations'!$E$9="flat",IF(0.053*'Wind Calculations'!$AG41&gt;$AF$3,58*('Wind Calculations'!$AG41-$AF$3)^2+25*('Wind Calculations'!$AG41-$AF$3),0),IF(AH41&gt;$AF$3,(58*(AH41-$AF$3)^2+25*(AH41-$AF$3))*$AF$7,0)+IF(AI41&gt;$AF$3,(58*(AI41-$AF$3)^2+25*(AI41-$AF$3))*$AG$7,0)+IF(AJ41&gt;$AF$3,(58*(AJ41-$AF$3)^2+25*(AJ41-$AF$3))*$AH$7,0)+IF(AK41&gt;$AF$3,(58*(AK41-$AF$3)^2+25*(AK41-$AF$3))*$AI$7,0))</f>
        <v>#DIV/0!</v>
      </c>
      <c r="AM41" s="89" t="e">
        <f>IF('Emission Calculations'!$E$9="flat",IF(0.056*'Wind Calculations'!$AG41&gt;$AF$3,1,0),IF(OR(AH41&gt;$AF$3,AI41&gt;$AF$3,AJ41&gt;$AF$3,AND((AK41&gt;$AF$3),$AF$7&gt;0)),1,0))</f>
        <v>#DIV/0!</v>
      </c>
      <c r="AN41" s="47"/>
      <c r="AO41" s="148"/>
      <c r="AP41" s="136"/>
      <c r="AQ41" s="89" t="e">
        <f>'Wind Calculations'!$AP41*LN(10/$AP$4)/LN($AP$5/$AP$4)</f>
        <v>#DIV/0!</v>
      </c>
      <c r="AR41" s="89" t="e">
        <f t="shared" si="16"/>
        <v>#DIV/0!</v>
      </c>
      <c r="AS41" s="89" t="e">
        <f t="shared" si="17"/>
        <v>#DIV/0!</v>
      </c>
      <c r="AT41" s="89" t="e">
        <f t="shared" si="18"/>
        <v>#DIV/0!</v>
      </c>
      <c r="AU41" s="89" t="e">
        <f t="shared" si="19"/>
        <v>#DIV/0!</v>
      </c>
      <c r="AV41" s="89" t="e">
        <f>IF('Emission Calculations'!$F$9="flat",IF(0.053*'Wind Calculations'!$AQ41&gt;$AP$3,58*('Wind Calculations'!$AQ41-$AP$3)^2+25*('Wind Calculations'!$AQ41-$AP$3),0),IF(AR41&gt;$AP$3,(58*(AR41-$AP$3)^2+25*(AR41-$AP$3))*$AP$7,0)+IF(AS41&gt;$AP$3,(58*(AS41-$AP$3)^2+25*(AS41-$AP$3))*$AQ$7,0)+IF(AT41&gt;$AP$3,(58*(AT41-$AP$3)^2+25*(AT41-$AP$3))*$AR$7,0)+IF(AU41&gt;$AP$3,(58*(AU41-$AP$3)^2+25*(AU41-$AP$3))*$AS$7,0))</f>
        <v>#DIV/0!</v>
      </c>
      <c r="AW41" s="89" t="e">
        <f>IF('Emission Calculations'!$F$9="flat",IF(0.056*'Wind Calculations'!$AQ41&gt;$AP$3,1,0),IF(OR(AR41&gt;$AP$3,AS41&gt;$AP$3,AT41&gt;$AP$3,AND((AU41&gt;$AP$3),$AP$7&gt;0)),1,0))</f>
        <v>#DIV/0!</v>
      </c>
    </row>
    <row r="42" spans="1:49">
      <c r="A42" s="148"/>
      <c r="B42" s="136"/>
      <c r="C42" s="89" t="e">
        <f>'Wind Calculations'!$B42*LN(10/$B$4)/LN($B$5/$B$4)</f>
        <v>#DIV/0!</v>
      </c>
      <c r="D42" s="89" t="e">
        <f t="shared" si="0"/>
        <v>#DIV/0!</v>
      </c>
      <c r="E42" s="89" t="e">
        <f t="shared" si="1"/>
        <v>#DIV/0!</v>
      </c>
      <c r="F42" s="89" t="e">
        <f t="shared" si="2"/>
        <v>#DIV/0!</v>
      </c>
      <c r="G42" s="89" t="e">
        <f t="shared" si="3"/>
        <v>#DIV/0!</v>
      </c>
      <c r="H42" s="138" t="e">
        <f>IF('Emission Calculations'!$B$9="flat",IF(0.053*'Wind Calculations'!$C42&gt;$B$3,58*('Wind Calculations'!$C42-$B$3)^2+25*('Wind Calculations'!$C42-$B$3),0),IF(D42&gt;$B$3,(58*(D42-$B$3)^2+25*(D42-$B$3))*$B$7,0)+IF(E42&gt;$B$3,(58*(E42-$B$3)^2+25*(E42-$B$3))*$C$7,0)+IF(F42&gt;$B$3,(58*(F42-$B$3)^2+25*(F42-$B$3))*$D$7,0)+IF(G42&gt;$B$3,(58*(G42-$B$3)^2+25*(G42-$B$3))*$E$7,0))</f>
        <v>#DIV/0!</v>
      </c>
      <c r="I42" s="138" t="e">
        <f>IF('Emission Calculations'!$B$9="flat",IF(0.056*'Wind Calculations'!$C42&gt;$B$3,1,0),IF(OR(D42&gt;$B$3,E42&gt;$B$3,F42&gt;$B$3,AND((G42&gt;$B$3),$B$7&gt;0)),1,0))</f>
        <v>#DIV/0!</v>
      </c>
      <c r="J42" s="139"/>
      <c r="K42" s="148"/>
      <c r="L42" s="136"/>
      <c r="M42" s="89" t="e">
        <f>'Wind Calculations'!$L42*LN(10/$L$4)/LN($L$5/$L$4)</f>
        <v>#DIV/0!</v>
      </c>
      <c r="N42" s="89" t="e">
        <f t="shared" si="4"/>
        <v>#DIV/0!</v>
      </c>
      <c r="O42" s="89" t="e">
        <f t="shared" si="5"/>
        <v>#DIV/0!</v>
      </c>
      <c r="P42" s="89" t="e">
        <f t="shared" si="6"/>
        <v>#DIV/0!</v>
      </c>
      <c r="Q42" s="89" t="e">
        <f t="shared" si="7"/>
        <v>#DIV/0!</v>
      </c>
      <c r="R42" s="89" t="e">
        <f>IF('Emission Calculations'!$C$9="flat",IF(0.053*'Wind Calculations'!$M42&gt;$L$3,58*('Wind Calculations'!$M42-$L$3)^2+25*('Wind Calculations'!$M42-$L$3),0),IF(N42&gt;$L$3,(58*(N42-$L$3)^2+25*(N42-$L$3))*$L$7,0)+IF(O42&gt;$L$3,(58*(O42-$L$3)^2+25*(O42-$L$3))*$M$7,0)+IF(P42&gt;$L$3,(58*(P42-$L$3)^2+25*(P42-$L$3))*$N$7,0)+IF(Q42&gt;$L$3,(58*(Q42-$L$3)^2+25*(Q42-$L$3))*$O$7,0))</f>
        <v>#DIV/0!</v>
      </c>
      <c r="S42" s="89" t="e">
        <f>IF('Emission Calculations'!$C$9="flat",IF(0.056*'Wind Calculations'!$M42&gt;$L$3,1,0),IF(OR(N42&gt;$L$3,O42&gt;$L$3,P42&gt;$L$3,AND((Q42&gt;$L$3),$L$7&gt;0)),1,0))</f>
        <v>#DIV/0!</v>
      </c>
      <c r="T42" s="47"/>
      <c r="U42" s="148"/>
      <c r="V42" s="136"/>
      <c r="W42" s="89" t="e">
        <f>'Wind Calculations'!$V42*LN(10/$V$4)/LN($V$5/$V$4)</f>
        <v>#DIV/0!</v>
      </c>
      <c r="X42" s="89" t="e">
        <f t="shared" si="8"/>
        <v>#DIV/0!</v>
      </c>
      <c r="Y42" s="89" t="e">
        <f t="shared" si="9"/>
        <v>#DIV/0!</v>
      </c>
      <c r="Z42" s="89" t="e">
        <f t="shared" si="10"/>
        <v>#DIV/0!</v>
      </c>
      <c r="AA42" s="89" t="e">
        <f t="shared" si="11"/>
        <v>#DIV/0!</v>
      </c>
      <c r="AB42" s="89" t="e">
        <f>IF('Emission Calculations'!$D$9="flat",IF(0.053*'Wind Calculations'!$W42&gt;$V$3,58*('Wind Calculations'!$W42-$L$3)^2+25*('Wind Calculations'!$W42-$L$3),0),IF(X42&gt;$L$3,(58*(X42-$L$3)^2+25*(X42-$L$3))*$V$7,0)+IF(Y42&gt;$V$3,(58*(Y42-$V$3)^2+25*(Y42-$V$3))*$W$7,0)+IF(Z42&gt;$V$3,(58*(Z42-$V$3)^2+25*(Z42-$V$3))*$X$7,0)+IF(AA42&gt;$V$3,(58*(AA42-$V$3)^2+25*(AA42-$V$3))*$Y$7,0))</f>
        <v>#DIV/0!</v>
      </c>
      <c r="AC42" s="89" t="e">
        <f>IF('Emission Calculations'!$D$9="flat",IF(0.056*'Wind Calculations'!$W42&gt;$V$3,1,0),IF(OR(X42&gt;$V$3,Y42&gt;$V$3,Z42&gt;$V$3,AND((AA42&gt;$V$3),$V$7&gt;0)),1,0))</f>
        <v>#DIV/0!</v>
      </c>
      <c r="AD42" s="47"/>
      <c r="AE42" s="148"/>
      <c r="AF42" s="136"/>
      <c r="AG42" s="89" t="e">
        <f>'Wind Calculations'!$AF42*LN(10/$AF$4)/LN($AF$5/$AF$4)</f>
        <v>#DIV/0!</v>
      </c>
      <c r="AH42" s="89" t="e">
        <f t="shared" si="12"/>
        <v>#DIV/0!</v>
      </c>
      <c r="AI42" s="89" t="e">
        <f t="shared" si="13"/>
        <v>#DIV/0!</v>
      </c>
      <c r="AJ42" s="89" t="e">
        <f t="shared" si="14"/>
        <v>#DIV/0!</v>
      </c>
      <c r="AK42" s="89" t="e">
        <f t="shared" si="15"/>
        <v>#DIV/0!</v>
      </c>
      <c r="AL42" s="89" t="e">
        <f>IF('Emission Calculations'!$E$9="flat",IF(0.053*'Wind Calculations'!$AG42&gt;$AF$3,58*('Wind Calculations'!$AG42-$AF$3)^2+25*('Wind Calculations'!$AG42-$AF$3),0),IF(AH42&gt;$AF$3,(58*(AH42-$AF$3)^2+25*(AH42-$AF$3))*$AF$7,0)+IF(AI42&gt;$AF$3,(58*(AI42-$AF$3)^2+25*(AI42-$AF$3))*$AG$7,0)+IF(AJ42&gt;$AF$3,(58*(AJ42-$AF$3)^2+25*(AJ42-$AF$3))*$AH$7,0)+IF(AK42&gt;$AF$3,(58*(AK42-$AF$3)^2+25*(AK42-$AF$3))*$AI$7,0))</f>
        <v>#DIV/0!</v>
      </c>
      <c r="AM42" s="89" t="e">
        <f>IF('Emission Calculations'!$E$9="flat",IF(0.056*'Wind Calculations'!$AG42&gt;$AF$3,1,0),IF(OR(AH42&gt;$AF$3,AI42&gt;$AF$3,AJ42&gt;$AF$3,AND((AK42&gt;$AF$3),$AF$7&gt;0)),1,0))</f>
        <v>#DIV/0!</v>
      </c>
      <c r="AN42" s="47"/>
      <c r="AO42" s="148"/>
      <c r="AP42" s="136"/>
      <c r="AQ42" s="89" t="e">
        <f>'Wind Calculations'!$AP42*LN(10/$AP$4)/LN($AP$5/$AP$4)</f>
        <v>#DIV/0!</v>
      </c>
      <c r="AR42" s="89" t="e">
        <f t="shared" si="16"/>
        <v>#DIV/0!</v>
      </c>
      <c r="AS42" s="89" t="e">
        <f t="shared" si="17"/>
        <v>#DIV/0!</v>
      </c>
      <c r="AT42" s="89" t="e">
        <f t="shared" si="18"/>
        <v>#DIV/0!</v>
      </c>
      <c r="AU42" s="89" t="e">
        <f t="shared" si="19"/>
        <v>#DIV/0!</v>
      </c>
      <c r="AV42" s="89" t="e">
        <f>IF('Emission Calculations'!$F$9="flat",IF(0.053*'Wind Calculations'!$AQ42&gt;$AP$3,58*('Wind Calculations'!$AQ42-$AP$3)^2+25*('Wind Calculations'!$AQ42-$AP$3),0),IF(AR42&gt;$AP$3,(58*(AR42-$AP$3)^2+25*(AR42-$AP$3))*$AP$7,0)+IF(AS42&gt;$AP$3,(58*(AS42-$AP$3)^2+25*(AS42-$AP$3))*$AQ$7,0)+IF(AT42&gt;$AP$3,(58*(AT42-$AP$3)^2+25*(AT42-$AP$3))*$AR$7,0)+IF(AU42&gt;$AP$3,(58*(AU42-$AP$3)^2+25*(AU42-$AP$3))*$AS$7,0))</f>
        <v>#DIV/0!</v>
      </c>
      <c r="AW42" s="89" t="e">
        <f>IF('Emission Calculations'!$F$9="flat",IF(0.056*'Wind Calculations'!$AQ42&gt;$AP$3,1,0),IF(OR(AR42&gt;$AP$3,AS42&gt;$AP$3,AT42&gt;$AP$3,AND((AU42&gt;$AP$3),$AP$7&gt;0)),1,0))</f>
        <v>#DIV/0!</v>
      </c>
    </row>
    <row r="43" spans="1:49">
      <c r="A43" s="148"/>
      <c r="B43" s="136"/>
      <c r="C43" s="89" t="e">
        <f>'Wind Calculations'!$B43*LN(10/$B$4)/LN($B$5/$B$4)</f>
        <v>#DIV/0!</v>
      </c>
      <c r="D43" s="89" t="e">
        <f t="shared" si="0"/>
        <v>#DIV/0!</v>
      </c>
      <c r="E43" s="89" t="e">
        <f t="shared" si="1"/>
        <v>#DIV/0!</v>
      </c>
      <c r="F43" s="89" t="e">
        <f t="shared" si="2"/>
        <v>#DIV/0!</v>
      </c>
      <c r="G43" s="89" t="e">
        <f t="shared" si="3"/>
        <v>#DIV/0!</v>
      </c>
      <c r="H43" s="138" t="e">
        <f>IF('Emission Calculations'!$B$9="flat",IF(0.053*'Wind Calculations'!$C43&gt;$B$3,58*('Wind Calculations'!$C43-$B$3)^2+25*('Wind Calculations'!$C43-$B$3),0),IF(D43&gt;$B$3,(58*(D43-$B$3)^2+25*(D43-$B$3))*$B$7,0)+IF(E43&gt;$B$3,(58*(E43-$B$3)^2+25*(E43-$B$3))*$C$7,0)+IF(F43&gt;$B$3,(58*(F43-$B$3)^2+25*(F43-$B$3))*$D$7,0)+IF(G43&gt;$B$3,(58*(G43-$B$3)^2+25*(G43-$B$3))*$E$7,0))</f>
        <v>#DIV/0!</v>
      </c>
      <c r="I43" s="138" t="e">
        <f>IF('Emission Calculations'!$B$9="flat",IF(0.056*'Wind Calculations'!$C43&gt;$B$3,1,0),IF(OR(D43&gt;$B$3,E43&gt;$B$3,F43&gt;$B$3,AND((G43&gt;$B$3),$B$7&gt;0)),1,0))</f>
        <v>#DIV/0!</v>
      </c>
      <c r="J43" s="139"/>
      <c r="K43" s="148"/>
      <c r="L43" s="136"/>
      <c r="M43" s="89" t="e">
        <f>'Wind Calculations'!$L43*LN(10/$L$4)/LN($L$5/$L$4)</f>
        <v>#DIV/0!</v>
      </c>
      <c r="N43" s="89" t="e">
        <f t="shared" si="4"/>
        <v>#DIV/0!</v>
      </c>
      <c r="O43" s="89" t="e">
        <f t="shared" si="5"/>
        <v>#DIV/0!</v>
      </c>
      <c r="P43" s="89" t="e">
        <f t="shared" si="6"/>
        <v>#DIV/0!</v>
      </c>
      <c r="Q43" s="89" t="e">
        <f t="shared" si="7"/>
        <v>#DIV/0!</v>
      </c>
      <c r="R43" s="89" t="e">
        <f>IF('Emission Calculations'!$C$9="flat",IF(0.053*'Wind Calculations'!$M43&gt;$L$3,58*('Wind Calculations'!$M43-$L$3)^2+25*('Wind Calculations'!$M43-$L$3),0),IF(N43&gt;$L$3,(58*(N43-$L$3)^2+25*(N43-$L$3))*$L$7,0)+IF(O43&gt;$L$3,(58*(O43-$L$3)^2+25*(O43-$L$3))*$M$7,0)+IF(P43&gt;$L$3,(58*(P43-$L$3)^2+25*(P43-$L$3))*$N$7,0)+IF(Q43&gt;$L$3,(58*(Q43-$L$3)^2+25*(Q43-$L$3))*$O$7,0))</f>
        <v>#DIV/0!</v>
      </c>
      <c r="S43" s="89" t="e">
        <f>IF('Emission Calculations'!$C$9="flat",IF(0.056*'Wind Calculations'!$M43&gt;$L$3,1,0),IF(OR(N43&gt;$L$3,O43&gt;$L$3,P43&gt;$L$3,AND((Q43&gt;$L$3),$L$7&gt;0)),1,0))</f>
        <v>#DIV/0!</v>
      </c>
      <c r="T43" s="47"/>
      <c r="U43" s="148"/>
      <c r="V43" s="136"/>
      <c r="W43" s="89" t="e">
        <f>'Wind Calculations'!$V43*LN(10/$V$4)/LN($V$5/$V$4)</f>
        <v>#DIV/0!</v>
      </c>
      <c r="X43" s="89" t="e">
        <f t="shared" si="8"/>
        <v>#DIV/0!</v>
      </c>
      <c r="Y43" s="89" t="e">
        <f t="shared" si="9"/>
        <v>#DIV/0!</v>
      </c>
      <c r="Z43" s="89" t="e">
        <f t="shared" si="10"/>
        <v>#DIV/0!</v>
      </c>
      <c r="AA43" s="89" t="e">
        <f t="shared" si="11"/>
        <v>#DIV/0!</v>
      </c>
      <c r="AB43" s="89" t="e">
        <f>IF('Emission Calculations'!$D$9="flat",IF(0.053*'Wind Calculations'!$W43&gt;$V$3,58*('Wind Calculations'!$W43-$L$3)^2+25*('Wind Calculations'!$W43-$L$3),0),IF(X43&gt;$L$3,(58*(X43-$L$3)^2+25*(X43-$L$3))*$V$7,0)+IF(Y43&gt;$V$3,(58*(Y43-$V$3)^2+25*(Y43-$V$3))*$W$7,0)+IF(Z43&gt;$V$3,(58*(Z43-$V$3)^2+25*(Z43-$V$3))*$X$7,0)+IF(AA43&gt;$V$3,(58*(AA43-$V$3)^2+25*(AA43-$V$3))*$Y$7,0))</f>
        <v>#DIV/0!</v>
      </c>
      <c r="AC43" s="89" t="e">
        <f>IF('Emission Calculations'!$D$9="flat",IF(0.056*'Wind Calculations'!$W43&gt;$V$3,1,0),IF(OR(X43&gt;$V$3,Y43&gt;$V$3,Z43&gt;$V$3,AND((AA43&gt;$V$3),$V$7&gt;0)),1,0))</f>
        <v>#DIV/0!</v>
      </c>
      <c r="AD43" s="47"/>
      <c r="AE43" s="148"/>
      <c r="AF43" s="136"/>
      <c r="AG43" s="89" t="e">
        <f>'Wind Calculations'!$AF43*LN(10/$AF$4)/LN($AF$5/$AF$4)</f>
        <v>#DIV/0!</v>
      </c>
      <c r="AH43" s="89" t="e">
        <f t="shared" si="12"/>
        <v>#DIV/0!</v>
      </c>
      <c r="AI43" s="89" t="e">
        <f t="shared" si="13"/>
        <v>#DIV/0!</v>
      </c>
      <c r="AJ43" s="89" t="e">
        <f t="shared" si="14"/>
        <v>#DIV/0!</v>
      </c>
      <c r="AK43" s="89" t="e">
        <f t="shared" si="15"/>
        <v>#DIV/0!</v>
      </c>
      <c r="AL43" s="89" t="e">
        <f>IF('Emission Calculations'!$E$9="flat",IF(0.053*'Wind Calculations'!$AG43&gt;$AF$3,58*('Wind Calculations'!$AG43-$AF$3)^2+25*('Wind Calculations'!$AG43-$AF$3),0),IF(AH43&gt;$AF$3,(58*(AH43-$AF$3)^2+25*(AH43-$AF$3))*$AF$7,0)+IF(AI43&gt;$AF$3,(58*(AI43-$AF$3)^2+25*(AI43-$AF$3))*$AG$7,0)+IF(AJ43&gt;$AF$3,(58*(AJ43-$AF$3)^2+25*(AJ43-$AF$3))*$AH$7,0)+IF(AK43&gt;$AF$3,(58*(AK43-$AF$3)^2+25*(AK43-$AF$3))*$AI$7,0))</f>
        <v>#DIV/0!</v>
      </c>
      <c r="AM43" s="89" t="e">
        <f>IF('Emission Calculations'!$E$9="flat",IF(0.056*'Wind Calculations'!$AG43&gt;$AF$3,1,0),IF(OR(AH43&gt;$AF$3,AI43&gt;$AF$3,AJ43&gt;$AF$3,AND((AK43&gt;$AF$3),$AF$7&gt;0)),1,0))</f>
        <v>#DIV/0!</v>
      </c>
      <c r="AN43" s="47"/>
      <c r="AO43" s="148"/>
      <c r="AP43" s="136"/>
      <c r="AQ43" s="89" t="e">
        <f>'Wind Calculations'!$AP43*LN(10/$AP$4)/LN($AP$5/$AP$4)</f>
        <v>#DIV/0!</v>
      </c>
      <c r="AR43" s="89" t="e">
        <f t="shared" si="16"/>
        <v>#DIV/0!</v>
      </c>
      <c r="AS43" s="89" t="e">
        <f t="shared" si="17"/>
        <v>#DIV/0!</v>
      </c>
      <c r="AT43" s="89" t="e">
        <f t="shared" si="18"/>
        <v>#DIV/0!</v>
      </c>
      <c r="AU43" s="89" t="e">
        <f t="shared" si="19"/>
        <v>#DIV/0!</v>
      </c>
      <c r="AV43" s="89" t="e">
        <f>IF('Emission Calculations'!$F$9="flat",IF(0.053*'Wind Calculations'!$AQ43&gt;$AP$3,58*('Wind Calculations'!$AQ43-$AP$3)^2+25*('Wind Calculations'!$AQ43-$AP$3),0),IF(AR43&gt;$AP$3,(58*(AR43-$AP$3)^2+25*(AR43-$AP$3))*$AP$7,0)+IF(AS43&gt;$AP$3,(58*(AS43-$AP$3)^2+25*(AS43-$AP$3))*$AQ$7,0)+IF(AT43&gt;$AP$3,(58*(AT43-$AP$3)^2+25*(AT43-$AP$3))*$AR$7,0)+IF(AU43&gt;$AP$3,(58*(AU43-$AP$3)^2+25*(AU43-$AP$3))*$AS$7,0))</f>
        <v>#DIV/0!</v>
      </c>
      <c r="AW43" s="89" t="e">
        <f>IF('Emission Calculations'!$F$9="flat",IF(0.056*'Wind Calculations'!$AQ43&gt;$AP$3,1,0),IF(OR(AR43&gt;$AP$3,AS43&gt;$AP$3,AT43&gt;$AP$3,AND((AU43&gt;$AP$3),$AP$7&gt;0)),1,0))</f>
        <v>#DIV/0!</v>
      </c>
    </row>
    <row r="44" spans="1:49">
      <c r="A44" s="148"/>
      <c r="B44" s="136"/>
      <c r="C44" s="89" t="e">
        <f>'Wind Calculations'!$B44*LN(10/$B$4)/LN($B$5/$B$4)</f>
        <v>#DIV/0!</v>
      </c>
      <c r="D44" s="89" t="e">
        <f t="shared" si="0"/>
        <v>#DIV/0!</v>
      </c>
      <c r="E44" s="89" t="e">
        <f t="shared" si="1"/>
        <v>#DIV/0!</v>
      </c>
      <c r="F44" s="89" t="e">
        <f t="shared" si="2"/>
        <v>#DIV/0!</v>
      </c>
      <c r="G44" s="89" t="e">
        <f t="shared" si="3"/>
        <v>#DIV/0!</v>
      </c>
      <c r="H44" s="138" t="e">
        <f>IF('Emission Calculations'!$B$9="flat",IF(0.053*'Wind Calculations'!$C44&gt;$B$3,58*('Wind Calculations'!$C44-$B$3)^2+25*('Wind Calculations'!$C44-$B$3),0),IF(D44&gt;$B$3,(58*(D44-$B$3)^2+25*(D44-$B$3))*$B$7,0)+IF(E44&gt;$B$3,(58*(E44-$B$3)^2+25*(E44-$B$3))*$C$7,0)+IF(F44&gt;$B$3,(58*(F44-$B$3)^2+25*(F44-$B$3))*$D$7,0)+IF(G44&gt;$B$3,(58*(G44-$B$3)^2+25*(G44-$B$3))*$E$7,0))</f>
        <v>#DIV/0!</v>
      </c>
      <c r="I44" s="138" t="e">
        <f>IF('Emission Calculations'!$B$9="flat",IF(0.056*'Wind Calculations'!$C44&gt;$B$3,1,0),IF(OR(D44&gt;$B$3,E44&gt;$B$3,F44&gt;$B$3,AND((G44&gt;$B$3),$B$7&gt;0)),1,0))</f>
        <v>#DIV/0!</v>
      </c>
      <c r="J44" s="139"/>
      <c r="K44" s="148"/>
      <c r="L44" s="136"/>
      <c r="M44" s="89" t="e">
        <f>'Wind Calculations'!$L44*LN(10/$L$4)/LN($L$5/$L$4)</f>
        <v>#DIV/0!</v>
      </c>
      <c r="N44" s="89" t="e">
        <f t="shared" si="4"/>
        <v>#DIV/0!</v>
      </c>
      <c r="O44" s="89" t="e">
        <f t="shared" si="5"/>
        <v>#DIV/0!</v>
      </c>
      <c r="P44" s="89" t="e">
        <f t="shared" si="6"/>
        <v>#DIV/0!</v>
      </c>
      <c r="Q44" s="89" t="e">
        <f t="shared" si="7"/>
        <v>#DIV/0!</v>
      </c>
      <c r="R44" s="89" t="e">
        <f>IF('Emission Calculations'!$C$9="flat",IF(0.053*'Wind Calculations'!$M44&gt;$L$3,58*('Wind Calculations'!$M44-$L$3)^2+25*('Wind Calculations'!$M44-$L$3),0),IF(N44&gt;$L$3,(58*(N44-$L$3)^2+25*(N44-$L$3))*$L$7,0)+IF(O44&gt;$L$3,(58*(O44-$L$3)^2+25*(O44-$L$3))*$M$7,0)+IF(P44&gt;$L$3,(58*(P44-$L$3)^2+25*(P44-$L$3))*$N$7,0)+IF(Q44&gt;$L$3,(58*(Q44-$L$3)^2+25*(Q44-$L$3))*$O$7,0))</f>
        <v>#DIV/0!</v>
      </c>
      <c r="S44" s="89" t="e">
        <f>IF('Emission Calculations'!$C$9="flat",IF(0.056*'Wind Calculations'!$M44&gt;$L$3,1,0),IF(OR(N44&gt;$L$3,O44&gt;$L$3,P44&gt;$L$3,AND((Q44&gt;$L$3),$L$7&gt;0)),1,0))</f>
        <v>#DIV/0!</v>
      </c>
      <c r="T44" s="47"/>
      <c r="U44" s="148"/>
      <c r="V44" s="136"/>
      <c r="W44" s="89" t="e">
        <f>'Wind Calculations'!$V44*LN(10/$V$4)/LN($V$5/$V$4)</f>
        <v>#DIV/0!</v>
      </c>
      <c r="X44" s="89" t="e">
        <f t="shared" si="8"/>
        <v>#DIV/0!</v>
      </c>
      <c r="Y44" s="89" t="e">
        <f t="shared" si="9"/>
        <v>#DIV/0!</v>
      </c>
      <c r="Z44" s="89" t="e">
        <f t="shared" si="10"/>
        <v>#DIV/0!</v>
      </c>
      <c r="AA44" s="89" t="e">
        <f t="shared" si="11"/>
        <v>#DIV/0!</v>
      </c>
      <c r="AB44" s="89" t="e">
        <f>IF('Emission Calculations'!$D$9="flat",IF(0.053*'Wind Calculations'!$W44&gt;$V$3,58*('Wind Calculations'!$W44-$L$3)^2+25*('Wind Calculations'!$W44-$L$3),0),IF(X44&gt;$L$3,(58*(X44-$L$3)^2+25*(X44-$L$3))*$V$7,0)+IF(Y44&gt;$V$3,(58*(Y44-$V$3)^2+25*(Y44-$V$3))*$W$7,0)+IF(Z44&gt;$V$3,(58*(Z44-$V$3)^2+25*(Z44-$V$3))*$X$7,0)+IF(AA44&gt;$V$3,(58*(AA44-$V$3)^2+25*(AA44-$V$3))*$Y$7,0))</f>
        <v>#DIV/0!</v>
      </c>
      <c r="AC44" s="89" t="e">
        <f>IF('Emission Calculations'!$D$9="flat",IF(0.056*'Wind Calculations'!$W44&gt;$V$3,1,0),IF(OR(X44&gt;$V$3,Y44&gt;$V$3,Z44&gt;$V$3,AND((AA44&gt;$V$3),$V$7&gt;0)),1,0))</f>
        <v>#DIV/0!</v>
      </c>
      <c r="AD44" s="47"/>
      <c r="AE44" s="148"/>
      <c r="AF44" s="136"/>
      <c r="AG44" s="89" t="e">
        <f>'Wind Calculations'!$AF44*LN(10/$AF$4)/LN($AF$5/$AF$4)</f>
        <v>#DIV/0!</v>
      </c>
      <c r="AH44" s="89" t="e">
        <f t="shared" si="12"/>
        <v>#DIV/0!</v>
      </c>
      <c r="AI44" s="89" t="e">
        <f t="shared" si="13"/>
        <v>#DIV/0!</v>
      </c>
      <c r="AJ44" s="89" t="e">
        <f t="shared" si="14"/>
        <v>#DIV/0!</v>
      </c>
      <c r="AK44" s="89" t="e">
        <f t="shared" si="15"/>
        <v>#DIV/0!</v>
      </c>
      <c r="AL44" s="89" t="e">
        <f>IF('Emission Calculations'!$E$9="flat",IF(0.053*'Wind Calculations'!$AG44&gt;$AF$3,58*('Wind Calculations'!$AG44-$AF$3)^2+25*('Wind Calculations'!$AG44-$AF$3),0),IF(AH44&gt;$AF$3,(58*(AH44-$AF$3)^2+25*(AH44-$AF$3))*$AF$7,0)+IF(AI44&gt;$AF$3,(58*(AI44-$AF$3)^2+25*(AI44-$AF$3))*$AG$7,0)+IF(AJ44&gt;$AF$3,(58*(AJ44-$AF$3)^2+25*(AJ44-$AF$3))*$AH$7,0)+IF(AK44&gt;$AF$3,(58*(AK44-$AF$3)^2+25*(AK44-$AF$3))*$AI$7,0))</f>
        <v>#DIV/0!</v>
      </c>
      <c r="AM44" s="89" t="e">
        <f>IF('Emission Calculations'!$E$9="flat",IF(0.056*'Wind Calculations'!$AG44&gt;$AF$3,1,0),IF(OR(AH44&gt;$AF$3,AI44&gt;$AF$3,AJ44&gt;$AF$3,AND((AK44&gt;$AF$3),$AF$7&gt;0)),1,0))</f>
        <v>#DIV/0!</v>
      </c>
      <c r="AN44" s="47"/>
      <c r="AO44" s="148"/>
      <c r="AP44" s="136"/>
      <c r="AQ44" s="89" t="e">
        <f>'Wind Calculations'!$AP44*LN(10/$AP$4)/LN($AP$5/$AP$4)</f>
        <v>#DIV/0!</v>
      </c>
      <c r="AR44" s="89" t="e">
        <f t="shared" si="16"/>
        <v>#DIV/0!</v>
      </c>
      <c r="AS44" s="89" t="e">
        <f t="shared" si="17"/>
        <v>#DIV/0!</v>
      </c>
      <c r="AT44" s="89" t="e">
        <f t="shared" si="18"/>
        <v>#DIV/0!</v>
      </c>
      <c r="AU44" s="89" t="e">
        <f t="shared" si="19"/>
        <v>#DIV/0!</v>
      </c>
      <c r="AV44" s="89" t="e">
        <f>IF('Emission Calculations'!$F$9="flat",IF(0.053*'Wind Calculations'!$AQ44&gt;$AP$3,58*('Wind Calculations'!$AQ44-$AP$3)^2+25*('Wind Calculations'!$AQ44-$AP$3),0),IF(AR44&gt;$AP$3,(58*(AR44-$AP$3)^2+25*(AR44-$AP$3))*$AP$7,0)+IF(AS44&gt;$AP$3,(58*(AS44-$AP$3)^2+25*(AS44-$AP$3))*$AQ$7,0)+IF(AT44&gt;$AP$3,(58*(AT44-$AP$3)^2+25*(AT44-$AP$3))*$AR$7,0)+IF(AU44&gt;$AP$3,(58*(AU44-$AP$3)^2+25*(AU44-$AP$3))*$AS$7,0))</f>
        <v>#DIV/0!</v>
      </c>
      <c r="AW44" s="89" t="e">
        <f>IF('Emission Calculations'!$F$9="flat",IF(0.056*'Wind Calculations'!$AQ44&gt;$AP$3,1,0),IF(OR(AR44&gt;$AP$3,AS44&gt;$AP$3,AT44&gt;$AP$3,AND((AU44&gt;$AP$3),$AP$7&gt;0)),1,0))</f>
        <v>#DIV/0!</v>
      </c>
    </row>
    <row r="45" spans="1:49">
      <c r="A45" s="148"/>
      <c r="B45" s="136"/>
      <c r="C45" s="89" t="e">
        <f>'Wind Calculations'!$B45*LN(10/$B$4)/LN($B$5/$B$4)</f>
        <v>#DIV/0!</v>
      </c>
      <c r="D45" s="89" t="e">
        <f t="shared" si="0"/>
        <v>#DIV/0!</v>
      </c>
      <c r="E45" s="89" t="e">
        <f t="shared" si="1"/>
        <v>#DIV/0!</v>
      </c>
      <c r="F45" s="89" t="e">
        <f t="shared" si="2"/>
        <v>#DIV/0!</v>
      </c>
      <c r="G45" s="89" t="e">
        <f t="shared" si="3"/>
        <v>#DIV/0!</v>
      </c>
      <c r="H45" s="138" t="e">
        <f>IF('Emission Calculations'!$B$9="flat",IF(0.053*'Wind Calculations'!$C45&gt;$B$3,58*('Wind Calculations'!$C45-$B$3)^2+25*('Wind Calculations'!$C45-$B$3),0),IF(D45&gt;$B$3,(58*(D45-$B$3)^2+25*(D45-$B$3))*$B$7,0)+IF(E45&gt;$B$3,(58*(E45-$B$3)^2+25*(E45-$B$3))*$C$7,0)+IF(F45&gt;$B$3,(58*(F45-$B$3)^2+25*(F45-$B$3))*$D$7,0)+IF(G45&gt;$B$3,(58*(G45-$B$3)^2+25*(G45-$B$3))*$E$7,0))</f>
        <v>#DIV/0!</v>
      </c>
      <c r="I45" s="138" t="e">
        <f>IF('Emission Calculations'!$B$9="flat",IF(0.056*'Wind Calculations'!$C45&gt;$B$3,1,0),IF(OR(D45&gt;$B$3,E45&gt;$B$3,F45&gt;$B$3,AND((G45&gt;$B$3),$B$7&gt;0)),1,0))</f>
        <v>#DIV/0!</v>
      </c>
      <c r="J45" s="139"/>
      <c r="K45" s="148"/>
      <c r="L45" s="136"/>
      <c r="M45" s="89" t="e">
        <f>'Wind Calculations'!$L45*LN(10/$L$4)/LN($L$5/$L$4)</f>
        <v>#DIV/0!</v>
      </c>
      <c r="N45" s="89" t="e">
        <f t="shared" si="4"/>
        <v>#DIV/0!</v>
      </c>
      <c r="O45" s="89" t="e">
        <f t="shared" si="5"/>
        <v>#DIV/0!</v>
      </c>
      <c r="P45" s="89" t="e">
        <f t="shared" si="6"/>
        <v>#DIV/0!</v>
      </c>
      <c r="Q45" s="89" t="e">
        <f t="shared" si="7"/>
        <v>#DIV/0!</v>
      </c>
      <c r="R45" s="89" t="e">
        <f>IF('Emission Calculations'!$C$9="flat",IF(0.053*'Wind Calculations'!$M45&gt;$L$3,58*('Wind Calculations'!$M45-$L$3)^2+25*('Wind Calculations'!$M45-$L$3),0),IF(N45&gt;$L$3,(58*(N45-$L$3)^2+25*(N45-$L$3))*$L$7,0)+IF(O45&gt;$L$3,(58*(O45-$L$3)^2+25*(O45-$L$3))*$M$7,0)+IF(P45&gt;$L$3,(58*(P45-$L$3)^2+25*(P45-$L$3))*$N$7,0)+IF(Q45&gt;$L$3,(58*(Q45-$L$3)^2+25*(Q45-$L$3))*$O$7,0))</f>
        <v>#DIV/0!</v>
      </c>
      <c r="S45" s="89" t="e">
        <f>IF('Emission Calculations'!$C$9="flat",IF(0.056*'Wind Calculations'!$M45&gt;$L$3,1,0),IF(OR(N45&gt;$L$3,O45&gt;$L$3,P45&gt;$L$3,AND((Q45&gt;$L$3),$L$7&gt;0)),1,0))</f>
        <v>#DIV/0!</v>
      </c>
      <c r="T45" s="47"/>
      <c r="U45" s="148"/>
      <c r="V45" s="136"/>
      <c r="W45" s="89" t="e">
        <f>'Wind Calculations'!$V45*LN(10/$V$4)/LN($V$5/$V$4)</f>
        <v>#DIV/0!</v>
      </c>
      <c r="X45" s="89" t="e">
        <f t="shared" si="8"/>
        <v>#DIV/0!</v>
      </c>
      <c r="Y45" s="89" t="e">
        <f t="shared" si="9"/>
        <v>#DIV/0!</v>
      </c>
      <c r="Z45" s="89" t="e">
        <f t="shared" si="10"/>
        <v>#DIV/0!</v>
      </c>
      <c r="AA45" s="89" t="e">
        <f t="shared" si="11"/>
        <v>#DIV/0!</v>
      </c>
      <c r="AB45" s="89" t="e">
        <f>IF('Emission Calculations'!$D$9="flat",IF(0.053*'Wind Calculations'!$W45&gt;$V$3,58*('Wind Calculations'!$W45-$L$3)^2+25*('Wind Calculations'!$W45-$L$3),0),IF(X45&gt;$L$3,(58*(X45-$L$3)^2+25*(X45-$L$3))*$V$7,0)+IF(Y45&gt;$V$3,(58*(Y45-$V$3)^2+25*(Y45-$V$3))*$W$7,0)+IF(Z45&gt;$V$3,(58*(Z45-$V$3)^2+25*(Z45-$V$3))*$X$7,0)+IF(AA45&gt;$V$3,(58*(AA45-$V$3)^2+25*(AA45-$V$3))*$Y$7,0))</f>
        <v>#DIV/0!</v>
      </c>
      <c r="AC45" s="89" t="e">
        <f>IF('Emission Calculations'!$D$9="flat",IF(0.056*'Wind Calculations'!$W45&gt;$V$3,1,0),IF(OR(X45&gt;$V$3,Y45&gt;$V$3,Z45&gt;$V$3,AND((AA45&gt;$V$3),$V$7&gt;0)),1,0))</f>
        <v>#DIV/0!</v>
      </c>
      <c r="AD45" s="47"/>
      <c r="AE45" s="148"/>
      <c r="AF45" s="136"/>
      <c r="AG45" s="89" t="e">
        <f>'Wind Calculations'!$AF45*LN(10/$AF$4)/LN($AF$5/$AF$4)</f>
        <v>#DIV/0!</v>
      </c>
      <c r="AH45" s="89" t="e">
        <f t="shared" si="12"/>
        <v>#DIV/0!</v>
      </c>
      <c r="AI45" s="89" t="e">
        <f t="shared" si="13"/>
        <v>#DIV/0!</v>
      </c>
      <c r="AJ45" s="89" t="e">
        <f t="shared" si="14"/>
        <v>#DIV/0!</v>
      </c>
      <c r="AK45" s="89" t="e">
        <f t="shared" si="15"/>
        <v>#DIV/0!</v>
      </c>
      <c r="AL45" s="89" t="e">
        <f>IF('Emission Calculations'!$E$9="flat",IF(0.053*'Wind Calculations'!$AG45&gt;$AF$3,58*('Wind Calculations'!$AG45-$AF$3)^2+25*('Wind Calculations'!$AG45-$AF$3),0),IF(AH45&gt;$AF$3,(58*(AH45-$AF$3)^2+25*(AH45-$AF$3))*$AF$7,0)+IF(AI45&gt;$AF$3,(58*(AI45-$AF$3)^2+25*(AI45-$AF$3))*$AG$7,0)+IF(AJ45&gt;$AF$3,(58*(AJ45-$AF$3)^2+25*(AJ45-$AF$3))*$AH$7,0)+IF(AK45&gt;$AF$3,(58*(AK45-$AF$3)^2+25*(AK45-$AF$3))*$AI$7,0))</f>
        <v>#DIV/0!</v>
      </c>
      <c r="AM45" s="89" t="e">
        <f>IF('Emission Calculations'!$E$9="flat",IF(0.056*'Wind Calculations'!$AG45&gt;$AF$3,1,0),IF(OR(AH45&gt;$AF$3,AI45&gt;$AF$3,AJ45&gt;$AF$3,AND((AK45&gt;$AF$3),$AF$7&gt;0)),1,0))</f>
        <v>#DIV/0!</v>
      </c>
      <c r="AN45" s="47"/>
      <c r="AO45" s="148"/>
      <c r="AP45" s="136"/>
      <c r="AQ45" s="89" t="e">
        <f>'Wind Calculations'!$AP45*LN(10/$AP$4)/LN($AP$5/$AP$4)</f>
        <v>#DIV/0!</v>
      </c>
      <c r="AR45" s="89" t="e">
        <f t="shared" si="16"/>
        <v>#DIV/0!</v>
      </c>
      <c r="AS45" s="89" t="e">
        <f t="shared" si="17"/>
        <v>#DIV/0!</v>
      </c>
      <c r="AT45" s="89" t="e">
        <f t="shared" si="18"/>
        <v>#DIV/0!</v>
      </c>
      <c r="AU45" s="89" t="e">
        <f t="shared" si="19"/>
        <v>#DIV/0!</v>
      </c>
      <c r="AV45" s="89" t="e">
        <f>IF('Emission Calculations'!$F$9="flat",IF(0.053*'Wind Calculations'!$AQ45&gt;$AP$3,58*('Wind Calculations'!$AQ45-$AP$3)^2+25*('Wind Calculations'!$AQ45-$AP$3),0),IF(AR45&gt;$AP$3,(58*(AR45-$AP$3)^2+25*(AR45-$AP$3))*$AP$7,0)+IF(AS45&gt;$AP$3,(58*(AS45-$AP$3)^2+25*(AS45-$AP$3))*$AQ$7,0)+IF(AT45&gt;$AP$3,(58*(AT45-$AP$3)^2+25*(AT45-$AP$3))*$AR$7,0)+IF(AU45&gt;$AP$3,(58*(AU45-$AP$3)^2+25*(AU45-$AP$3))*$AS$7,0))</f>
        <v>#DIV/0!</v>
      </c>
      <c r="AW45" s="89" t="e">
        <f>IF('Emission Calculations'!$F$9="flat",IF(0.056*'Wind Calculations'!$AQ45&gt;$AP$3,1,0),IF(OR(AR45&gt;$AP$3,AS45&gt;$AP$3,AT45&gt;$AP$3,AND((AU45&gt;$AP$3),$AP$7&gt;0)),1,0))</f>
        <v>#DIV/0!</v>
      </c>
    </row>
    <row r="46" spans="1:49">
      <c r="A46" s="148"/>
      <c r="B46" s="136"/>
      <c r="C46" s="89" t="e">
        <f>'Wind Calculations'!$B46*LN(10/$B$4)/LN($B$5/$B$4)</f>
        <v>#DIV/0!</v>
      </c>
      <c r="D46" s="89" t="e">
        <f t="shared" si="0"/>
        <v>#DIV/0!</v>
      </c>
      <c r="E46" s="89" t="e">
        <f t="shared" si="1"/>
        <v>#DIV/0!</v>
      </c>
      <c r="F46" s="89" t="e">
        <f t="shared" si="2"/>
        <v>#DIV/0!</v>
      </c>
      <c r="G46" s="89" t="e">
        <f t="shared" si="3"/>
        <v>#DIV/0!</v>
      </c>
      <c r="H46" s="138" t="e">
        <f>IF('Emission Calculations'!$B$9="flat",IF(0.053*'Wind Calculations'!$C46&gt;$B$3,58*('Wind Calculations'!$C46-$B$3)^2+25*('Wind Calculations'!$C46-$B$3),0),IF(D46&gt;$B$3,(58*(D46-$B$3)^2+25*(D46-$B$3))*$B$7,0)+IF(E46&gt;$B$3,(58*(E46-$B$3)^2+25*(E46-$B$3))*$C$7,0)+IF(F46&gt;$B$3,(58*(F46-$B$3)^2+25*(F46-$B$3))*$D$7,0)+IF(G46&gt;$B$3,(58*(G46-$B$3)^2+25*(G46-$B$3))*$E$7,0))</f>
        <v>#DIV/0!</v>
      </c>
      <c r="I46" s="138" t="e">
        <f>IF('Emission Calculations'!$B$9="flat",IF(0.056*'Wind Calculations'!$C46&gt;$B$3,1,0),IF(OR(D46&gt;$B$3,E46&gt;$B$3,F46&gt;$B$3,AND((G46&gt;$B$3),$B$7&gt;0)),1,0))</f>
        <v>#DIV/0!</v>
      </c>
      <c r="J46" s="139"/>
      <c r="K46" s="148"/>
      <c r="L46" s="136"/>
      <c r="M46" s="89" t="e">
        <f>'Wind Calculations'!$L46*LN(10/$L$4)/LN($L$5/$L$4)</f>
        <v>#DIV/0!</v>
      </c>
      <c r="N46" s="89" t="e">
        <f t="shared" si="4"/>
        <v>#DIV/0!</v>
      </c>
      <c r="O46" s="89" t="e">
        <f t="shared" si="5"/>
        <v>#DIV/0!</v>
      </c>
      <c r="P46" s="89" t="e">
        <f t="shared" si="6"/>
        <v>#DIV/0!</v>
      </c>
      <c r="Q46" s="89" t="e">
        <f t="shared" si="7"/>
        <v>#DIV/0!</v>
      </c>
      <c r="R46" s="89" t="e">
        <f>IF('Emission Calculations'!$C$9="flat",IF(0.053*'Wind Calculations'!$M46&gt;$L$3,58*('Wind Calculations'!$M46-$L$3)^2+25*('Wind Calculations'!$M46-$L$3),0),IF(N46&gt;$L$3,(58*(N46-$L$3)^2+25*(N46-$L$3))*$L$7,0)+IF(O46&gt;$L$3,(58*(O46-$L$3)^2+25*(O46-$L$3))*$M$7,0)+IF(P46&gt;$L$3,(58*(P46-$L$3)^2+25*(P46-$L$3))*$N$7,0)+IF(Q46&gt;$L$3,(58*(Q46-$L$3)^2+25*(Q46-$L$3))*$O$7,0))</f>
        <v>#DIV/0!</v>
      </c>
      <c r="S46" s="89" t="e">
        <f>IF('Emission Calculations'!$C$9="flat",IF(0.056*'Wind Calculations'!$M46&gt;$L$3,1,0),IF(OR(N46&gt;$L$3,O46&gt;$L$3,P46&gt;$L$3,AND((Q46&gt;$L$3),$L$7&gt;0)),1,0))</f>
        <v>#DIV/0!</v>
      </c>
      <c r="T46" s="47"/>
      <c r="U46" s="148"/>
      <c r="V46" s="136"/>
      <c r="W46" s="89" t="e">
        <f>'Wind Calculations'!$V46*LN(10/$V$4)/LN($V$5/$V$4)</f>
        <v>#DIV/0!</v>
      </c>
      <c r="X46" s="89" t="e">
        <f t="shared" si="8"/>
        <v>#DIV/0!</v>
      </c>
      <c r="Y46" s="89" t="e">
        <f t="shared" si="9"/>
        <v>#DIV/0!</v>
      </c>
      <c r="Z46" s="89" t="e">
        <f t="shared" si="10"/>
        <v>#DIV/0!</v>
      </c>
      <c r="AA46" s="89" t="e">
        <f t="shared" si="11"/>
        <v>#DIV/0!</v>
      </c>
      <c r="AB46" s="89" t="e">
        <f>IF('Emission Calculations'!$D$9="flat",IF(0.053*'Wind Calculations'!$W46&gt;$V$3,58*('Wind Calculations'!$W46-$L$3)^2+25*('Wind Calculations'!$W46-$L$3),0),IF(X46&gt;$L$3,(58*(X46-$L$3)^2+25*(X46-$L$3))*$V$7,0)+IF(Y46&gt;$V$3,(58*(Y46-$V$3)^2+25*(Y46-$V$3))*$W$7,0)+IF(Z46&gt;$V$3,(58*(Z46-$V$3)^2+25*(Z46-$V$3))*$X$7,0)+IF(AA46&gt;$V$3,(58*(AA46-$V$3)^2+25*(AA46-$V$3))*$Y$7,0))</f>
        <v>#DIV/0!</v>
      </c>
      <c r="AC46" s="89" t="e">
        <f>IF('Emission Calculations'!$D$9="flat",IF(0.056*'Wind Calculations'!$W46&gt;$V$3,1,0),IF(OR(X46&gt;$V$3,Y46&gt;$V$3,Z46&gt;$V$3,AND((AA46&gt;$V$3),$V$7&gt;0)),1,0))</f>
        <v>#DIV/0!</v>
      </c>
      <c r="AD46" s="47"/>
      <c r="AE46" s="148"/>
      <c r="AF46" s="136"/>
      <c r="AG46" s="89" t="e">
        <f>'Wind Calculations'!$AF46*LN(10/$AF$4)/LN($AF$5/$AF$4)</f>
        <v>#DIV/0!</v>
      </c>
      <c r="AH46" s="89" t="e">
        <f t="shared" si="12"/>
        <v>#DIV/0!</v>
      </c>
      <c r="AI46" s="89" t="e">
        <f t="shared" si="13"/>
        <v>#DIV/0!</v>
      </c>
      <c r="AJ46" s="89" t="e">
        <f t="shared" si="14"/>
        <v>#DIV/0!</v>
      </c>
      <c r="AK46" s="89" t="e">
        <f t="shared" si="15"/>
        <v>#DIV/0!</v>
      </c>
      <c r="AL46" s="89" t="e">
        <f>IF('Emission Calculations'!$E$9="flat",IF(0.053*'Wind Calculations'!$AG46&gt;$AF$3,58*('Wind Calculations'!$AG46-$AF$3)^2+25*('Wind Calculations'!$AG46-$AF$3),0),IF(AH46&gt;$AF$3,(58*(AH46-$AF$3)^2+25*(AH46-$AF$3))*$AF$7,0)+IF(AI46&gt;$AF$3,(58*(AI46-$AF$3)^2+25*(AI46-$AF$3))*$AG$7,0)+IF(AJ46&gt;$AF$3,(58*(AJ46-$AF$3)^2+25*(AJ46-$AF$3))*$AH$7,0)+IF(AK46&gt;$AF$3,(58*(AK46-$AF$3)^2+25*(AK46-$AF$3))*$AI$7,0))</f>
        <v>#DIV/0!</v>
      </c>
      <c r="AM46" s="89" t="e">
        <f>IF('Emission Calculations'!$E$9="flat",IF(0.056*'Wind Calculations'!$AG46&gt;$AF$3,1,0),IF(OR(AH46&gt;$AF$3,AI46&gt;$AF$3,AJ46&gt;$AF$3,AND((AK46&gt;$AF$3),$AF$7&gt;0)),1,0))</f>
        <v>#DIV/0!</v>
      </c>
      <c r="AN46" s="47"/>
      <c r="AO46" s="148"/>
      <c r="AP46" s="136"/>
      <c r="AQ46" s="89" t="e">
        <f>'Wind Calculations'!$AP46*LN(10/$AP$4)/LN($AP$5/$AP$4)</f>
        <v>#DIV/0!</v>
      </c>
      <c r="AR46" s="89" t="e">
        <f t="shared" si="16"/>
        <v>#DIV/0!</v>
      </c>
      <c r="AS46" s="89" t="e">
        <f t="shared" si="17"/>
        <v>#DIV/0!</v>
      </c>
      <c r="AT46" s="89" t="e">
        <f t="shared" si="18"/>
        <v>#DIV/0!</v>
      </c>
      <c r="AU46" s="89" t="e">
        <f t="shared" si="19"/>
        <v>#DIV/0!</v>
      </c>
      <c r="AV46" s="89" t="e">
        <f>IF('Emission Calculations'!$F$9="flat",IF(0.053*'Wind Calculations'!$AQ46&gt;$AP$3,58*('Wind Calculations'!$AQ46-$AP$3)^2+25*('Wind Calculations'!$AQ46-$AP$3),0),IF(AR46&gt;$AP$3,(58*(AR46-$AP$3)^2+25*(AR46-$AP$3))*$AP$7,0)+IF(AS46&gt;$AP$3,(58*(AS46-$AP$3)^2+25*(AS46-$AP$3))*$AQ$7,0)+IF(AT46&gt;$AP$3,(58*(AT46-$AP$3)^2+25*(AT46-$AP$3))*$AR$7,0)+IF(AU46&gt;$AP$3,(58*(AU46-$AP$3)^2+25*(AU46-$AP$3))*$AS$7,0))</f>
        <v>#DIV/0!</v>
      </c>
      <c r="AW46" s="89" t="e">
        <f>IF('Emission Calculations'!$F$9="flat",IF(0.056*'Wind Calculations'!$AQ46&gt;$AP$3,1,0),IF(OR(AR46&gt;$AP$3,AS46&gt;$AP$3,AT46&gt;$AP$3,AND((AU46&gt;$AP$3),$AP$7&gt;0)),1,0))</f>
        <v>#DIV/0!</v>
      </c>
    </row>
    <row r="47" spans="1:49">
      <c r="A47" s="148"/>
      <c r="B47" s="136"/>
      <c r="C47" s="89" t="e">
        <f>'Wind Calculations'!$B47*LN(10/$B$4)/LN($B$5/$B$4)</f>
        <v>#DIV/0!</v>
      </c>
      <c r="D47" s="89" t="e">
        <f t="shared" si="0"/>
        <v>#DIV/0!</v>
      </c>
      <c r="E47" s="89" t="e">
        <f t="shared" si="1"/>
        <v>#DIV/0!</v>
      </c>
      <c r="F47" s="89" t="e">
        <f t="shared" si="2"/>
        <v>#DIV/0!</v>
      </c>
      <c r="G47" s="89" t="e">
        <f t="shared" si="3"/>
        <v>#DIV/0!</v>
      </c>
      <c r="H47" s="138" t="e">
        <f>IF('Emission Calculations'!$B$9="flat",IF(0.053*'Wind Calculations'!$C47&gt;$B$3,58*('Wind Calculations'!$C47-$B$3)^2+25*('Wind Calculations'!$C47-$B$3),0),IF(D47&gt;$B$3,(58*(D47-$B$3)^2+25*(D47-$B$3))*$B$7,0)+IF(E47&gt;$B$3,(58*(E47-$B$3)^2+25*(E47-$B$3))*$C$7,0)+IF(F47&gt;$B$3,(58*(F47-$B$3)^2+25*(F47-$B$3))*$D$7,0)+IF(G47&gt;$B$3,(58*(G47-$B$3)^2+25*(G47-$B$3))*$E$7,0))</f>
        <v>#DIV/0!</v>
      </c>
      <c r="I47" s="138" t="e">
        <f>IF('Emission Calculations'!$B$9="flat",IF(0.056*'Wind Calculations'!$C47&gt;$B$3,1,0),IF(OR(D47&gt;$B$3,E47&gt;$B$3,F47&gt;$B$3,AND((G47&gt;$B$3),$B$7&gt;0)),1,0))</f>
        <v>#DIV/0!</v>
      </c>
      <c r="J47" s="139"/>
      <c r="K47" s="148"/>
      <c r="L47" s="136"/>
      <c r="M47" s="89" t="e">
        <f>'Wind Calculations'!$L47*LN(10/$L$4)/LN($L$5/$L$4)</f>
        <v>#DIV/0!</v>
      </c>
      <c r="N47" s="89" t="e">
        <f t="shared" si="4"/>
        <v>#DIV/0!</v>
      </c>
      <c r="O47" s="89" t="e">
        <f t="shared" si="5"/>
        <v>#DIV/0!</v>
      </c>
      <c r="P47" s="89" t="e">
        <f t="shared" si="6"/>
        <v>#DIV/0!</v>
      </c>
      <c r="Q47" s="89" t="e">
        <f t="shared" si="7"/>
        <v>#DIV/0!</v>
      </c>
      <c r="R47" s="89" t="e">
        <f>IF('Emission Calculations'!$C$9="flat",IF(0.053*'Wind Calculations'!$M47&gt;$L$3,58*('Wind Calculations'!$M47-$L$3)^2+25*('Wind Calculations'!$M47-$L$3),0),IF(N47&gt;$L$3,(58*(N47-$L$3)^2+25*(N47-$L$3))*$L$7,0)+IF(O47&gt;$L$3,(58*(O47-$L$3)^2+25*(O47-$L$3))*$M$7,0)+IF(P47&gt;$L$3,(58*(P47-$L$3)^2+25*(P47-$L$3))*$N$7,0)+IF(Q47&gt;$L$3,(58*(Q47-$L$3)^2+25*(Q47-$L$3))*$O$7,0))</f>
        <v>#DIV/0!</v>
      </c>
      <c r="S47" s="89" t="e">
        <f>IF('Emission Calculations'!$C$9="flat",IF(0.056*'Wind Calculations'!$M47&gt;$L$3,1,0),IF(OR(N47&gt;$L$3,O47&gt;$L$3,P47&gt;$L$3,AND((Q47&gt;$L$3),$L$7&gt;0)),1,0))</f>
        <v>#DIV/0!</v>
      </c>
      <c r="T47" s="47"/>
      <c r="U47" s="148"/>
      <c r="V47" s="136"/>
      <c r="W47" s="89" t="e">
        <f>'Wind Calculations'!$V47*LN(10/$V$4)/LN($V$5/$V$4)</f>
        <v>#DIV/0!</v>
      </c>
      <c r="X47" s="89" t="e">
        <f t="shared" si="8"/>
        <v>#DIV/0!</v>
      </c>
      <c r="Y47" s="89" t="e">
        <f t="shared" si="9"/>
        <v>#DIV/0!</v>
      </c>
      <c r="Z47" s="89" t="e">
        <f t="shared" si="10"/>
        <v>#DIV/0!</v>
      </c>
      <c r="AA47" s="89" t="e">
        <f t="shared" si="11"/>
        <v>#DIV/0!</v>
      </c>
      <c r="AB47" s="89" t="e">
        <f>IF('Emission Calculations'!$D$9="flat",IF(0.053*'Wind Calculations'!$W47&gt;$V$3,58*('Wind Calculations'!$W47-$L$3)^2+25*('Wind Calculations'!$W47-$L$3),0),IF(X47&gt;$L$3,(58*(X47-$L$3)^2+25*(X47-$L$3))*$V$7,0)+IF(Y47&gt;$V$3,(58*(Y47-$V$3)^2+25*(Y47-$V$3))*$W$7,0)+IF(Z47&gt;$V$3,(58*(Z47-$V$3)^2+25*(Z47-$V$3))*$X$7,0)+IF(AA47&gt;$V$3,(58*(AA47-$V$3)^2+25*(AA47-$V$3))*$Y$7,0))</f>
        <v>#DIV/0!</v>
      </c>
      <c r="AC47" s="89" t="e">
        <f>IF('Emission Calculations'!$D$9="flat",IF(0.056*'Wind Calculations'!$W47&gt;$V$3,1,0),IF(OR(X47&gt;$V$3,Y47&gt;$V$3,Z47&gt;$V$3,AND((AA47&gt;$V$3),$V$7&gt;0)),1,0))</f>
        <v>#DIV/0!</v>
      </c>
      <c r="AD47" s="47"/>
      <c r="AE47" s="148"/>
      <c r="AF47" s="136"/>
      <c r="AG47" s="89" t="e">
        <f>'Wind Calculations'!$AF47*LN(10/$AF$4)/LN($AF$5/$AF$4)</f>
        <v>#DIV/0!</v>
      </c>
      <c r="AH47" s="89" t="e">
        <f t="shared" si="12"/>
        <v>#DIV/0!</v>
      </c>
      <c r="AI47" s="89" t="e">
        <f t="shared" si="13"/>
        <v>#DIV/0!</v>
      </c>
      <c r="AJ47" s="89" t="e">
        <f t="shared" si="14"/>
        <v>#DIV/0!</v>
      </c>
      <c r="AK47" s="89" t="e">
        <f t="shared" si="15"/>
        <v>#DIV/0!</v>
      </c>
      <c r="AL47" s="89" t="e">
        <f>IF('Emission Calculations'!$E$9="flat",IF(0.053*'Wind Calculations'!$AG47&gt;$AF$3,58*('Wind Calculations'!$AG47-$AF$3)^2+25*('Wind Calculations'!$AG47-$AF$3),0),IF(AH47&gt;$AF$3,(58*(AH47-$AF$3)^2+25*(AH47-$AF$3))*$AF$7,0)+IF(AI47&gt;$AF$3,(58*(AI47-$AF$3)^2+25*(AI47-$AF$3))*$AG$7,0)+IF(AJ47&gt;$AF$3,(58*(AJ47-$AF$3)^2+25*(AJ47-$AF$3))*$AH$7,0)+IF(AK47&gt;$AF$3,(58*(AK47-$AF$3)^2+25*(AK47-$AF$3))*$AI$7,0))</f>
        <v>#DIV/0!</v>
      </c>
      <c r="AM47" s="89" t="e">
        <f>IF('Emission Calculations'!$E$9="flat",IF(0.056*'Wind Calculations'!$AG47&gt;$AF$3,1,0),IF(OR(AH47&gt;$AF$3,AI47&gt;$AF$3,AJ47&gt;$AF$3,AND((AK47&gt;$AF$3),$AF$7&gt;0)),1,0))</f>
        <v>#DIV/0!</v>
      </c>
      <c r="AN47" s="47"/>
      <c r="AO47" s="148"/>
      <c r="AP47" s="136"/>
      <c r="AQ47" s="89" t="e">
        <f>'Wind Calculations'!$AP47*LN(10/$AP$4)/LN($AP$5/$AP$4)</f>
        <v>#DIV/0!</v>
      </c>
      <c r="AR47" s="89" t="e">
        <f t="shared" si="16"/>
        <v>#DIV/0!</v>
      </c>
      <c r="AS47" s="89" t="e">
        <f t="shared" si="17"/>
        <v>#DIV/0!</v>
      </c>
      <c r="AT47" s="89" t="e">
        <f t="shared" si="18"/>
        <v>#DIV/0!</v>
      </c>
      <c r="AU47" s="89" t="e">
        <f t="shared" si="19"/>
        <v>#DIV/0!</v>
      </c>
      <c r="AV47" s="89" t="e">
        <f>IF('Emission Calculations'!$F$9="flat",IF(0.053*'Wind Calculations'!$AQ47&gt;$AP$3,58*('Wind Calculations'!$AQ47-$AP$3)^2+25*('Wind Calculations'!$AQ47-$AP$3),0),IF(AR47&gt;$AP$3,(58*(AR47-$AP$3)^2+25*(AR47-$AP$3))*$AP$7,0)+IF(AS47&gt;$AP$3,(58*(AS47-$AP$3)^2+25*(AS47-$AP$3))*$AQ$7,0)+IF(AT47&gt;$AP$3,(58*(AT47-$AP$3)^2+25*(AT47-$AP$3))*$AR$7,0)+IF(AU47&gt;$AP$3,(58*(AU47-$AP$3)^2+25*(AU47-$AP$3))*$AS$7,0))</f>
        <v>#DIV/0!</v>
      </c>
      <c r="AW47" s="89" t="e">
        <f>IF('Emission Calculations'!$F$9="flat",IF(0.056*'Wind Calculations'!$AQ47&gt;$AP$3,1,0),IF(OR(AR47&gt;$AP$3,AS47&gt;$AP$3,AT47&gt;$AP$3,AND((AU47&gt;$AP$3),$AP$7&gt;0)),1,0))</f>
        <v>#DIV/0!</v>
      </c>
    </row>
    <row r="48" spans="1:49">
      <c r="A48" s="148"/>
      <c r="B48" s="136"/>
      <c r="C48" s="89" t="e">
        <f>'Wind Calculations'!$B48*LN(10/$B$4)/LN($B$5/$B$4)</f>
        <v>#DIV/0!</v>
      </c>
      <c r="D48" s="89" t="e">
        <f t="shared" si="0"/>
        <v>#DIV/0!</v>
      </c>
      <c r="E48" s="89" t="e">
        <f t="shared" si="1"/>
        <v>#DIV/0!</v>
      </c>
      <c r="F48" s="89" t="e">
        <f t="shared" si="2"/>
        <v>#DIV/0!</v>
      </c>
      <c r="G48" s="89" t="e">
        <f t="shared" si="3"/>
        <v>#DIV/0!</v>
      </c>
      <c r="H48" s="138" t="e">
        <f>IF('Emission Calculations'!$B$9="flat",IF(0.053*'Wind Calculations'!$C48&gt;$B$3,58*('Wind Calculations'!$C48-$B$3)^2+25*('Wind Calculations'!$C48-$B$3),0),IF(D48&gt;$B$3,(58*(D48-$B$3)^2+25*(D48-$B$3))*$B$7,0)+IF(E48&gt;$B$3,(58*(E48-$B$3)^2+25*(E48-$B$3))*$C$7,0)+IF(F48&gt;$B$3,(58*(F48-$B$3)^2+25*(F48-$B$3))*$D$7,0)+IF(G48&gt;$B$3,(58*(G48-$B$3)^2+25*(G48-$B$3))*$E$7,0))</f>
        <v>#DIV/0!</v>
      </c>
      <c r="I48" s="138" t="e">
        <f>IF('Emission Calculations'!$B$9="flat",IF(0.056*'Wind Calculations'!$C48&gt;$B$3,1,0),IF(OR(D48&gt;$B$3,E48&gt;$B$3,F48&gt;$B$3,AND((G48&gt;$B$3),$B$7&gt;0)),1,0))</f>
        <v>#DIV/0!</v>
      </c>
      <c r="J48" s="139"/>
      <c r="K48" s="148"/>
      <c r="L48" s="136"/>
      <c r="M48" s="89" t="e">
        <f>'Wind Calculations'!$L48*LN(10/$L$4)/LN($L$5/$L$4)</f>
        <v>#DIV/0!</v>
      </c>
      <c r="N48" s="89" t="e">
        <f t="shared" si="4"/>
        <v>#DIV/0!</v>
      </c>
      <c r="O48" s="89" t="e">
        <f t="shared" si="5"/>
        <v>#DIV/0!</v>
      </c>
      <c r="P48" s="89" t="e">
        <f t="shared" si="6"/>
        <v>#DIV/0!</v>
      </c>
      <c r="Q48" s="89" t="e">
        <f t="shared" si="7"/>
        <v>#DIV/0!</v>
      </c>
      <c r="R48" s="89" t="e">
        <f>IF('Emission Calculations'!$C$9="flat",IF(0.053*'Wind Calculations'!$M48&gt;$L$3,58*('Wind Calculations'!$M48-$L$3)^2+25*('Wind Calculations'!$M48-$L$3),0),IF(N48&gt;$L$3,(58*(N48-$L$3)^2+25*(N48-$L$3))*$L$7,0)+IF(O48&gt;$L$3,(58*(O48-$L$3)^2+25*(O48-$L$3))*$M$7,0)+IF(P48&gt;$L$3,(58*(P48-$L$3)^2+25*(P48-$L$3))*$N$7,0)+IF(Q48&gt;$L$3,(58*(Q48-$L$3)^2+25*(Q48-$L$3))*$O$7,0))</f>
        <v>#DIV/0!</v>
      </c>
      <c r="S48" s="89" t="e">
        <f>IF('Emission Calculations'!$C$9="flat",IF(0.056*'Wind Calculations'!$M48&gt;$L$3,1,0),IF(OR(N48&gt;$L$3,O48&gt;$L$3,P48&gt;$L$3,AND((Q48&gt;$L$3),$L$7&gt;0)),1,0))</f>
        <v>#DIV/0!</v>
      </c>
      <c r="T48" s="47"/>
      <c r="U48" s="148"/>
      <c r="V48" s="136"/>
      <c r="W48" s="89" t="e">
        <f>'Wind Calculations'!$V48*LN(10/$V$4)/LN($V$5/$V$4)</f>
        <v>#DIV/0!</v>
      </c>
      <c r="X48" s="89" t="e">
        <f t="shared" si="8"/>
        <v>#DIV/0!</v>
      </c>
      <c r="Y48" s="89" t="e">
        <f t="shared" si="9"/>
        <v>#DIV/0!</v>
      </c>
      <c r="Z48" s="89" t="e">
        <f t="shared" si="10"/>
        <v>#DIV/0!</v>
      </c>
      <c r="AA48" s="89" t="e">
        <f t="shared" si="11"/>
        <v>#DIV/0!</v>
      </c>
      <c r="AB48" s="89" t="e">
        <f>IF('Emission Calculations'!$D$9="flat",IF(0.053*'Wind Calculations'!$W48&gt;$V$3,58*('Wind Calculations'!$W48-$L$3)^2+25*('Wind Calculations'!$W48-$L$3),0),IF(X48&gt;$L$3,(58*(X48-$L$3)^2+25*(X48-$L$3))*$V$7,0)+IF(Y48&gt;$V$3,(58*(Y48-$V$3)^2+25*(Y48-$V$3))*$W$7,0)+IF(Z48&gt;$V$3,(58*(Z48-$V$3)^2+25*(Z48-$V$3))*$X$7,0)+IF(AA48&gt;$V$3,(58*(AA48-$V$3)^2+25*(AA48-$V$3))*$Y$7,0))</f>
        <v>#DIV/0!</v>
      </c>
      <c r="AC48" s="89" t="e">
        <f>IF('Emission Calculations'!$D$9="flat",IF(0.056*'Wind Calculations'!$W48&gt;$V$3,1,0),IF(OR(X48&gt;$V$3,Y48&gt;$V$3,Z48&gt;$V$3,AND((AA48&gt;$V$3),$V$7&gt;0)),1,0))</f>
        <v>#DIV/0!</v>
      </c>
      <c r="AD48" s="47"/>
      <c r="AE48" s="148"/>
      <c r="AF48" s="136"/>
      <c r="AG48" s="89" t="e">
        <f>'Wind Calculations'!$AF48*LN(10/$AF$4)/LN($AF$5/$AF$4)</f>
        <v>#DIV/0!</v>
      </c>
      <c r="AH48" s="89" t="e">
        <f t="shared" si="12"/>
        <v>#DIV/0!</v>
      </c>
      <c r="AI48" s="89" t="e">
        <f t="shared" si="13"/>
        <v>#DIV/0!</v>
      </c>
      <c r="AJ48" s="89" t="e">
        <f t="shared" si="14"/>
        <v>#DIV/0!</v>
      </c>
      <c r="AK48" s="89" t="e">
        <f t="shared" si="15"/>
        <v>#DIV/0!</v>
      </c>
      <c r="AL48" s="89" t="e">
        <f>IF('Emission Calculations'!$E$9="flat",IF(0.053*'Wind Calculations'!$AG48&gt;$AF$3,58*('Wind Calculations'!$AG48-$AF$3)^2+25*('Wind Calculations'!$AG48-$AF$3),0),IF(AH48&gt;$AF$3,(58*(AH48-$AF$3)^2+25*(AH48-$AF$3))*$AF$7,0)+IF(AI48&gt;$AF$3,(58*(AI48-$AF$3)^2+25*(AI48-$AF$3))*$AG$7,0)+IF(AJ48&gt;$AF$3,(58*(AJ48-$AF$3)^2+25*(AJ48-$AF$3))*$AH$7,0)+IF(AK48&gt;$AF$3,(58*(AK48-$AF$3)^2+25*(AK48-$AF$3))*$AI$7,0))</f>
        <v>#DIV/0!</v>
      </c>
      <c r="AM48" s="89" t="e">
        <f>IF('Emission Calculations'!$E$9="flat",IF(0.056*'Wind Calculations'!$AG48&gt;$AF$3,1,0),IF(OR(AH48&gt;$AF$3,AI48&gt;$AF$3,AJ48&gt;$AF$3,AND((AK48&gt;$AF$3),$AF$7&gt;0)),1,0))</f>
        <v>#DIV/0!</v>
      </c>
      <c r="AN48" s="47"/>
      <c r="AO48" s="148"/>
      <c r="AP48" s="136"/>
      <c r="AQ48" s="89" t="e">
        <f>'Wind Calculations'!$AP48*LN(10/$AP$4)/LN($AP$5/$AP$4)</f>
        <v>#DIV/0!</v>
      </c>
      <c r="AR48" s="89" t="e">
        <f t="shared" si="16"/>
        <v>#DIV/0!</v>
      </c>
      <c r="AS48" s="89" t="e">
        <f t="shared" si="17"/>
        <v>#DIV/0!</v>
      </c>
      <c r="AT48" s="89" t="e">
        <f t="shared" si="18"/>
        <v>#DIV/0!</v>
      </c>
      <c r="AU48" s="89" t="e">
        <f t="shared" si="19"/>
        <v>#DIV/0!</v>
      </c>
      <c r="AV48" s="89" t="e">
        <f>IF('Emission Calculations'!$F$9="flat",IF(0.053*'Wind Calculations'!$AQ48&gt;$AP$3,58*('Wind Calculations'!$AQ48-$AP$3)^2+25*('Wind Calculations'!$AQ48-$AP$3),0),IF(AR48&gt;$AP$3,(58*(AR48-$AP$3)^2+25*(AR48-$AP$3))*$AP$7,0)+IF(AS48&gt;$AP$3,(58*(AS48-$AP$3)^2+25*(AS48-$AP$3))*$AQ$7,0)+IF(AT48&gt;$AP$3,(58*(AT48-$AP$3)^2+25*(AT48-$AP$3))*$AR$7,0)+IF(AU48&gt;$AP$3,(58*(AU48-$AP$3)^2+25*(AU48-$AP$3))*$AS$7,0))</f>
        <v>#DIV/0!</v>
      </c>
      <c r="AW48" s="89" t="e">
        <f>IF('Emission Calculations'!$F$9="flat",IF(0.056*'Wind Calculations'!$AQ48&gt;$AP$3,1,0),IF(OR(AR48&gt;$AP$3,AS48&gt;$AP$3,AT48&gt;$AP$3,AND((AU48&gt;$AP$3),$AP$7&gt;0)),1,0))</f>
        <v>#DIV/0!</v>
      </c>
    </row>
    <row r="49" spans="1:49">
      <c r="A49" s="148"/>
      <c r="B49" s="136"/>
      <c r="C49" s="89" t="e">
        <f>'Wind Calculations'!$B49*LN(10/$B$4)/LN($B$5/$B$4)</f>
        <v>#DIV/0!</v>
      </c>
      <c r="D49" s="89" t="e">
        <f t="shared" si="0"/>
        <v>#DIV/0!</v>
      </c>
      <c r="E49" s="89" t="e">
        <f t="shared" si="1"/>
        <v>#DIV/0!</v>
      </c>
      <c r="F49" s="89" t="e">
        <f t="shared" si="2"/>
        <v>#DIV/0!</v>
      </c>
      <c r="G49" s="89" t="e">
        <f t="shared" si="3"/>
        <v>#DIV/0!</v>
      </c>
      <c r="H49" s="138" t="e">
        <f>IF('Emission Calculations'!$B$9="flat",IF(0.053*'Wind Calculations'!$C49&gt;$B$3,58*('Wind Calculations'!$C49-$B$3)^2+25*('Wind Calculations'!$C49-$B$3),0),IF(D49&gt;$B$3,(58*(D49-$B$3)^2+25*(D49-$B$3))*$B$7,0)+IF(E49&gt;$B$3,(58*(E49-$B$3)^2+25*(E49-$B$3))*$C$7,0)+IF(F49&gt;$B$3,(58*(F49-$B$3)^2+25*(F49-$B$3))*$D$7,0)+IF(G49&gt;$B$3,(58*(G49-$B$3)^2+25*(G49-$B$3))*$E$7,0))</f>
        <v>#DIV/0!</v>
      </c>
      <c r="I49" s="138" t="e">
        <f>IF('Emission Calculations'!$B$9="flat",IF(0.056*'Wind Calculations'!$C49&gt;$B$3,1,0),IF(OR(D49&gt;$B$3,E49&gt;$B$3,F49&gt;$B$3,AND((G49&gt;$B$3),$B$7&gt;0)),1,0))</f>
        <v>#DIV/0!</v>
      </c>
      <c r="J49" s="139"/>
      <c r="K49" s="148"/>
      <c r="L49" s="136"/>
      <c r="M49" s="89" t="e">
        <f>'Wind Calculations'!$L49*LN(10/$L$4)/LN($L$5/$L$4)</f>
        <v>#DIV/0!</v>
      </c>
      <c r="N49" s="89" t="e">
        <f t="shared" si="4"/>
        <v>#DIV/0!</v>
      </c>
      <c r="O49" s="89" t="e">
        <f t="shared" si="5"/>
        <v>#DIV/0!</v>
      </c>
      <c r="P49" s="89" t="e">
        <f t="shared" si="6"/>
        <v>#DIV/0!</v>
      </c>
      <c r="Q49" s="89" t="e">
        <f t="shared" si="7"/>
        <v>#DIV/0!</v>
      </c>
      <c r="R49" s="89" t="e">
        <f>IF('Emission Calculations'!$C$9="flat",IF(0.053*'Wind Calculations'!$M49&gt;$L$3,58*('Wind Calculations'!$M49-$L$3)^2+25*('Wind Calculations'!$M49-$L$3),0),IF(N49&gt;$L$3,(58*(N49-$L$3)^2+25*(N49-$L$3))*$L$7,0)+IF(O49&gt;$L$3,(58*(O49-$L$3)^2+25*(O49-$L$3))*$M$7,0)+IF(P49&gt;$L$3,(58*(P49-$L$3)^2+25*(P49-$L$3))*$N$7,0)+IF(Q49&gt;$L$3,(58*(Q49-$L$3)^2+25*(Q49-$L$3))*$O$7,0))</f>
        <v>#DIV/0!</v>
      </c>
      <c r="S49" s="89" t="e">
        <f>IF('Emission Calculations'!$C$9="flat",IF(0.056*'Wind Calculations'!$M49&gt;$L$3,1,0),IF(OR(N49&gt;$L$3,O49&gt;$L$3,P49&gt;$L$3,AND((Q49&gt;$L$3),$L$7&gt;0)),1,0))</f>
        <v>#DIV/0!</v>
      </c>
      <c r="T49" s="47"/>
      <c r="U49" s="148"/>
      <c r="V49" s="136"/>
      <c r="W49" s="89" t="e">
        <f>'Wind Calculations'!$V49*LN(10/$V$4)/LN($V$5/$V$4)</f>
        <v>#DIV/0!</v>
      </c>
      <c r="X49" s="89" t="e">
        <f t="shared" si="8"/>
        <v>#DIV/0!</v>
      </c>
      <c r="Y49" s="89" t="e">
        <f t="shared" si="9"/>
        <v>#DIV/0!</v>
      </c>
      <c r="Z49" s="89" t="e">
        <f t="shared" si="10"/>
        <v>#DIV/0!</v>
      </c>
      <c r="AA49" s="89" t="e">
        <f t="shared" si="11"/>
        <v>#DIV/0!</v>
      </c>
      <c r="AB49" s="89" t="e">
        <f>IF('Emission Calculations'!$D$9="flat",IF(0.053*'Wind Calculations'!$W49&gt;$V$3,58*('Wind Calculations'!$W49-$L$3)^2+25*('Wind Calculations'!$W49-$L$3),0),IF(X49&gt;$L$3,(58*(X49-$L$3)^2+25*(X49-$L$3))*$V$7,0)+IF(Y49&gt;$V$3,(58*(Y49-$V$3)^2+25*(Y49-$V$3))*$W$7,0)+IF(Z49&gt;$V$3,(58*(Z49-$V$3)^2+25*(Z49-$V$3))*$X$7,0)+IF(AA49&gt;$V$3,(58*(AA49-$V$3)^2+25*(AA49-$V$3))*$Y$7,0))</f>
        <v>#DIV/0!</v>
      </c>
      <c r="AC49" s="89" t="e">
        <f>IF('Emission Calculations'!$D$9="flat",IF(0.056*'Wind Calculations'!$W49&gt;$V$3,1,0),IF(OR(X49&gt;$V$3,Y49&gt;$V$3,Z49&gt;$V$3,AND((AA49&gt;$V$3),$V$7&gt;0)),1,0))</f>
        <v>#DIV/0!</v>
      </c>
      <c r="AD49" s="47"/>
      <c r="AE49" s="148"/>
      <c r="AF49" s="136"/>
      <c r="AG49" s="89" t="e">
        <f>'Wind Calculations'!$AF49*LN(10/$AF$4)/LN($AF$5/$AF$4)</f>
        <v>#DIV/0!</v>
      </c>
      <c r="AH49" s="89" t="e">
        <f t="shared" si="12"/>
        <v>#DIV/0!</v>
      </c>
      <c r="AI49" s="89" t="e">
        <f t="shared" si="13"/>
        <v>#DIV/0!</v>
      </c>
      <c r="AJ49" s="89" t="e">
        <f t="shared" si="14"/>
        <v>#DIV/0!</v>
      </c>
      <c r="AK49" s="89" t="e">
        <f t="shared" si="15"/>
        <v>#DIV/0!</v>
      </c>
      <c r="AL49" s="89" t="e">
        <f>IF('Emission Calculations'!$E$9="flat",IF(0.053*'Wind Calculations'!$AG49&gt;$AF$3,58*('Wind Calculations'!$AG49-$AF$3)^2+25*('Wind Calculations'!$AG49-$AF$3),0),IF(AH49&gt;$AF$3,(58*(AH49-$AF$3)^2+25*(AH49-$AF$3))*$AF$7,0)+IF(AI49&gt;$AF$3,(58*(AI49-$AF$3)^2+25*(AI49-$AF$3))*$AG$7,0)+IF(AJ49&gt;$AF$3,(58*(AJ49-$AF$3)^2+25*(AJ49-$AF$3))*$AH$7,0)+IF(AK49&gt;$AF$3,(58*(AK49-$AF$3)^2+25*(AK49-$AF$3))*$AI$7,0))</f>
        <v>#DIV/0!</v>
      </c>
      <c r="AM49" s="89" t="e">
        <f>IF('Emission Calculations'!$E$9="flat",IF(0.056*'Wind Calculations'!$AG49&gt;$AF$3,1,0),IF(OR(AH49&gt;$AF$3,AI49&gt;$AF$3,AJ49&gt;$AF$3,AND((AK49&gt;$AF$3),$AF$7&gt;0)),1,0))</f>
        <v>#DIV/0!</v>
      </c>
      <c r="AN49" s="47"/>
      <c r="AO49" s="148"/>
      <c r="AP49" s="136"/>
      <c r="AQ49" s="89" t="e">
        <f>'Wind Calculations'!$AP49*LN(10/$AP$4)/LN($AP$5/$AP$4)</f>
        <v>#DIV/0!</v>
      </c>
      <c r="AR49" s="89" t="e">
        <f t="shared" si="16"/>
        <v>#DIV/0!</v>
      </c>
      <c r="AS49" s="89" t="e">
        <f t="shared" si="17"/>
        <v>#DIV/0!</v>
      </c>
      <c r="AT49" s="89" t="e">
        <f t="shared" si="18"/>
        <v>#DIV/0!</v>
      </c>
      <c r="AU49" s="89" t="e">
        <f t="shared" si="19"/>
        <v>#DIV/0!</v>
      </c>
      <c r="AV49" s="89" t="e">
        <f>IF('Emission Calculations'!$F$9="flat",IF(0.053*'Wind Calculations'!$AQ49&gt;$AP$3,58*('Wind Calculations'!$AQ49-$AP$3)^2+25*('Wind Calculations'!$AQ49-$AP$3),0),IF(AR49&gt;$AP$3,(58*(AR49-$AP$3)^2+25*(AR49-$AP$3))*$AP$7,0)+IF(AS49&gt;$AP$3,(58*(AS49-$AP$3)^2+25*(AS49-$AP$3))*$AQ$7,0)+IF(AT49&gt;$AP$3,(58*(AT49-$AP$3)^2+25*(AT49-$AP$3))*$AR$7,0)+IF(AU49&gt;$AP$3,(58*(AU49-$AP$3)^2+25*(AU49-$AP$3))*$AS$7,0))</f>
        <v>#DIV/0!</v>
      </c>
      <c r="AW49" s="89" t="e">
        <f>IF('Emission Calculations'!$F$9="flat",IF(0.056*'Wind Calculations'!$AQ49&gt;$AP$3,1,0),IF(OR(AR49&gt;$AP$3,AS49&gt;$AP$3,AT49&gt;$AP$3,AND((AU49&gt;$AP$3),$AP$7&gt;0)),1,0))</f>
        <v>#DIV/0!</v>
      </c>
    </row>
    <row r="50" spans="1:49">
      <c r="A50" s="148"/>
      <c r="B50" s="136"/>
      <c r="C50" s="89" t="e">
        <f>'Wind Calculations'!$B50*LN(10/$B$4)/LN($B$5/$B$4)</f>
        <v>#DIV/0!</v>
      </c>
      <c r="D50" s="89" t="e">
        <f t="shared" si="0"/>
        <v>#DIV/0!</v>
      </c>
      <c r="E50" s="89" t="e">
        <f t="shared" si="1"/>
        <v>#DIV/0!</v>
      </c>
      <c r="F50" s="89" t="e">
        <f t="shared" si="2"/>
        <v>#DIV/0!</v>
      </c>
      <c r="G50" s="89" t="e">
        <f t="shared" si="3"/>
        <v>#DIV/0!</v>
      </c>
      <c r="H50" s="138" t="e">
        <f>IF('Emission Calculations'!$B$9="flat",IF(0.053*'Wind Calculations'!$C50&gt;$B$3,58*('Wind Calculations'!$C50-$B$3)^2+25*('Wind Calculations'!$C50-$B$3),0),IF(D50&gt;$B$3,(58*(D50-$B$3)^2+25*(D50-$B$3))*$B$7,0)+IF(E50&gt;$B$3,(58*(E50-$B$3)^2+25*(E50-$B$3))*$C$7,0)+IF(F50&gt;$B$3,(58*(F50-$B$3)^2+25*(F50-$B$3))*$D$7,0)+IF(G50&gt;$B$3,(58*(G50-$B$3)^2+25*(G50-$B$3))*$E$7,0))</f>
        <v>#DIV/0!</v>
      </c>
      <c r="I50" s="138" t="e">
        <f>IF('Emission Calculations'!$B$9="flat",IF(0.056*'Wind Calculations'!$C50&gt;$B$3,1,0),IF(OR(D50&gt;$B$3,E50&gt;$B$3,F50&gt;$B$3,AND((G50&gt;$B$3),$B$7&gt;0)),1,0))</f>
        <v>#DIV/0!</v>
      </c>
      <c r="J50" s="139"/>
      <c r="K50" s="148"/>
      <c r="L50" s="136"/>
      <c r="M50" s="89" t="e">
        <f>'Wind Calculations'!$L50*LN(10/$L$4)/LN($L$5/$L$4)</f>
        <v>#DIV/0!</v>
      </c>
      <c r="N50" s="89" t="e">
        <f t="shared" si="4"/>
        <v>#DIV/0!</v>
      </c>
      <c r="O50" s="89" t="e">
        <f t="shared" si="5"/>
        <v>#DIV/0!</v>
      </c>
      <c r="P50" s="89" t="e">
        <f t="shared" si="6"/>
        <v>#DIV/0!</v>
      </c>
      <c r="Q50" s="89" t="e">
        <f t="shared" si="7"/>
        <v>#DIV/0!</v>
      </c>
      <c r="R50" s="89" t="e">
        <f>IF('Emission Calculations'!$C$9="flat",IF(0.053*'Wind Calculations'!$M50&gt;$L$3,58*('Wind Calculations'!$M50-$L$3)^2+25*('Wind Calculations'!$M50-$L$3),0),IF(N50&gt;$L$3,(58*(N50-$L$3)^2+25*(N50-$L$3))*$L$7,0)+IF(O50&gt;$L$3,(58*(O50-$L$3)^2+25*(O50-$L$3))*$M$7,0)+IF(P50&gt;$L$3,(58*(P50-$L$3)^2+25*(P50-$L$3))*$N$7,0)+IF(Q50&gt;$L$3,(58*(Q50-$L$3)^2+25*(Q50-$L$3))*$O$7,0))</f>
        <v>#DIV/0!</v>
      </c>
      <c r="S50" s="89" t="e">
        <f>IF('Emission Calculations'!$C$9="flat",IF(0.056*'Wind Calculations'!$M50&gt;$L$3,1,0),IF(OR(N50&gt;$L$3,O50&gt;$L$3,P50&gt;$L$3,AND((Q50&gt;$L$3),$L$7&gt;0)),1,0))</f>
        <v>#DIV/0!</v>
      </c>
      <c r="T50" s="47"/>
      <c r="U50" s="148"/>
      <c r="V50" s="136"/>
      <c r="W50" s="89" t="e">
        <f>'Wind Calculations'!$V50*LN(10/$V$4)/LN($V$5/$V$4)</f>
        <v>#DIV/0!</v>
      </c>
      <c r="X50" s="89" t="e">
        <f t="shared" si="8"/>
        <v>#DIV/0!</v>
      </c>
      <c r="Y50" s="89" t="e">
        <f t="shared" si="9"/>
        <v>#DIV/0!</v>
      </c>
      <c r="Z50" s="89" t="e">
        <f t="shared" si="10"/>
        <v>#DIV/0!</v>
      </c>
      <c r="AA50" s="89" t="e">
        <f t="shared" si="11"/>
        <v>#DIV/0!</v>
      </c>
      <c r="AB50" s="89" t="e">
        <f>IF('Emission Calculations'!$D$9="flat",IF(0.053*'Wind Calculations'!$W50&gt;$V$3,58*('Wind Calculations'!$W50-$L$3)^2+25*('Wind Calculations'!$W50-$L$3),0),IF(X50&gt;$L$3,(58*(X50-$L$3)^2+25*(X50-$L$3))*$V$7,0)+IF(Y50&gt;$V$3,(58*(Y50-$V$3)^2+25*(Y50-$V$3))*$W$7,0)+IF(Z50&gt;$V$3,(58*(Z50-$V$3)^2+25*(Z50-$V$3))*$X$7,0)+IF(AA50&gt;$V$3,(58*(AA50-$V$3)^2+25*(AA50-$V$3))*$Y$7,0))</f>
        <v>#DIV/0!</v>
      </c>
      <c r="AC50" s="89" t="e">
        <f>IF('Emission Calculations'!$D$9="flat",IF(0.056*'Wind Calculations'!$W50&gt;$V$3,1,0),IF(OR(X50&gt;$V$3,Y50&gt;$V$3,Z50&gt;$V$3,AND((AA50&gt;$V$3),$V$7&gt;0)),1,0))</f>
        <v>#DIV/0!</v>
      </c>
      <c r="AD50" s="47"/>
      <c r="AE50" s="148"/>
      <c r="AF50" s="136"/>
      <c r="AG50" s="89" t="e">
        <f>'Wind Calculations'!$AF50*LN(10/$AF$4)/LN($AF$5/$AF$4)</f>
        <v>#DIV/0!</v>
      </c>
      <c r="AH50" s="89" t="e">
        <f t="shared" si="12"/>
        <v>#DIV/0!</v>
      </c>
      <c r="AI50" s="89" t="e">
        <f t="shared" si="13"/>
        <v>#DIV/0!</v>
      </c>
      <c r="AJ50" s="89" t="e">
        <f t="shared" si="14"/>
        <v>#DIV/0!</v>
      </c>
      <c r="AK50" s="89" t="e">
        <f t="shared" si="15"/>
        <v>#DIV/0!</v>
      </c>
      <c r="AL50" s="89" t="e">
        <f>IF('Emission Calculations'!$E$9="flat",IF(0.053*'Wind Calculations'!$AG50&gt;$AF$3,58*('Wind Calculations'!$AG50-$AF$3)^2+25*('Wind Calculations'!$AG50-$AF$3),0),IF(AH50&gt;$AF$3,(58*(AH50-$AF$3)^2+25*(AH50-$AF$3))*$AF$7,0)+IF(AI50&gt;$AF$3,(58*(AI50-$AF$3)^2+25*(AI50-$AF$3))*$AG$7,0)+IF(AJ50&gt;$AF$3,(58*(AJ50-$AF$3)^2+25*(AJ50-$AF$3))*$AH$7,0)+IF(AK50&gt;$AF$3,(58*(AK50-$AF$3)^2+25*(AK50-$AF$3))*$AI$7,0))</f>
        <v>#DIV/0!</v>
      </c>
      <c r="AM50" s="89" t="e">
        <f>IF('Emission Calculations'!$E$9="flat",IF(0.056*'Wind Calculations'!$AG50&gt;$AF$3,1,0),IF(OR(AH50&gt;$AF$3,AI50&gt;$AF$3,AJ50&gt;$AF$3,AND((AK50&gt;$AF$3),$AF$7&gt;0)),1,0))</f>
        <v>#DIV/0!</v>
      </c>
      <c r="AN50" s="47"/>
      <c r="AO50" s="148"/>
      <c r="AP50" s="136"/>
      <c r="AQ50" s="89" t="e">
        <f>'Wind Calculations'!$AP50*LN(10/$AP$4)/LN($AP$5/$AP$4)</f>
        <v>#DIV/0!</v>
      </c>
      <c r="AR50" s="89" t="e">
        <f t="shared" si="16"/>
        <v>#DIV/0!</v>
      </c>
      <c r="AS50" s="89" t="e">
        <f t="shared" si="17"/>
        <v>#DIV/0!</v>
      </c>
      <c r="AT50" s="89" t="e">
        <f t="shared" si="18"/>
        <v>#DIV/0!</v>
      </c>
      <c r="AU50" s="89" t="e">
        <f t="shared" si="19"/>
        <v>#DIV/0!</v>
      </c>
      <c r="AV50" s="89" t="e">
        <f>IF('Emission Calculations'!$F$9="flat",IF(0.053*'Wind Calculations'!$AQ50&gt;$AP$3,58*('Wind Calculations'!$AQ50-$AP$3)^2+25*('Wind Calculations'!$AQ50-$AP$3),0),IF(AR50&gt;$AP$3,(58*(AR50-$AP$3)^2+25*(AR50-$AP$3))*$AP$7,0)+IF(AS50&gt;$AP$3,(58*(AS50-$AP$3)^2+25*(AS50-$AP$3))*$AQ$7,0)+IF(AT50&gt;$AP$3,(58*(AT50-$AP$3)^2+25*(AT50-$AP$3))*$AR$7,0)+IF(AU50&gt;$AP$3,(58*(AU50-$AP$3)^2+25*(AU50-$AP$3))*$AS$7,0))</f>
        <v>#DIV/0!</v>
      </c>
      <c r="AW50" s="89" t="e">
        <f>IF('Emission Calculations'!$F$9="flat",IF(0.056*'Wind Calculations'!$AQ50&gt;$AP$3,1,0),IF(OR(AR50&gt;$AP$3,AS50&gt;$AP$3,AT50&gt;$AP$3,AND((AU50&gt;$AP$3),$AP$7&gt;0)),1,0))</f>
        <v>#DIV/0!</v>
      </c>
    </row>
    <row r="51" spans="1:49">
      <c r="A51" s="148"/>
      <c r="B51" s="136"/>
      <c r="C51" s="89" t="e">
        <f>'Wind Calculations'!$B51*LN(10/$B$4)/LN($B$5/$B$4)</f>
        <v>#DIV/0!</v>
      </c>
      <c r="D51" s="89" t="e">
        <f t="shared" si="0"/>
        <v>#DIV/0!</v>
      </c>
      <c r="E51" s="89" t="e">
        <f t="shared" si="1"/>
        <v>#DIV/0!</v>
      </c>
      <c r="F51" s="89" t="e">
        <f t="shared" si="2"/>
        <v>#DIV/0!</v>
      </c>
      <c r="G51" s="89" t="e">
        <f t="shared" si="3"/>
        <v>#DIV/0!</v>
      </c>
      <c r="H51" s="138" t="e">
        <f>IF('Emission Calculations'!$B$9="flat",IF(0.053*'Wind Calculations'!$C51&gt;$B$3,58*('Wind Calculations'!$C51-$B$3)^2+25*('Wind Calculations'!$C51-$B$3),0),IF(D51&gt;$B$3,(58*(D51-$B$3)^2+25*(D51-$B$3))*$B$7,0)+IF(E51&gt;$B$3,(58*(E51-$B$3)^2+25*(E51-$B$3))*$C$7,0)+IF(F51&gt;$B$3,(58*(F51-$B$3)^2+25*(F51-$B$3))*$D$7,0)+IF(G51&gt;$B$3,(58*(G51-$B$3)^2+25*(G51-$B$3))*$E$7,0))</f>
        <v>#DIV/0!</v>
      </c>
      <c r="I51" s="138" t="e">
        <f>IF('Emission Calculations'!$B$9="flat",IF(0.056*'Wind Calculations'!$C51&gt;$B$3,1,0),IF(OR(D51&gt;$B$3,E51&gt;$B$3,F51&gt;$B$3,AND((G51&gt;$B$3),$B$7&gt;0)),1,0))</f>
        <v>#DIV/0!</v>
      </c>
      <c r="J51" s="139"/>
      <c r="K51" s="148"/>
      <c r="L51" s="136"/>
      <c r="M51" s="89" t="e">
        <f>'Wind Calculations'!$L51*LN(10/$L$4)/LN($L$5/$L$4)</f>
        <v>#DIV/0!</v>
      </c>
      <c r="N51" s="89" t="e">
        <f t="shared" si="4"/>
        <v>#DIV/0!</v>
      </c>
      <c r="O51" s="89" t="e">
        <f t="shared" si="5"/>
        <v>#DIV/0!</v>
      </c>
      <c r="P51" s="89" t="e">
        <f t="shared" si="6"/>
        <v>#DIV/0!</v>
      </c>
      <c r="Q51" s="89" t="e">
        <f t="shared" si="7"/>
        <v>#DIV/0!</v>
      </c>
      <c r="R51" s="89" t="e">
        <f>IF('Emission Calculations'!$C$9="flat",IF(0.053*'Wind Calculations'!$M51&gt;$L$3,58*('Wind Calculations'!$M51-$L$3)^2+25*('Wind Calculations'!$M51-$L$3),0),IF(N51&gt;$L$3,(58*(N51-$L$3)^2+25*(N51-$L$3))*$L$7,0)+IF(O51&gt;$L$3,(58*(O51-$L$3)^2+25*(O51-$L$3))*$M$7,0)+IF(P51&gt;$L$3,(58*(P51-$L$3)^2+25*(P51-$L$3))*$N$7,0)+IF(Q51&gt;$L$3,(58*(Q51-$L$3)^2+25*(Q51-$L$3))*$O$7,0))</f>
        <v>#DIV/0!</v>
      </c>
      <c r="S51" s="89" t="e">
        <f>IF('Emission Calculations'!$C$9="flat",IF(0.056*'Wind Calculations'!$M51&gt;$L$3,1,0),IF(OR(N51&gt;$L$3,O51&gt;$L$3,P51&gt;$L$3,AND((Q51&gt;$L$3),$L$7&gt;0)),1,0))</f>
        <v>#DIV/0!</v>
      </c>
      <c r="T51" s="47"/>
      <c r="U51" s="148"/>
      <c r="V51" s="136"/>
      <c r="W51" s="89" t="e">
        <f>'Wind Calculations'!$V51*LN(10/$V$4)/LN($V$5/$V$4)</f>
        <v>#DIV/0!</v>
      </c>
      <c r="X51" s="89" t="e">
        <f t="shared" si="8"/>
        <v>#DIV/0!</v>
      </c>
      <c r="Y51" s="89" t="e">
        <f t="shared" si="9"/>
        <v>#DIV/0!</v>
      </c>
      <c r="Z51" s="89" t="e">
        <f t="shared" si="10"/>
        <v>#DIV/0!</v>
      </c>
      <c r="AA51" s="89" t="e">
        <f t="shared" si="11"/>
        <v>#DIV/0!</v>
      </c>
      <c r="AB51" s="89" t="e">
        <f>IF('Emission Calculations'!$D$9="flat",IF(0.053*'Wind Calculations'!$W51&gt;$V$3,58*('Wind Calculations'!$W51-$L$3)^2+25*('Wind Calculations'!$W51-$L$3),0),IF(X51&gt;$L$3,(58*(X51-$L$3)^2+25*(X51-$L$3))*$V$7,0)+IF(Y51&gt;$V$3,(58*(Y51-$V$3)^2+25*(Y51-$V$3))*$W$7,0)+IF(Z51&gt;$V$3,(58*(Z51-$V$3)^2+25*(Z51-$V$3))*$X$7,0)+IF(AA51&gt;$V$3,(58*(AA51-$V$3)^2+25*(AA51-$V$3))*$Y$7,0))</f>
        <v>#DIV/0!</v>
      </c>
      <c r="AC51" s="89" t="e">
        <f>IF('Emission Calculations'!$D$9="flat",IF(0.056*'Wind Calculations'!$W51&gt;$V$3,1,0),IF(OR(X51&gt;$V$3,Y51&gt;$V$3,Z51&gt;$V$3,AND((AA51&gt;$V$3),$V$7&gt;0)),1,0))</f>
        <v>#DIV/0!</v>
      </c>
      <c r="AD51" s="47"/>
      <c r="AE51" s="148"/>
      <c r="AF51" s="136"/>
      <c r="AG51" s="89" t="e">
        <f>'Wind Calculations'!$AF51*LN(10/$AF$4)/LN($AF$5/$AF$4)</f>
        <v>#DIV/0!</v>
      </c>
      <c r="AH51" s="89" t="e">
        <f t="shared" si="12"/>
        <v>#DIV/0!</v>
      </c>
      <c r="AI51" s="89" t="e">
        <f t="shared" si="13"/>
        <v>#DIV/0!</v>
      </c>
      <c r="AJ51" s="89" t="e">
        <f t="shared" si="14"/>
        <v>#DIV/0!</v>
      </c>
      <c r="AK51" s="89" t="e">
        <f t="shared" si="15"/>
        <v>#DIV/0!</v>
      </c>
      <c r="AL51" s="89" t="e">
        <f>IF('Emission Calculations'!$E$9="flat",IF(0.053*'Wind Calculations'!$AG51&gt;$AF$3,58*('Wind Calculations'!$AG51-$AF$3)^2+25*('Wind Calculations'!$AG51-$AF$3),0),IF(AH51&gt;$AF$3,(58*(AH51-$AF$3)^2+25*(AH51-$AF$3))*$AF$7,0)+IF(AI51&gt;$AF$3,(58*(AI51-$AF$3)^2+25*(AI51-$AF$3))*$AG$7,0)+IF(AJ51&gt;$AF$3,(58*(AJ51-$AF$3)^2+25*(AJ51-$AF$3))*$AH$7,0)+IF(AK51&gt;$AF$3,(58*(AK51-$AF$3)^2+25*(AK51-$AF$3))*$AI$7,0))</f>
        <v>#DIV/0!</v>
      </c>
      <c r="AM51" s="89" t="e">
        <f>IF('Emission Calculations'!$E$9="flat",IF(0.056*'Wind Calculations'!$AG51&gt;$AF$3,1,0),IF(OR(AH51&gt;$AF$3,AI51&gt;$AF$3,AJ51&gt;$AF$3,AND((AK51&gt;$AF$3),$AF$7&gt;0)),1,0))</f>
        <v>#DIV/0!</v>
      </c>
      <c r="AN51" s="47"/>
      <c r="AO51" s="148"/>
      <c r="AP51" s="136"/>
      <c r="AQ51" s="89" t="e">
        <f>'Wind Calculations'!$AP51*LN(10/$AP$4)/LN($AP$5/$AP$4)</f>
        <v>#DIV/0!</v>
      </c>
      <c r="AR51" s="89" t="e">
        <f t="shared" si="16"/>
        <v>#DIV/0!</v>
      </c>
      <c r="AS51" s="89" t="e">
        <f t="shared" si="17"/>
        <v>#DIV/0!</v>
      </c>
      <c r="AT51" s="89" t="e">
        <f t="shared" si="18"/>
        <v>#DIV/0!</v>
      </c>
      <c r="AU51" s="89" t="e">
        <f t="shared" si="19"/>
        <v>#DIV/0!</v>
      </c>
      <c r="AV51" s="89" t="e">
        <f>IF('Emission Calculations'!$F$9="flat",IF(0.053*'Wind Calculations'!$AQ51&gt;$AP$3,58*('Wind Calculations'!$AQ51-$AP$3)^2+25*('Wind Calculations'!$AQ51-$AP$3),0),IF(AR51&gt;$AP$3,(58*(AR51-$AP$3)^2+25*(AR51-$AP$3))*$AP$7,0)+IF(AS51&gt;$AP$3,(58*(AS51-$AP$3)^2+25*(AS51-$AP$3))*$AQ$7,0)+IF(AT51&gt;$AP$3,(58*(AT51-$AP$3)^2+25*(AT51-$AP$3))*$AR$7,0)+IF(AU51&gt;$AP$3,(58*(AU51-$AP$3)^2+25*(AU51-$AP$3))*$AS$7,0))</f>
        <v>#DIV/0!</v>
      </c>
      <c r="AW51" s="89" t="e">
        <f>IF('Emission Calculations'!$F$9="flat",IF(0.056*'Wind Calculations'!$AQ51&gt;$AP$3,1,0),IF(OR(AR51&gt;$AP$3,AS51&gt;$AP$3,AT51&gt;$AP$3,AND((AU51&gt;$AP$3),$AP$7&gt;0)),1,0))</f>
        <v>#DIV/0!</v>
      </c>
    </row>
    <row r="52" spans="1:49">
      <c r="A52" s="148"/>
      <c r="B52" s="136"/>
      <c r="C52" s="89" t="e">
        <f>'Wind Calculations'!$B52*LN(10/$B$4)/LN($B$5/$B$4)</f>
        <v>#DIV/0!</v>
      </c>
      <c r="D52" s="89" t="e">
        <f t="shared" si="0"/>
        <v>#DIV/0!</v>
      </c>
      <c r="E52" s="89" t="e">
        <f t="shared" si="1"/>
        <v>#DIV/0!</v>
      </c>
      <c r="F52" s="89" t="e">
        <f t="shared" si="2"/>
        <v>#DIV/0!</v>
      </c>
      <c r="G52" s="89" t="e">
        <f t="shared" si="3"/>
        <v>#DIV/0!</v>
      </c>
      <c r="H52" s="138" t="e">
        <f>IF('Emission Calculations'!$B$9="flat",IF(0.053*'Wind Calculations'!$C52&gt;$B$3,58*('Wind Calculations'!$C52-$B$3)^2+25*('Wind Calculations'!$C52-$B$3),0),IF(D52&gt;$B$3,(58*(D52-$B$3)^2+25*(D52-$B$3))*$B$7,0)+IF(E52&gt;$B$3,(58*(E52-$B$3)^2+25*(E52-$B$3))*$C$7,0)+IF(F52&gt;$B$3,(58*(F52-$B$3)^2+25*(F52-$B$3))*$D$7,0)+IF(G52&gt;$B$3,(58*(G52-$B$3)^2+25*(G52-$B$3))*$E$7,0))</f>
        <v>#DIV/0!</v>
      </c>
      <c r="I52" s="138" t="e">
        <f>IF('Emission Calculations'!$B$9="flat",IF(0.056*'Wind Calculations'!$C52&gt;$B$3,1,0),IF(OR(D52&gt;$B$3,E52&gt;$B$3,F52&gt;$B$3,AND((G52&gt;$B$3),$B$7&gt;0)),1,0))</f>
        <v>#DIV/0!</v>
      </c>
      <c r="J52" s="139"/>
      <c r="K52" s="148"/>
      <c r="L52" s="136"/>
      <c r="M52" s="89" t="e">
        <f>'Wind Calculations'!$L52*LN(10/$L$4)/LN($L$5/$L$4)</f>
        <v>#DIV/0!</v>
      </c>
      <c r="N52" s="89" t="e">
        <f t="shared" si="4"/>
        <v>#DIV/0!</v>
      </c>
      <c r="O52" s="89" t="e">
        <f t="shared" si="5"/>
        <v>#DIV/0!</v>
      </c>
      <c r="P52" s="89" t="e">
        <f t="shared" si="6"/>
        <v>#DIV/0!</v>
      </c>
      <c r="Q52" s="89" t="e">
        <f t="shared" si="7"/>
        <v>#DIV/0!</v>
      </c>
      <c r="R52" s="89" t="e">
        <f>IF('Emission Calculations'!$C$9="flat",IF(0.053*'Wind Calculations'!$M52&gt;$L$3,58*('Wind Calculations'!$M52-$L$3)^2+25*('Wind Calculations'!$M52-$L$3),0),IF(N52&gt;$L$3,(58*(N52-$L$3)^2+25*(N52-$L$3))*$L$7,0)+IF(O52&gt;$L$3,(58*(O52-$L$3)^2+25*(O52-$L$3))*$M$7,0)+IF(P52&gt;$L$3,(58*(P52-$L$3)^2+25*(P52-$L$3))*$N$7,0)+IF(Q52&gt;$L$3,(58*(Q52-$L$3)^2+25*(Q52-$L$3))*$O$7,0))</f>
        <v>#DIV/0!</v>
      </c>
      <c r="S52" s="89" t="e">
        <f>IF('Emission Calculations'!$C$9="flat",IF(0.056*'Wind Calculations'!$M52&gt;$L$3,1,0),IF(OR(N52&gt;$L$3,O52&gt;$L$3,P52&gt;$L$3,AND((Q52&gt;$L$3),$L$7&gt;0)),1,0))</f>
        <v>#DIV/0!</v>
      </c>
      <c r="T52" s="47"/>
      <c r="U52" s="148"/>
      <c r="V52" s="136"/>
      <c r="W52" s="89" t="e">
        <f>'Wind Calculations'!$V52*LN(10/$V$4)/LN($V$5/$V$4)</f>
        <v>#DIV/0!</v>
      </c>
      <c r="X52" s="89" t="e">
        <f t="shared" si="8"/>
        <v>#DIV/0!</v>
      </c>
      <c r="Y52" s="89" t="e">
        <f t="shared" si="9"/>
        <v>#DIV/0!</v>
      </c>
      <c r="Z52" s="89" t="e">
        <f t="shared" si="10"/>
        <v>#DIV/0!</v>
      </c>
      <c r="AA52" s="89" t="e">
        <f t="shared" si="11"/>
        <v>#DIV/0!</v>
      </c>
      <c r="AB52" s="89" t="e">
        <f>IF('Emission Calculations'!$D$9="flat",IF(0.053*'Wind Calculations'!$W52&gt;$V$3,58*('Wind Calculations'!$W52-$L$3)^2+25*('Wind Calculations'!$W52-$L$3),0),IF(X52&gt;$L$3,(58*(X52-$L$3)^2+25*(X52-$L$3))*$V$7,0)+IF(Y52&gt;$V$3,(58*(Y52-$V$3)^2+25*(Y52-$V$3))*$W$7,0)+IF(Z52&gt;$V$3,(58*(Z52-$V$3)^2+25*(Z52-$V$3))*$X$7,0)+IF(AA52&gt;$V$3,(58*(AA52-$V$3)^2+25*(AA52-$V$3))*$Y$7,0))</f>
        <v>#DIV/0!</v>
      </c>
      <c r="AC52" s="89" t="e">
        <f>IF('Emission Calculations'!$D$9="flat",IF(0.056*'Wind Calculations'!$W52&gt;$V$3,1,0),IF(OR(X52&gt;$V$3,Y52&gt;$V$3,Z52&gt;$V$3,AND((AA52&gt;$V$3),$V$7&gt;0)),1,0))</f>
        <v>#DIV/0!</v>
      </c>
      <c r="AD52" s="47"/>
      <c r="AE52" s="148"/>
      <c r="AF52" s="136"/>
      <c r="AG52" s="89" t="e">
        <f>'Wind Calculations'!$AF52*LN(10/$AF$4)/LN($AF$5/$AF$4)</f>
        <v>#DIV/0!</v>
      </c>
      <c r="AH52" s="89" t="e">
        <f t="shared" si="12"/>
        <v>#DIV/0!</v>
      </c>
      <c r="AI52" s="89" t="e">
        <f t="shared" si="13"/>
        <v>#DIV/0!</v>
      </c>
      <c r="AJ52" s="89" t="e">
        <f t="shared" si="14"/>
        <v>#DIV/0!</v>
      </c>
      <c r="AK52" s="89" t="e">
        <f t="shared" si="15"/>
        <v>#DIV/0!</v>
      </c>
      <c r="AL52" s="89" t="e">
        <f>IF('Emission Calculations'!$E$9="flat",IF(0.053*'Wind Calculations'!$AG52&gt;$AF$3,58*('Wind Calculations'!$AG52-$AF$3)^2+25*('Wind Calculations'!$AG52-$AF$3),0),IF(AH52&gt;$AF$3,(58*(AH52-$AF$3)^2+25*(AH52-$AF$3))*$AF$7,0)+IF(AI52&gt;$AF$3,(58*(AI52-$AF$3)^2+25*(AI52-$AF$3))*$AG$7,0)+IF(AJ52&gt;$AF$3,(58*(AJ52-$AF$3)^2+25*(AJ52-$AF$3))*$AH$7,0)+IF(AK52&gt;$AF$3,(58*(AK52-$AF$3)^2+25*(AK52-$AF$3))*$AI$7,0))</f>
        <v>#DIV/0!</v>
      </c>
      <c r="AM52" s="89" t="e">
        <f>IF('Emission Calculations'!$E$9="flat",IF(0.056*'Wind Calculations'!$AG52&gt;$AF$3,1,0),IF(OR(AH52&gt;$AF$3,AI52&gt;$AF$3,AJ52&gt;$AF$3,AND((AK52&gt;$AF$3),$AF$7&gt;0)),1,0))</f>
        <v>#DIV/0!</v>
      </c>
      <c r="AN52" s="47"/>
      <c r="AO52" s="148"/>
      <c r="AP52" s="136"/>
      <c r="AQ52" s="89" t="e">
        <f>'Wind Calculations'!$AP52*LN(10/$AP$4)/LN($AP$5/$AP$4)</f>
        <v>#DIV/0!</v>
      </c>
      <c r="AR52" s="89" t="e">
        <f t="shared" si="16"/>
        <v>#DIV/0!</v>
      </c>
      <c r="AS52" s="89" t="e">
        <f t="shared" si="17"/>
        <v>#DIV/0!</v>
      </c>
      <c r="AT52" s="89" t="e">
        <f t="shared" si="18"/>
        <v>#DIV/0!</v>
      </c>
      <c r="AU52" s="89" t="e">
        <f t="shared" si="19"/>
        <v>#DIV/0!</v>
      </c>
      <c r="AV52" s="89" t="e">
        <f>IF('Emission Calculations'!$F$9="flat",IF(0.053*'Wind Calculations'!$AQ52&gt;$AP$3,58*('Wind Calculations'!$AQ52-$AP$3)^2+25*('Wind Calculations'!$AQ52-$AP$3),0),IF(AR52&gt;$AP$3,(58*(AR52-$AP$3)^2+25*(AR52-$AP$3))*$AP$7,0)+IF(AS52&gt;$AP$3,(58*(AS52-$AP$3)^2+25*(AS52-$AP$3))*$AQ$7,0)+IF(AT52&gt;$AP$3,(58*(AT52-$AP$3)^2+25*(AT52-$AP$3))*$AR$7,0)+IF(AU52&gt;$AP$3,(58*(AU52-$AP$3)^2+25*(AU52-$AP$3))*$AS$7,0))</f>
        <v>#DIV/0!</v>
      </c>
      <c r="AW52" s="89" t="e">
        <f>IF('Emission Calculations'!$F$9="flat",IF(0.056*'Wind Calculations'!$AQ52&gt;$AP$3,1,0),IF(OR(AR52&gt;$AP$3,AS52&gt;$AP$3,AT52&gt;$AP$3,AND((AU52&gt;$AP$3),$AP$7&gt;0)),1,0))</f>
        <v>#DIV/0!</v>
      </c>
    </row>
    <row r="53" spans="1:49">
      <c r="A53" s="148"/>
      <c r="B53" s="136"/>
      <c r="C53" s="89" t="e">
        <f>'Wind Calculations'!$B53*LN(10/$B$4)/LN($B$5/$B$4)</f>
        <v>#DIV/0!</v>
      </c>
      <c r="D53" s="89" t="e">
        <f t="shared" si="0"/>
        <v>#DIV/0!</v>
      </c>
      <c r="E53" s="89" t="e">
        <f t="shared" si="1"/>
        <v>#DIV/0!</v>
      </c>
      <c r="F53" s="89" t="e">
        <f t="shared" si="2"/>
        <v>#DIV/0!</v>
      </c>
      <c r="G53" s="89" t="e">
        <f t="shared" si="3"/>
        <v>#DIV/0!</v>
      </c>
      <c r="H53" s="138" t="e">
        <f>IF('Emission Calculations'!$B$9="flat",IF(0.053*'Wind Calculations'!$C53&gt;$B$3,58*('Wind Calculations'!$C53-$B$3)^2+25*('Wind Calculations'!$C53-$B$3),0),IF(D53&gt;$B$3,(58*(D53-$B$3)^2+25*(D53-$B$3))*$B$7,0)+IF(E53&gt;$B$3,(58*(E53-$B$3)^2+25*(E53-$B$3))*$C$7,0)+IF(F53&gt;$B$3,(58*(F53-$B$3)^2+25*(F53-$B$3))*$D$7,0)+IF(G53&gt;$B$3,(58*(G53-$B$3)^2+25*(G53-$B$3))*$E$7,0))</f>
        <v>#DIV/0!</v>
      </c>
      <c r="I53" s="138" t="e">
        <f>IF('Emission Calculations'!$B$9="flat",IF(0.056*'Wind Calculations'!$C53&gt;$B$3,1,0),IF(OR(D53&gt;$B$3,E53&gt;$B$3,F53&gt;$B$3,AND((G53&gt;$B$3),$B$7&gt;0)),1,0))</f>
        <v>#DIV/0!</v>
      </c>
      <c r="J53" s="139"/>
      <c r="K53" s="148"/>
      <c r="L53" s="136"/>
      <c r="M53" s="89" t="e">
        <f>'Wind Calculations'!$L53*LN(10/$L$4)/LN($L$5/$L$4)</f>
        <v>#DIV/0!</v>
      </c>
      <c r="N53" s="89" t="e">
        <f t="shared" si="4"/>
        <v>#DIV/0!</v>
      </c>
      <c r="O53" s="89" t="e">
        <f t="shared" si="5"/>
        <v>#DIV/0!</v>
      </c>
      <c r="P53" s="89" t="e">
        <f t="shared" si="6"/>
        <v>#DIV/0!</v>
      </c>
      <c r="Q53" s="89" t="e">
        <f t="shared" si="7"/>
        <v>#DIV/0!</v>
      </c>
      <c r="R53" s="89" t="e">
        <f>IF('Emission Calculations'!$C$9="flat",IF(0.053*'Wind Calculations'!$M53&gt;$L$3,58*('Wind Calculations'!$M53-$L$3)^2+25*('Wind Calculations'!$M53-$L$3),0),IF(N53&gt;$L$3,(58*(N53-$L$3)^2+25*(N53-$L$3))*$L$7,0)+IF(O53&gt;$L$3,(58*(O53-$L$3)^2+25*(O53-$L$3))*$M$7,0)+IF(P53&gt;$L$3,(58*(P53-$L$3)^2+25*(P53-$L$3))*$N$7,0)+IF(Q53&gt;$L$3,(58*(Q53-$L$3)^2+25*(Q53-$L$3))*$O$7,0))</f>
        <v>#DIV/0!</v>
      </c>
      <c r="S53" s="89" t="e">
        <f>IF('Emission Calculations'!$C$9="flat",IF(0.056*'Wind Calculations'!$M53&gt;$L$3,1,0),IF(OR(N53&gt;$L$3,O53&gt;$L$3,P53&gt;$L$3,AND((Q53&gt;$L$3),$L$7&gt;0)),1,0))</f>
        <v>#DIV/0!</v>
      </c>
      <c r="T53" s="47"/>
      <c r="U53" s="148"/>
      <c r="V53" s="136"/>
      <c r="W53" s="89" t="e">
        <f>'Wind Calculations'!$V53*LN(10/$V$4)/LN($V$5/$V$4)</f>
        <v>#DIV/0!</v>
      </c>
      <c r="X53" s="89" t="e">
        <f t="shared" si="8"/>
        <v>#DIV/0!</v>
      </c>
      <c r="Y53" s="89" t="e">
        <f t="shared" si="9"/>
        <v>#DIV/0!</v>
      </c>
      <c r="Z53" s="89" t="e">
        <f t="shared" si="10"/>
        <v>#DIV/0!</v>
      </c>
      <c r="AA53" s="89" t="e">
        <f t="shared" si="11"/>
        <v>#DIV/0!</v>
      </c>
      <c r="AB53" s="89" t="e">
        <f>IF('Emission Calculations'!$D$9="flat",IF(0.053*'Wind Calculations'!$W53&gt;$V$3,58*('Wind Calculations'!$W53-$L$3)^2+25*('Wind Calculations'!$W53-$L$3),0),IF(X53&gt;$L$3,(58*(X53-$L$3)^2+25*(X53-$L$3))*$V$7,0)+IF(Y53&gt;$V$3,(58*(Y53-$V$3)^2+25*(Y53-$V$3))*$W$7,0)+IF(Z53&gt;$V$3,(58*(Z53-$V$3)^2+25*(Z53-$V$3))*$X$7,0)+IF(AA53&gt;$V$3,(58*(AA53-$V$3)^2+25*(AA53-$V$3))*$Y$7,0))</f>
        <v>#DIV/0!</v>
      </c>
      <c r="AC53" s="89" t="e">
        <f>IF('Emission Calculations'!$D$9="flat",IF(0.056*'Wind Calculations'!$W53&gt;$V$3,1,0),IF(OR(X53&gt;$V$3,Y53&gt;$V$3,Z53&gt;$V$3,AND((AA53&gt;$V$3),$V$7&gt;0)),1,0))</f>
        <v>#DIV/0!</v>
      </c>
      <c r="AD53" s="47"/>
      <c r="AE53" s="148"/>
      <c r="AF53" s="136"/>
      <c r="AG53" s="89" t="e">
        <f>'Wind Calculations'!$AF53*LN(10/$AF$4)/LN($AF$5/$AF$4)</f>
        <v>#DIV/0!</v>
      </c>
      <c r="AH53" s="89" t="e">
        <f t="shared" si="12"/>
        <v>#DIV/0!</v>
      </c>
      <c r="AI53" s="89" t="e">
        <f t="shared" si="13"/>
        <v>#DIV/0!</v>
      </c>
      <c r="AJ53" s="89" t="e">
        <f t="shared" si="14"/>
        <v>#DIV/0!</v>
      </c>
      <c r="AK53" s="89" t="e">
        <f t="shared" si="15"/>
        <v>#DIV/0!</v>
      </c>
      <c r="AL53" s="89" t="e">
        <f>IF('Emission Calculations'!$E$9="flat",IF(0.053*'Wind Calculations'!$AG53&gt;$AF$3,58*('Wind Calculations'!$AG53-$AF$3)^2+25*('Wind Calculations'!$AG53-$AF$3),0),IF(AH53&gt;$AF$3,(58*(AH53-$AF$3)^2+25*(AH53-$AF$3))*$AF$7,0)+IF(AI53&gt;$AF$3,(58*(AI53-$AF$3)^2+25*(AI53-$AF$3))*$AG$7,0)+IF(AJ53&gt;$AF$3,(58*(AJ53-$AF$3)^2+25*(AJ53-$AF$3))*$AH$7,0)+IF(AK53&gt;$AF$3,(58*(AK53-$AF$3)^2+25*(AK53-$AF$3))*$AI$7,0))</f>
        <v>#DIV/0!</v>
      </c>
      <c r="AM53" s="89" t="e">
        <f>IF('Emission Calculations'!$E$9="flat",IF(0.056*'Wind Calculations'!$AG53&gt;$AF$3,1,0),IF(OR(AH53&gt;$AF$3,AI53&gt;$AF$3,AJ53&gt;$AF$3,AND((AK53&gt;$AF$3),$AF$7&gt;0)),1,0))</f>
        <v>#DIV/0!</v>
      </c>
      <c r="AN53" s="47"/>
      <c r="AO53" s="148"/>
      <c r="AP53" s="136"/>
      <c r="AQ53" s="89" t="e">
        <f>'Wind Calculations'!$AP53*LN(10/$AP$4)/LN($AP$5/$AP$4)</f>
        <v>#DIV/0!</v>
      </c>
      <c r="AR53" s="89" t="e">
        <f t="shared" si="16"/>
        <v>#DIV/0!</v>
      </c>
      <c r="AS53" s="89" t="e">
        <f t="shared" si="17"/>
        <v>#DIV/0!</v>
      </c>
      <c r="AT53" s="89" t="e">
        <f t="shared" si="18"/>
        <v>#DIV/0!</v>
      </c>
      <c r="AU53" s="89" t="e">
        <f t="shared" si="19"/>
        <v>#DIV/0!</v>
      </c>
      <c r="AV53" s="89" t="e">
        <f>IF('Emission Calculations'!$F$9="flat",IF(0.053*'Wind Calculations'!$AQ53&gt;$AP$3,58*('Wind Calculations'!$AQ53-$AP$3)^2+25*('Wind Calculations'!$AQ53-$AP$3),0),IF(AR53&gt;$AP$3,(58*(AR53-$AP$3)^2+25*(AR53-$AP$3))*$AP$7,0)+IF(AS53&gt;$AP$3,(58*(AS53-$AP$3)^2+25*(AS53-$AP$3))*$AQ$7,0)+IF(AT53&gt;$AP$3,(58*(AT53-$AP$3)^2+25*(AT53-$AP$3))*$AR$7,0)+IF(AU53&gt;$AP$3,(58*(AU53-$AP$3)^2+25*(AU53-$AP$3))*$AS$7,0))</f>
        <v>#DIV/0!</v>
      </c>
      <c r="AW53" s="89" t="e">
        <f>IF('Emission Calculations'!$F$9="flat",IF(0.056*'Wind Calculations'!$AQ53&gt;$AP$3,1,0),IF(OR(AR53&gt;$AP$3,AS53&gt;$AP$3,AT53&gt;$AP$3,AND((AU53&gt;$AP$3),$AP$7&gt;0)),1,0))</f>
        <v>#DIV/0!</v>
      </c>
    </row>
    <row r="54" spans="1:49">
      <c r="A54" s="148"/>
      <c r="B54" s="136"/>
      <c r="C54" s="89" t="e">
        <f>'Wind Calculations'!$B54*LN(10/$B$4)/LN($B$5/$B$4)</f>
        <v>#DIV/0!</v>
      </c>
      <c r="D54" s="89" t="e">
        <f t="shared" si="0"/>
        <v>#DIV/0!</v>
      </c>
      <c r="E54" s="89" t="e">
        <f t="shared" si="1"/>
        <v>#DIV/0!</v>
      </c>
      <c r="F54" s="89" t="e">
        <f t="shared" si="2"/>
        <v>#DIV/0!</v>
      </c>
      <c r="G54" s="89" t="e">
        <f t="shared" si="3"/>
        <v>#DIV/0!</v>
      </c>
      <c r="H54" s="138" t="e">
        <f>IF('Emission Calculations'!$B$9="flat",IF(0.053*'Wind Calculations'!$C54&gt;$B$3,58*('Wind Calculations'!$C54-$B$3)^2+25*('Wind Calculations'!$C54-$B$3),0),IF(D54&gt;$B$3,(58*(D54-$B$3)^2+25*(D54-$B$3))*$B$7,0)+IF(E54&gt;$B$3,(58*(E54-$B$3)^2+25*(E54-$B$3))*$C$7,0)+IF(F54&gt;$B$3,(58*(F54-$B$3)^2+25*(F54-$B$3))*$D$7,0)+IF(G54&gt;$B$3,(58*(G54-$B$3)^2+25*(G54-$B$3))*$E$7,0))</f>
        <v>#DIV/0!</v>
      </c>
      <c r="I54" s="138" t="e">
        <f>IF('Emission Calculations'!$B$9="flat",IF(0.056*'Wind Calculations'!$C54&gt;$B$3,1,0),IF(OR(D54&gt;$B$3,E54&gt;$B$3,F54&gt;$B$3,AND((G54&gt;$B$3),$B$7&gt;0)),1,0))</f>
        <v>#DIV/0!</v>
      </c>
      <c r="J54" s="139"/>
      <c r="K54" s="148"/>
      <c r="L54" s="136"/>
      <c r="M54" s="89" t="e">
        <f>'Wind Calculations'!$L54*LN(10/$L$4)/LN($L$5/$L$4)</f>
        <v>#DIV/0!</v>
      </c>
      <c r="N54" s="89" t="e">
        <f t="shared" si="4"/>
        <v>#DIV/0!</v>
      </c>
      <c r="O54" s="89" t="e">
        <f t="shared" si="5"/>
        <v>#DIV/0!</v>
      </c>
      <c r="P54" s="89" t="e">
        <f t="shared" si="6"/>
        <v>#DIV/0!</v>
      </c>
      <c r="Q54" s="89" t="e">
        <f t="shared" si="7"/>
        <v>#DIV/0!</v>
      </c>
      <c r="R54" s="89" t="e">
        <f>IF('Emission Calculations'!$C$9="flat",IF(0.053*'Wind Calculations'!$M54&gt;$L$3,58*('Wind Calculations'!$M54-$L$3)^2+25*('Wind Calculations'!$M54-$L$3),0),IF(N54&gt;$L$3,(58*(N54-$L$3)^2+25*(N54-$L$3))*$L$7,0)+IF(O54&gt;$L$3,(58*(O54-$L$3)^2+25*(O54-$L$3))*$M$7,0)+IF(P54&gt;$L$3,(58*(P54-$L$3)^2+25*(P54-$L$3))*$N$7,0)+IF(Q54&gt;$L$3,(58*(Q54-$L$3)^2+25*(Q54-$L$3))*$O$7,0))</f>
        <v>#DIV/0!</v>
      </c>
      <c r="S54" s="89" t="e">
        <f>IF('Emission Calculations'!$C$9="flat",IF(0.056*'Wind Calculations'!$M54&gt;$L$3,1,0),IF(OR(N54&gt;$L$3,O54&gt;$L$3,P54&gt;$L$3,AND((Q54&gt;$L$3),$L$7&gt;0)),1,0))</f>
        <v>#DIV/0!</v>
      </c>
      <c r="T54" s="47"/>
      <c r="U54" s="148"/>
      <c r="V54" s="136"/>
      <c r="W54" s="89" t="e">
        <f>'Wind Calculations'!$V54*LN(10/$V$4)/LN($V$5/$V$4)</f>
        <v>#DIV/0!</v>
      </c>
      <c r="X54" s="89" t="e">
        <f t="shared" si="8"/>
        <v>#DIV/0!</v>
      </c>
      <c r="Y54" s="89" t="e">
        <f t="shared" si="9"/>
        <v>#DIV/0!</v>
      </c>
      <c r="Z54" s="89" t="e">
        <f t="shared" si="10"/>
        <v>#DIV/0!</v>
      </c>
      <c r="AA54" s="89" t="e">
        <f t="shared" si="11"/>
        <v>#DIV/0!</v>
      </c>
      <c r="AB54" s="89" t="e">
        <f>IF('Emission Calculations'!$D$9="flat",IF(0.053*'Wind Calculations'!$W54&gt;$V$3,58*('Wind Calculations'!$W54-$L$3)^2+25*('Wind Calculations'!$W54-$L$3),0),IF(X54&gt;$L$3,(58*(X54-$L$3)^2+25*(X54-$L$3))*$V$7,0)+IF(Y54&gt;$V$3,(58*(Y54-$V$3)^2+25*(Y54-$V$3))*$W$7,0)+IF(Z54&gt;$V$3,(58*(Z54-$V$3)^2+25*(Z54-$V$3))*$X$7,0)+IF(AA54&gt;$V$3,(58*(AA54-$V$3)^2+25*(AA54-$V$3))*$Y$7,0))</f>
        <v>#DIV/0!</v>
      </c>
      <c r="AC54" s="89" t="e">
        <f>IF('Emission Calculations'!$D$9="flat",IF(0.056*'Wind Calculations'!$W54&gt;$V$3,1,0),IF(OR(X54&gt;$V$3,Y54&gt;$V$3,Z54&gt;$V$3,AND((AA54&gt;$V$3),$V$7&gt;0)),1,0))</f>
        <v>#DIV/0!</v>
      </c>
      <c r="AD54" s="47"/>
      <c r="AE54" s="148"/>
      <c r="AF54" s="136"/>
      <c r="AG54" s="89" t="e">
        <f>'Wind Calculations'!$AF54*LN(10/$AF$4)/LN($AF$5/$AF$4)</f>
        <v>#DIV/0!</v>
      </c>
      <c r="AH54" s="89" t="e">
        <f t="shared" si="12"/>
        <v>#DIV/0!</v>
      </c>
      <c r="AI54" s="89" t="e">
        <f t="shared" si="13"/>
        <v>#DIV/0!</v>
      </c>
      <c r="AJ54" s="89" t="e">
        <f t="shared" si="14"/>
        <v>#DIV/0!</v>
      </c>
      <c r="AK54" s="89" t="e">
        <f t="shared" si="15"/>
        <v>#DIV/0!</v>
      </c>
      <c r="AL54" s="89" t="e">
        <f>IF('Emission Calculations'!$E$9="flat",IF(0.053*'Wind Calculations'!$AG54&gt;$AF$3,58*('Wind Calculations'!$AG54-$AF$3)^2+25*('Wind Calculations'!$AG54-$AF$3),0),IF(AH54&gt;$AF$3,(58*(AH54-$AF$3)^2+25*(AH54-$AF$3))*$AF$7,0)+IF(AI54&gt;$AF$3,(58*(AI54-$AF$3)^2+25*(AI54-$AF$3))*$AG$7,0)+IF(AJ54&gt;$AF$3,(58*(AJ54-$AF$3)^2+25*(AJ54-$AF$3))*$AH$7,0)+IF(AK54&gt;$AF$3,(58*(AK54-$AF$3)^2+25*(AK54-$AF$3))*$AI$7,0))</f>
        <v>#DIV/0!</v>
      </c>
      <c r="AM54" s="89" t="e">
        <f>IF('Emission Calculations'!$E$9="flat",IF(0.056*'Wind Calculations'!$AG54&gt;$AF$3,1,0),IF(OR(AH54&gt;$AF$3,AI54&gt;$AF$3,AJ54&gt;$AF$3,AND((AK54&gt;$AF$3),$AF$7&gt;0)),1,0))</f>
        <v>#DIV/0!</v>
      </c>
      <c r="AN54" s="47"/>
      <c r="AO54" s="148"/>
      <c r="AP54" s="136"/>
      <c r="AQ54" s="89" t="e">
        <f>'Wind Calculations'!$AP54*LN(10/$AP$4)/LN($AP$5/$AP$4)</f>
        <v>#DIV/0!</v>
      </c>
      <c r="AR54" s="89" t="e">
        <f t="shared" si="16"/>
        <v>#DIV/0!</v>
      </c>
      <c r="AS54" s="89" t="e">
        <f t="shared" si="17"/>
        <v>#DIV/0!</v>
      </c>
      <c r="AT54" s="89" t="e">
        <f t="shared" si="18"/>
        <v>#DIV/0!</v>
      </c>
      <c r="AU54" s="89" t="e">
        <f t="shared" si="19"/>
        <v>#DIV/0!</v>
      </c>
      <c r="AV54" s="89" t="e">
        <f>IF('Emission Calculations'!$F$9="flat",IF(0.053*'Wind Calculations'!$AQ54&gt;$AP$3,58*('Wind Calculations'!$AQ54-$AP$3)^2+25*('Wind Calculations'!$AQ54-$AP$3),0),IF(AR54&gt;$AP$3,(58*(AR54-$AP$3)^2+25*(AR54-$AP$3))*$AP$7,0)+IF(AS54&gt;$AP$3,(58*(AS54-$AP$3)^2+25*(AS54-$AP$3))*$AQ$7,0)+IF(AT54&gt;$AP$3,(58*(AT54-$AP$3)^2+25*(AT54-$AP$3))*$AR$7,0)+IF(AU54&gt;$AP$3,(58*(AU54-$AP$3)^2+25*(AU54-$AP$3))*$AS$7,0))</f>
        <v>#DIV/0!</v>
      </c>
      <c r="AW54" s="89" t="e">
        <f>IF('Emission Calculations'!$F$9="flat",IF(0.056*'Wind Calculations'!$AQ54&gt;$AP$3,1,0),IF(OR(AR54&gt;$AP$3,AS54&gt;$AP$3,AT54&gt;$AP$3,AND((AU54&gt;$AP$3),$AP$7&gt;0)),1,0))</f>
        <v>#DIV/0!</v>
      </c>
    </row>
    <row r="55" spans="1:49">
      <c r="A55" s="148"/>
      <c r="B55" s="136"/>
      <c r="C55" s="89" t="e">
        <f>'Wind Calculations'!$B55*LN(10/$B$4)/LN($B$5/$B$4)</f>
        <v>#DIV/0!</v>
      </c>
      <c r="D55" s="89" t="e">
        <f t="shared" si="0"/>
        <v>#DIV/0!</v>
      </c>
      <c r="E55" s="89" t="e">
        <f t="shared" si="1"/>
        <v>#DIV/0!</v>
      </c>
      <c r="F55" s="89" t="e">
        <f t="shared" si="2"/>
        <v>#DIV/0!</v>
      </c>
      <c r="G55" s="89" t="e">
        <f t="shared" si="3"/>
        <v>#DIV/0!</v>
      </c>
      <c r="H55" s="138" t="e">
        <f>IF('Emission Calculations'!$B$9="flat",IF(0.053*'Wind Calculations'!$C55&gt;$B$3,58*('Wind Calculations'!$C55-$B$3)^2+25*('Wind Calculations'!$C55-$B$3),0),IF(D55&gt;$B$3,(58*(D55-$B$3)^2+25*(D55-$B$3))*$B$7,0)+IF(E55&gt;$B$3,(58*(E55-$B$3)^2+25*(E55-$B$3))*$C$7,0)+IF(F55&gt;$B$3,(58*(F55-$B$3)^2+25*(F55-$B$3))*$D$7,0)+IF(G55&gt;$B$3,(58*(G55-$B$3)^2+25*(G55-$B$3))*$E$7,0))</f>
        <v>#DIV/0!</v>
      </c>
      <c r="I55" s="138" t="e">
        <f>IF('Emission Calculations'!$B$9="flat",IF(0.056*'Wind Calculations'!$C55&gt;$B$3,1,0),IF(OR(D55&gt;$B$3,E55&gt;$B$3,F55&gt;$B$3,AND((G55&gt;$B$3),$B$7&gt;0)),1,0))</f>
        <v>#DIV/0!</v>
      </c>
      <c r="J55" s="139"/>
      <c r="K55" s="148"/>
      <c r="L55" s="136"/>
      <c r="M55" s="89" t="e">
        <f>'Wind Calculations'!$L55*LN(10/$L$4)/LN($L$5/$L$4)</f>
        <v>#DIV/0!</v>
      </c>
      <c r="N55" s="89" t="e">
        <f t="shared" si="4"/>
        <v>#DIV/0!</v>
      </c>
      <c r="O55" s="89" t="e">
        <f t="shared" si="5"/>
        <v>#DIV/0!</v>
      </c>
      <c r="P55" s="89" t="e">
        <f t="shared" si="6"/>
        <v>#DIV/0!</v>
      </c>
      <c r="Q55" s="89" t="e">
        <f t="shared" si="7"/>
        <v>#DIV/0!</v>
      </c>
      <c r="R55" s="89" t="e">
        <f>IF('Emission Calculations'!$C$9="flat",IF(0.053*'Wind Calculations'!$M55&gt;$L$3,58*('Wind Calculations'!$M55-$L$3)^2+25*('Wind Calculations'!$M55-$L$3),0),IF(N55&gt;$L$3,(58*(N55-$L$3)^2+25*(N55-$L$3))*$L$7,0)+IF(O55&gt;$L$3,(58*(O55-$L$3)^2+25*(O55-$L$3))*$M$7,0)+IF(P55&gt;$L$3,(58*(P55-$L$3)^2+25*(P55-$L$3))*$N$7,0)+IF(Q55&gt;$L$3,(58*(Q55-$L$3)^2+25*(Q55-$L$3))*$O$7,0))</f>
        <v>#DIV/0!</v>
      </c>
      <c r="S55" s="89" t="e">
        <f>IF('Emission Calculations'!$C$9="flat",IF(0.056*'Wind Calculations'!$M55&gt;$L$3,1,0),IF(OR(N55&gt;$L$3,O55&gt;$L$3,P55&gt;$L$3,AND((Q55&gt;$L$3),$L$7&gt;0)),1,0))</f>
        <v>#DIV/0!</v>
      </c>
      <c r="T55" s="47"/>
      <c r="U55" s="148"/>
      <c r="V55" s="136"/>
      <c r="W55" s="89" t="e">
        <f>'Wind Calculations'!$V55*LN(10/$V$4)/LN($V$5/$V$4)</f>
        <v>#DIV/0!</v>
      </c>
      <c r="X55" s="89" t="e">
        <f t="shared" si="8"/>
        <v>#DIV/0!</v>
      </c>
      <c r="Y55" s="89" t="e">
        <f t="shared" si="9"/>
        <v>#DIV/0!</v>
      </c>
      <c r="Z55" s="89" t="e">
        <f t="shared" si="10"/>
        <v>#DIV/0!</v>
      </c>
      <c r="AA55" s="89" t="e">
        <f t="shared" si="11"/>
        <v>#DIV/0!</v>
      </c>
      <c r="AB55" s="89" t="e">
        <f>IF('Emission Calculations'!$D$9="flat",IF(0.053*'Wind Calculations'!$W55&gt;$V$3,58*('Wind Calculations'!$W55-$L$3)^2+25*('Wind Calculations'!$W55-$L$3),0),IF(X55&gt;$L$3,(58*(X55-$L$3)^2+25*(X55-$L$3))*$V$7,0)+IF(Y55&gt;$V$3,(58*(Y55-$V$3)^2+25*(Y55-$V$3))*$W$7,0)+IF(Z55&gt;$V$3,(58*(Z55-$V$3)^2+25*(Z55-$V$3))*$X$7,0)+IF(AA55&gt;$V$3,(58*(AA55-$V$3)^2+25*(AA55-$V$3))*$Y$7,0))</f>
        <v>#DIV/0!</v>
      </c>
      <c r="AC55" s="89" t="e">
        <f>IF('Emission Calculations'!$D$9="flat",IF(0.056*'Wind Calculations'!$W55&gt;$V$3,1,0),IF(OR(X55&gt;$V$3,Y55&gt;$V$3,Z55&gt;$V$3,AND((AA55&gt;$V$3),$V$7&gt;0)),1,0))</f>
        <v>#DIV/0!</v>
      </c>
      <c r="AD55" s="47"/>
      <c r="AE55" s="148"/>
      <c r="AF55" s="136"/>
      <c r="AG55" s="89" t="e">
        <f>'Wind Calculations'!$AF55*LN(10/$AF$4)/LN($AF$5/$AF$4)</f>
        <v>#DIV/0!</v>
      </c>
      <c r="AH55" s="89" t="e">
        <f t="shared" si="12"/>
        <v>#DIV/0!</v>
      </c>
      <c r="AI55" s="89" t="e">
        <f t="shared" si="13"/>
        <v>#DIV/0!</v>
      </c>
      <c r="AJ55" s="89" t="e">
        <f t="shared" si="14"/>
        <v>#DIV/0!</v>
      </c>
      <c r="AK55" s="89" t="e">
        <f t="shared" si="15"/>
        <v>#DIV/0!</v>
      </c>
      <c r="AL55" s="89" t="e">
        <f>IF('Emission Calculations'!$E$9="flat",IF(0.053*'Wind Calculations'!$AG55&gt;$AF$3,58*('Wind Calculations'!$AG55-$AF$3)^2+25*('Wind Calculations'!$AG55-$AF$3),0),IF(AH55&gt;$AF$3,(58*(AH55-$AF$3)^2+25*(AH55-$AF$3))*$AF$7,0)+IF(AI55&gt;$AF$3,(58*(AI55-$AF$3)^2+25*(AI55-$AF$3))*$AG$7,0)+IF(AJ55&gt;$AF$3,(58*(AJ55-$AF$3)^2+25*(AJ55-$AF$3))*$AH$7,0)+IF(AK55&gt;$AF$3,(58*(AK55-$AF$3)^2+25*(AK55-$AF$3))*$AI$7,0))</f>
        <v>#DIV/0!</v>
      </c>
      <c r="AM55" s="89" t="e">
        <f>IF('Emission Calculations'!$E$9="flat",IF(0.056*'Wind Calculations'!$AG55&gt;$AF$3,1,0),IF(OR(AH55&gt;$AF$3,AI55&gt;$AF$3,AJ55&gt;$AF$3,AND((AK55&gt;$AF$3),$AF$7&gt;0)),1,0))</f>
        <v>#DIV/0!</v>
      </c>
      <c r="AN55" s="47"/>
      <c r="AO55" s="148"/>
      <c r="AP55" s="136"/>
      <c r="AQ55" s="89" t="e">
        <f>'Wind Calculations'!$AP55*LN(10/$AP$4)/LN($AP$5/$AP$4)</f>
        <v>#DIV/0!</v>
      </c>
      <c r="AR55" s="89" t="e">
        <f t="shared" si="16"/>
        <v>#DIV/0!</v>
      </c>
      <c r="AS55" s="89" t="e">
        <f t="shared" si="17"/>
        <v>#DIV/0!</v>
      </c>
      <c r="AT55" s="89" t="e">
        <f t="shared" si="18"/>
        <v>#DIV/0!</v>
      </c>
      <c r="AU55" s="89" t="e">
        <f t="shared" si="19"/>
        <v>#DIV/0!</v>
      </c>
      <c r="AV55" s="89" t="e">
        <f>IF('Emission Calculations'!$F$9="flat",IF(0.053*'Wind Calculations'!$AQ55&gt;$AP$3,58*('Wind Calculations'!$AQ55-$AP$3)^2+25*('Wind Calculations'!$AQ55-$AP$3),0),IF(AR55&gt;$AP$3,(58*(AR55-$AP$3)^2+25*(AR55-$AP$3))*$AP$7,0)+IF(AS55&gt;$AP$3,(58*(AS55-$AP$3)^2+25*(AS55-$AP$3))*$AQ$7,0)+IF(AT55&gt;$AP$3,(58*(AT55-$AP$3)^2+25*(AT55-$AP$3))*$AR$7,0)+IF(AU55&gt;$AP$3,(58*(AU55-$AP$3)^2+25*(AU55-$AP$3))*$AS$7,0))</f>
        <v>#DIV/0!</v>
      </c>
      <c r="AW55" s="89" t="e">
        <f>IF('Emission Calculations'!$F$9="flat",IF(0.056*'Wind Calculations'!$AQ55&gt;$AP$3,1,0),IF(OR(AR55&gt;$AP$3,AS55&gt;$AP$3,AT55&gt;$AP$3,AND((AU55&gt;$AP$3),$AP$7&gt;0)),1,0))</f>
        <v>#DIV/0!</v>
      </c>
    </row>
    <row r="56" spans="1:49">
      <c r="A56" s="148"/>
      <c r="B56" s="136"/>
      <c r="C56" s="89" t="e">
        <f>'Wind Calculations'!$B56*LN(10/$B$4)/LN($B$5/$B$4)</f>
        <v>#DIV/0!</v>
      </c>
      <c r="D56" s="89" t="e">
        <f t="shared" si="0"/>
        <v>#DIV/0!</v>
      </c>
      <c r="E56" s="89" t="e">
        <f t="shared" si="1"/>
        <v>#DIV/0!</v>
      </c>
      <c r="F56" s="89" t="e">
        <f t="shared" si="2"/>
        <v>#DIV/0!</v>
      </c>
      <c r="G56" s="89" t="e">
        <f t="shared" si="3"/>
        <v>#DIV/0!</v>
      </c>
      <c r="H56" s="138" t="e">
        <f>IF('Emission Calculations'!$B$9="flat",IF(0.053*'Wind Calculations'!$C56&gt;$B$3,58*('Wind Calculations'!$C56-$B$3)^2+25*('Wind Calculations'!$C56-$B$3),0),IF(D56&gt;$B$3,(58*(D56-$B$3)^2+25*(D56-$B$3))*$B$7,0)+IF(E56&gt;$B$3,(58*(E56-$B$3)^2+25*(E56-$B$3))*$C$7,0)+IF(F56&gt;$B$3,(58*(F56-$B$3)^2+25*(F56-$B$3))*$D$7,0)+IF(G56&gt;$B$3,(58*(G56-$B$3)^2+25*(G56-$B$3))*$E$7,0))</f>
        <v>#DIV/0!</v>
      </c>
      <c r="I56" s="138" t="e">
        <f>IF('Emission Calculations'!$B$9="flat",IF(0.056*'Wind Calculations'!$C56&gt;$B$3,1,0),IF(OR(D56&gt;$B$3,E56&gt;$B$3,F56&gt;$B$3,AND((G56&gt;$B$3),$B$7&gt;0)),1,0))</f>
        <v>#DIV/0!</v>
      </c>
      <c r="J56" s="139"/>
      <c r="K56" s="148"/>
      <c r="L56" s="136"/>
      <c r="M56" s="89" t="e">
        <f>'Wind Calculations'!$L56*LN(10/$L$4)/LN($L$5/$L$4)</f>
        <v>#DIV/0!</v>
      </c>
      <c r="N56" s="89" t="e">
        <f t="shared" si="4"/>
        <v>#DIV/0!</v>
      </c>
      <c r="O56" s="89" t="e">
        <f t="shared" si="5"/>
        <v>#DIV/0!</v>
      </c>
      <c r="P56" s="89" t="e">
        <f t="shared" si="6"/>
        <v>#DIV/0!</v>
      </c>
      <c r="Q56" s="89" t="e">
        <f t="shared" si="7"/>
        <v>#DIV/0!</v>
      </c>
      <c r="R56" s="89" t="e">
        <f>IF('Emission Calculations'!$C$9="flat",IF(0.053*'Wind Calculations'!$M56&gt;$L$3,58*('Wind Calculations'!$M56-$L$3)^2+25*('Wind Calculations'!$M56-$L$3),0),IF(N56&gt;$L$3,(58*(N56-$L$3)^2+25*(N56-$L$3))*$L$7,0)+IF(O56&gt;$L$3,(58*(O56-$L$3)^2+25*(O56-$L$3))*$M$7,0)+IF(P56&gt;$L$3,(58*(P56-$L$3)^2+25*(P56-$L$3))*$N$7,0)+IF(Q56&gt;$L$3,(58*(Q56-$L$3)^2+25*(Q56-$L$3))*$O$7,0))</f>
        <v>#DIV/0!</v>
      </c>
      <c r="S56" s="89" t="e">
        <f>IF('Emission Calculations'!$C$9="flat",IF(0.056*'Wind Calculations'!$M56&gt;$L$3,1,0),IF(OR(N56&gt;$L$3,O56&gt;$L$3,P56&gt;$L$3,AND((Q56&gt;$L$3),$L$7&gt;0)),1,0))</f>
        <v>#DIV/0!</v>
      </c>
      <c r="T56" s="47"/>
      <c r="U56" s="148"/>
      <c r="V56" s="136"/>
      <c r="W56" s="89" t="e">
        <f>'Wind Calculations'!$V56*LN(10/$V$4)/LN($V$5/$V$4)</f>
        <v>#DIV/0!</v>
      </c>
      <c r="X56" s="89" t="e">
        <f t="shared" si="8"/>
        <v>#DIV/0!</v>
      </c>
      <c r="Y56" s="89" t="e">
        <f t="shared" si="9"/>
        <v>#DIV/0!</v>
      </c>
      <c r="Z56" s="89" t="e">
        <f t="shared" si="10"/>
        <v>#DIV/0!</v>
      </c>
      <c r="AA56" s="89" t="e">
        <f t="shared" si="11"/>
        <v>#DIV/0!</v>
      </c>
      <c r="AB56" s="89" t="e">
        <f>IF('Emission Calculations'!$D$9="flat",IF(0.053*'Wind Calculations'!$W56&gt;$V$3,58*('Wind Calculations'!$W56-$L$3)^2+25*('Wind Calculations'!$W56-$L$3),0),IF(X56&gt;$L$3,(58*(X56-$L$3)^2+25*(X56-$L$3))*$V$7,0)+IF(Y56&gt;$V$3,(58*(Y56-$V$3)^2+25*(Y56-$V$3))*$W$7,0)+IF(Z56&gt;$V$3,(58*(Z56-$V$3)^2+25*(Z56-$V$3))*$X$7,0)+IF(AA56&gt;$V$3,(58*(AA56-$V$3)^2+25*(AA56-$V$3))*$Y$7,0))</f>
        <v>#DIV/0!</v>
      </c>
      <c r="AC56" s="89" t="e">
        <f>IF('Emission Calculations'!$D$9="flat",IF(0.056*'Wind Calculations'!$W56&gt;$V$3,1,0),IF(OR(X56&gt;$V$3,Y56&gt;$V$3,Z56&gt;$V$3,AND((AA56&gt;$V$3),$V$7&gt;0)),1,0))</f>
        <v>#DIV/0!</v>
      </c>
      <c r="AD56" s="47"/>
      <c r="AE56" s="148"/>
      <c r="AF56" s="136"/>
      <c r="AG56" s="89" t="e">
        <f>'Wind Calculations'!$AF56*LN(10/$AF$4)/LN($AF$5/$AF$4)</f>
        <v>#DIV/0!</v>
      </c>
      <c r="AH56" s="89" t="e">
        <f t="shared" si="12"/>
        <v>#DIV/0!</v>
      </c>
      <c r="AI56" s="89" t="e">
        <f t="shared" si="13"/>
        <v>#DIV/0!</v>
      </c>
      <c r="AJ56" s="89" t="e">
        <f t="shared" si="14"/>
        <v>#DIV/0!</v>
      </c>
      <c r="AK56" s="89" t="e">
        <f t="shared" si="15"/>
        <v>#DIV/0!</v>
      </c>
      <c r="AL56" s="89" t="e">
        <f>IF('Emission Calculations'!$E$9="flat",IF(0.053*'Wind Calculations'!$AG56&gt;$AF$3,58*('Wind Calculations'!$AG56-$AF$3)^2+25*('Wind Calculations'!$AG56-$AF$3),0),IF(AH56&gt;$AF$3,(58*(AH56-$AF$3)^2+25*(AH56-$AF$3))*$AF$7,0)+IF(AI56&gt;$AF$3,(58*(AI56-$AF$3)^2+25*(AI56-$AF$3))*$AG$7,0)+IF(AJ56&gt;$AF$3,(58*(AJ56-$AF$3)^2+25*(AJ56-$AF$3))*$AH$7,0)+IF(AK56&gt;$AF$3,(58*(AK56-$AF$3)^2+25*(AK56-$AF$3))*$AI$7,0))</f>
        <v>#DIV/0!</v>
      </c>
      <c r="AM56" s="89" t="e">
        <f>IF('Emission Calculations'!$E$9="flat",IF(0.056*'Wind Calculations'!$AG56&gt;$AF$3,1,0),IF(OR(AH56&gt;$AF$3,AI56&gt;$AF$3,AJ56&gt;$AF$3,AND((AK56&gt;$AF$3),$AF$7&gt;0)),1,0))</f>
        <v>#DIV/0!</v>
      </c>
      <c r="AN56" s="47"/>
      <c r="AO56" s="148"/>
      <c r="AP56" s="136"/>
      <c r="AQ56" s="89" t="e">
        <f>'Wind Calculations'!$AP56*LN(10/$AP$4)/LN($AP$5/$AP$4)</f>
        <v>#DIV/0!</v>
      </c>
      <c r="AR56" s="89" t="e">
        <f t="shared" si="16"/>
        <v>#DIV/0!</v>
      </c>
      <c r="AS56" s="89" t="e">
        <f t="shared" si="17"/>
        <v>#DIV/0!</v>
      </c>
      <c r="AT56" s="89" t="e">
        <f t="shared" si="18"/>
        <v>#DIV/0!</v>
      </c>
      <c r="AU56" s="89" t="e">
        <f t="shared" si="19"/>
        <v>#DIV/0!</v>
      </c>
      <c r="AV56" s="89" t="e">
        <f>IF('Emission Calculations'!$F$9="flat",IF(0.053*'Wind Calculations'!$AQ56&gt;$AP$3,58*('Wind Calculations'!$AQ56-$AP$3)^2+25*('Wind Calculations'!$AQ56-$AP$3),0),IF(AR56&gt;$AP$3,(58*(AR56-$AP$3)^2+25*(AR56-$AP$3))*$AP$7,0)+IF(AS56&gt;$AP$3,(58*(AS56-$AP$3)^2+25*(AS56-$AP$3))*$AQ$7,0)+IF(AT56&gt;$AP$3,(58*(AT56-$AP$3)^2+25*(AT56-$AP$3))*$AR$7,0)+IF(AU56&gt;$AP$3,(58*(AU56-$AP$3)^2+25*(AU56-$AP$3))*$AS$7,0))</f>
        <v>#DIV/0!</v>
      </c>
      <c r="AW56" s="89" t="e">
        <f>IF('Emission Calculations'!$F$9="flat",IF(0.056*'Wind Calculations'!$AQ56&gt;$AP$3,1,0),IF(OR(AR56&gt;$AP$3,AS56&gt;$AP$3,AT56&gt;$AP$3,AND((AU56&gt;$AP$3),$AP$7&gt;0)),1,0))</f>
        <v>#DIV/0!</v>
      </c>
    </row>
    <row r="57" spans="1:49">
      <c r="A57" s="148"/>
      <c r="B57" s="136"/>
      <c r="C57" s="89" t="e">
        <f>'Wind Calculations'!$B57*LN(10/$B$4)/LN($B$5/$B$4)</f>
        <v>#DIV/0!</v>
      </c>
      <c r="D57" s="89" t="e">
        <f t="shared" si="0"/>
        <v>#DIV/0!</v>
      </c>
      <c r="E57" s="89" t="e">
        <f t="shared" si="1"/>
        <v>#DIV/0!</v>
      </c>
      <c r="F57" s="89" t="e">
        <f t="shared" si="2"/>
        <v>#DIV/0!</v>
      </c>
      <c r="G57" s="89" t="e">
        <f t="shared" si="3"/>
        <v>#DIV/0!</v>
      </c>
      <c r="H57" s="138" t="e">
        <f>IF('Emission Calculations'!$B$9="flat",IF(0.053*'Wind Calculations'!$C57&gt;$B$3,58*('Wind Calculations'!$C57-$B$3)^2+25*('Wind Calculations'!$C57-$B$3),0),IF(D57&gt;$B$3,(58*(D57-$B$3)^2+25*(D57-$B$3))*$B$7,0)+IF(E57&gt;$B$3,(58*(E57-$B$3)^2+25*(E57-$B$3))*$C$7,0)+IF(F57&gt;$B$3,(58*(F57-$B$3)^2+25*(F57-$B$3))*$D$7,0)+IF(G57&gt;$B$3,(58*(G57-$B$3)^2+25*(G57-$B$3))*$E$7,0))</f>
        <v>#DIV/0!</v>
      </c>
      <c r="I57" s="138" t="e">
        <f>IF('Emission Calculations'!$B$9="flat",IF(0.056*'Wind Calculations'!$C57&gt;$B$3,1,0),IF(OR(D57&gt;$B$3,E57&gt;$B$3,F57&gt;$B$3,AND((G57&gt;$B$3),$B$7&gt;0)),1,0))</f>
        <v>#DIV/0!</v>
      </c>
      <c r="J57" s="139"/>
      <c r="K57" s="148"/>
      <c r="L57" s="136"/>
      <c r="M57" s="89" t="e">
        <f>'Wind Calculations'!$L57*LN(10/$L$4)/LN($L$5/$L$4)</f>
        <v>#DIV/0!</v>
      </c>
      <c r="N57" s="89" t="e">
        <f t="shared" si="4"/>
        <v>#DIV/0!</v>
      </c>
      <c r="O57" s="89" t="e">
        <f t="shared" si="5"/>
        <v>#DIV/0!</v>
      </c>
      <c r="P57" s="89" t="e">
        <f t="shared" si="6"/>
        <v>#DIV/0!</v>
      </c>
      <c r="Q57" s="89" t="e">
        <f t="shared" si="7"/>
        <v>#DIV/0!</v>
      </c>
      <c r="R57" s="89" t="e">
        <f>IF('Emission Calculations'!$C$9="flat",IF(0.053*'Wind Calculations'!$M57&gt;$L$3,58*('Wind Calculations'!$M57-$L$3)^2+25*('Wind Calculations'!$M57-$L$3),0),IF(N57&gt;$L$3,(58*(N57-$L$3)^2+25*(N57-$L$3))*$L$7,0)+IF(O57&gt;$L$3,(58*(O57-$L$3)^2+25*(O57-$L$3))*$M$7,0)+IF(P57&gt;$L$3,(58*(P57-$L$3)^2+25*(P57-$L$3))*$N$7,0)+IF(Q57&gt;$L$3,(58*(Q57-$L$3)^2+25*(Q57-$L$3))*$O$7,0))</f>
        <v>#DIV/0!</v>
      </c>
      <c r="S57" s="89" t="e">
        <f>IF('Emission Calculations'!$C$9="flat",IF(0.056*'Wind Calculations'!$M57&gt;$L$3,1,0),IF(OR(N57&gt;$L$3,O57&gt;$L$3,P57&gt;$L$3,AND((Q57&gt;$L$3),$L$7&gt;0)),1,0))</f>
        <v>#DIV/0!</v>
      </c>
      <c r="T57" s="47"/>
      <c r="U57" s="148"/>
      <c r="V57" s="136"/>
      <c r="W57" s="89" t="e">
        <f>'Wind Calculations'!$V57*LN(10/$V$4)/LN($V$5/$V$4)</f>
        <v>#DIV/0!</v>
      </c>
      <c r="X57" s="89" t="e">
        <f t="shared" si="8"/>
        <v>#DIV/0!</v>
      </c>
      <c r="Y57" s="89" t="e">
        <f t="shared" si="9"/>
        <v>#DIV/0!</v>
      </c>
      <c r="Z57" s="89" t="e">
        <f t="shared" si="10"/>
        <v>#DIV/0!</v>
      </c>
      <c r="AA57" s="89" t="e">
        <f t="shared" si="11"/>
        <v>#DIV/0!</v>
      </c>
      <c r="AB57" s="89" t="e">
        <f>IF('Emission Calculations'!$D$9="flat",IF(0.053*'Wind Calculations'!$W57&gt;$V$3,58*('Wind Calculations'!$W57-$L$3)^2+25*('Wind Calculations'!$W57-$L$3),0),IF(X57&gt;$L$3,(58*(X57-$L$3)^2+25*(X57-$L$3))*$V$7,0)+IF(Y57&gt;$V$3,(58*(Y57-$V$3)^2+25*(Y57-$V$3))*$W$7,0)+IF(Z57&gt;$V$3,(58*(Z57-$V$3)^2+25*(Z57-$V$3))*$X$7,0)+IF(AA57&gt;$V$3,(58*(AA57-$V$3)^2+25*(AA57-$V$3))*$Y$7,0))</f>
        <v>#DIV/0!</v>
      </c>
      <c r="AC57" s="89" t="e">
        <f>IF('Emission Calculations'!$D$9="flat",IF(0.056*'Wind Calculations'!$W57&gt;$V$3,1,0),IF(OR(X57&gt;$V$3,Y57&gt;$V$3,Z57&gt;$V$3,AND((AA57&gt;$V$3),$V$7&gt;0)),1,0))</f>
        <v>#DIV/0!</v>
      </c>
      <c r="AD57" s="47"/>
      <c r="AE57" s="148"/>
      <c r="AF57" s="136"/>
      <c r="AG57" s="89" t="e">
        <f>'Wind Calculations'!$AF57*LN(10/$AF$4)/LN($AF$5/$AF$4)</f>
        <v>#DIV/0!</v>
      </c>
      <c r="AH57" s="89" t="e">
        <f t="shared" si="12"/>
        <v>#DIV/0!</v>
      </c>
      <c r="AI57" s="89" t="e">
        <f t="shared" si="13"/>
        <v>#DIV/0!</v>
      </c>
      <c r="AJ57" s="89" t="e">
        <f t="shared" si="14"/>
        <v>#DIV/0!</v>
      </c>
      <c r="AK57" s="89" t="e">
        <f t="shared" si="15"/>
        <v>#DIV/0!</v>
      </c>
      <c r="AL57" s="89" t="e">
        <f>IF('Emission Calculations'!$E$9="flat",IF(0.053*'Wind Calculations'!$AG57&gt;$AF$3,58*('Wind Calculations'!$AG57-$AF$3)^2+25*('Wind Calculations'!$AG57-$AF$3),0),IF(AH57&gt;$AF$3,(58*(AH57-$AF$3)^2+25*(AH57-$AF$3))*$AF$7,0)+IF(AI57&gt;$AF$3,(58*(AI57-$AF$3)^2+25*(AI57-$AF$3))*$AG$7,0)+IF(AJ57&gt;$AF$3,(58*(AJ57-$AF$3)^2+25*(AJ57-$AF$3))*$AH$7,0)+IF(AK57&gt;$AF$3,(58*(AK57-$AF$3)^2+25*(AK57-$AF$3))*$AI$7,0))</f>
        <v>#DIV/0!</v>
      </c>
      <c r="AM57" s="89" t="e">
        <f>IF('Emission Calculations'!$E$9="flat",IF(0.056*'Wind Calculations'!$AG57&gt;$AF$3,1,0),IF(OR(AH57&gt;$AF$3,AI57&gt;$AF$3,AJ57&gt;$AF$3,AND((AK57&gt;$AF$3),$AF$7&gt;0)),1,0))</f>
        <v>#DIV/0!</v>
      </c>
      <c r="AN57" s="47"/>
      <c r="AO57" s="148"/>
      <c r="AP57" s="136"/>
      <c r="AQ57" s="89" t="e">
        <f>'Wind Calculations'!$AP57*LN(10/$AP$4)/LN($AP$5/$AP$4)</f>
        <v>#DIV/0!</v>
      </c>
      <c r="AR57" s="89" t="e">
        <f t="shared" si="16"/>
        <v>#DIV/0!</v>
      </c>
      <c r="AS57" s="89" t="e">
        <f t="shared" si="17"/>
        <v>#DIV/0!</v>
      </c>
      <c r="AT57" s="89" t="e">
        <f t="shared" si="18"/>
        <v>#DIV/0!</v>
      </c>
      <c r="AU57" s="89" t="e">
        <f t="shared" si="19"/>
        <v>#DIV/0!</v>
      </c>
      <c r="AV57" s="89" t="e">
        <f>IF('Emission Calculations'!$F$9="flat",IF(0.053*'Wind Calculations'!$AQ57&gt;$AP$3,58*('Wind Calculations'!$AQ57-$AP$3)^2+25*('Wind Calculations'!$AQ57-$AP$3),0),IF(AR57&gt;$AP$3,(58*(AR57-$AP$3)^2+25*(AR57-$AP$3))*$AP$7,0)+IF(AS57&gt;$AP$3,(58*(AS57-$AP$3)^2+25*(AS57-$AP$3))*$AQ$7,0)+IF(AT57&gt;$AP$3,(58*(AT57-$AP$3)^2+25*(AT57-$AP$3))*$AR$7,0)+IF(AU57&gt;$AP$3,(58*(AU57-$AP$3)^2+25*(AU57-$AP$3))*$AS$7,0))</f>
        <v>#DIV/0!</v>
      </c>
      <c r="AW57" s="89" t="e">
        <f>IF('Emission Calculations'!$F$9="flat",IF(0.056*'Wind Calculations'!$AQ57&gt;$AP$3,1,0),IF(OR(AR57&gt;$AP$3,AS57&gt;$AP$3,AT57&gt;$AP$3,AND((AU57&gt;$AP$3),$AP$7&gt;0)),1,0))</f>
        <v>#DIV/0!</v>
      </c>
    </row>
    <row r="58" spans="1:49">
      <c r="A58" s="148"/>
      <c r="B58" s="136"/>
      <c r="C58" s="89" t="e">
        <f>'Wind Calculations'!$B58*LN(10/$B$4)/LN($B$5/$B$4)</f>
        <v>#DIV/0!</v>
      </c>
      <c r="D58" s="89" t="e">
        <f t="shared" si="0"/>
        <v>#DIV/0!</v>
      </c>
      <c r="E58" s="89" t="e">
        <f t="shared" si="1"/>
        <v>#DIV/0!</v>
      </c>
      <c r="F58" s="89" t="e">
        <f t="shared" si="2"/>
        <v>#DIV/0!</v>
      </c>
      <c r="G58" s="89" t="e">
        <f t="shared" si="3"/>
        <v>#DIV/0!</v>
      </c>
      <c r="H58" s="138" t="e">
        <f>IF('Emission Calculations'!$B$9="flat",IF(0.053*'Wind Calculations'!$C58&gt;$B$3,58*('Wind Calculations'!$C58-$B$3)^2+25*('Wind Calculations'!$C58-$B$3),0),IF(D58&gt;$B$3,(58*(D58-$B$3)^2+25*(D58-$B$3))*$B$7,0)+IF(E58&gt;$B$3,(58*(E58-$B$3)^2+25*(E58-$B$3))*$C$7,0)+IF(F58&gt;$B$3,(58*(F58-$B$3)^2+25*(F58-$B$3))*$D$7,0)+IF(G58&gt;$B$3,(58*(G58-$B$3)^2+25*(G58-$B$3))*$E$7,0))</f>
        <v>#DIV/0!</v>
      </c>
      <c r="I58" s="138" t="e">
        <f>IF('Emission Calculations'!$B$9="flat",IF(0.056*'Wind Calculations'!$C58&gt;$B$3,1,0),IF(OR(D58&gt;$B$3,E58&gt;$B$3,F58&gt;$B$3,AND((G58&gt;$B$3),$B$7&gt;0)),1,0))</f>
        <v>#DIV/0!</v>
      </c>
      <c r="J58" s="139"/>
      <c r="K58" s="148"/>
      <c r="L58" s="136"/>
      <c r="M58" s="89" t="e">
        <f>'Wind Calculations'!$L58*LN(10/$L$4)/LN($L$5/$L$4)</f>
        <v>#DIV/0!</v>
      </c>
      <c r="N58" s="89" t="e">
        <f t="shared" si="4"/>
        <v>#DIV/0!</v>
      </c>
      <c r="O58" s="89" t="e">
        <f t="shared" si="5"/>
        <v>#DIV/0!</v>
      </c>
      <c r="P58" s="89" t="e">
        <f t="shared" si="6"/>
        <v>#DIV/0!</v>
      </c>
      <c r="Q58" s="89" t="e">
        <f t="shared" si="7"/>
        <v>#DIV/0!</v>
      </c>
      <c r="R58" s="89" t="e">
        <f>IF('Emission Calculations'!$C$9="flat",IF(0.053*'Wind Calculations'!$M58&gt;$L$3,58*('Wind Calculations'!$M58-$L$3)^2+25*('Wind Calculations'!$M58-$L$3),0),IF(N58&gt;$L$3,(58*(N58-$L$3)^2+25*(N58-$L$3))*$L$7,0)+IF(O58&gt;$L$3,(58*(O58-$L$3)^2+25*(O58-$L$3))*$M$7,0)+IF(P58&gt;$L$3,(58*(P58-$L$3)^2+25*(P58-$L$3))*$N$7,0)+IF(Q58&gt;$L$3,(58*(Q58-$L$3)^2+25*(Q58-$L$3))*$O$7,0))</f>
        <v>#DIV/0!</v>
      </c>
      <c r="S58" s="89" t="e">
        <f>IF('Emission Calculations'!$C$9="flat",IF(0.056*'Wind Calculations'!$M58&gt;$L$3,1,0),IF(OR(N58&gt;$L$3,O58&gt;$L$3,P58&gt;$L$3,AND((Q58&gt;$L$3),$L$7&gt;0)),1,0))</f>
        <v>#DIV/0!</v>
      </c>
      <c r="T58" s="47"/>
      <c r="U58" s="148"/>
      <c r="V58" s="136"/>
      <c r="W58" s="89" t="e">
        <f>'Wind Calculations'!$V58*LN(10/$V$4)/LN($V$5/$V$4)</f>
        <v>#DIV/0!</v>
      </c>
      <c r="X58" s="89" t="e">
        <f t="shared" si="8"/>
        <v>#DIV/0!</v>
      </c>
      <c r="Y58" s="89" t="e">
        <f t="shared" si="9"/>
        <v>#DIV/0!</v>
      </c>
      <c r="Z58" s="89" t="e">
        <f t="shared" si="10"/>
        <v>#DIV/0!</v>
      </c>
      <c r="AA58" s="89" t="e">
        <f t="shared" si="11"/>
        <v>#DIV/0!</v>
      </c>
      <c r="AB58" s="89" t="e">
        <f>IF('Emission Calculations'!$D$9="flat",IF(0.053*'Wind Calculations'!$W58&gt;$V$3,58*('Wind Calculations'!$W58-$L$3)^2+25*('Wind Calculations'!$W58-$L$3),0),IF(X58&gt;$L$3,(58*(X58-$L$3)^2+25*(X58-$L$3))*$V$7,0)+IF(Y58&gt;$V$3,(58*(Y58-$V$3)^2+25*(Y58-$V$3))*$W$7,0)+IF(Z58&gt;$V$3,(58*(Z58-$V$3)^2+25*(Z58-$V$3))*$X$7,0)+IF(AA58&gt;$V$3,(58*(AA58-$V$3)^2+25*(AA58-$V$3))*$Y$7,0))</f>
        <v>#DIV/0!</v>
      </c>
      <c r="AC58" s="89" t="e">
        <f>IF('Emission Calculations'!$D$9="flat",IF(0.056*'Wind Calculations'!$W58&gt;$V$3,1,0),IF(OR(X58&gt;$V$3,Y58&gt;$V$3,Z58&gt;$V$3,AND((AA58&gt;$V$3),$V$7&gt;0)),1,0))</f>
        <v>#DIV/0!</v>
      </c>
      <c r="AD58" s="47"/>
      <c r="AE58" s="148"/>
      <c r="AF58" s="136"/>
      <c r="AG58" s="89" t="e">
        <f>'Wind Calculations'!$AF58*LN(10/$AF$4)/LN($AF$5/$AF$4)</f>
        <v>#DIV/0!</v>
      </c>
      <c r="AH58" s="89" t="e">
        <f t="shared" si="12"/>
        <v>#DIV/0!</v>
      </c>
      <c r="AI58" s="89" t="e">
        <f t="shared" si="13"/>
        <v>#DIV/0!</v>
      </c>
      <c r="AJ58" s="89" t="e">
        <f t="shared" si="14"/>
        <v>#DIV/0!</v>
      </c>
      <c r="AK58" s="89" t="e">
        <f t="shared" si="15"/>
        <v>#DIV/0!</v>
      </c>
      <c r="AL58" s="89" t="e">
        <f>IF('Emission Calculations'!$E$9="flat",IF(0.053*'Wind Calculations'!$AG58&gt;$AF$3,58*('Wind Calculations'!$AG58-$AF$3)^2+25*('Wind Calculations'!$AG58-$AF$3),0),IF(AH58&gt;$AF$3,(58*(AH58-$AF$3)^2+25*(AH58-$AF$3))*$AF$7,0)+IF(AI58&gt;$AF$3,(58*(AI58-$AF$3)^2+25*(AI58-$AF$3))*$AG$7,0)+IF(AJ58&gt;$AF$3,(58*(AJ58-$AF$3)^2+25*(AJ58-$AF$3))*$AH$7,0)+IF(AK58&gt;$AF$3,(58*(AK58-$AF$3)^2+25*(AK58-$AF$3))*$AI$7,0))</f>
        <v>#DIV/0!</v>
      </c>
      <c r="AM58" s="89" t="e">
        <f>IF('Emission Calculations'!$E$9="flat",IF(0.056*'Wind Calculations'!$AG58&gt;$AF$3,1,0),IF(OR(AH58&gt;$AF$3,AI58&gt;$AF$3,AJ58&gt;$AF$3,AND((AK58&gt;$AF$3),$AF$7&gt;0)),1,0))</f>
        <v>#DIV/0!</v>
      </c>
      <c r="AN58" s="47"/>
      <c r="AO58" s="148"/>
      <c r="AP58" s="136"/>
      <c r="AQ58" s="89" t="e">
        <f>'Wind Calculations'!$AP58*LN(10/$AP$4)/LN($AP$5/$AP$4)</f>
        <v>#DIV/0!</v>
      </c>
      <c r="AR58" s="89" t="e">
        <f t="shared" si="16"/>
        <v>#DIV/0!</v>
      </c>
      <c r="AS58" s="89" t="e">
        <f t="shared" si="17"/>
        <v>#DIV/0!</v>
      </c>
      <c r="AT58" s="89" t="e">
        <f t="shared" si="18"/>
        <v>#DIV/0!</v>
      </c>
      <c r="AU58" s="89" t="e">
        <f t="shared" si="19"/>
        <v>#DIV/0!</v>
      </c>
      <c r="AV58" s="89" t="e">
        <f>IF('Emission Calculations'!$F$9="flat",IF(0.053*'Wind Calculations'!$AQ58&gt;$AP$3,58*('Wind Calculations'!$AQ58-$AP$3)^2+25*('Wind Calculations'!$AQ58-$AP$3),0),IF(AR58&gt;$AP$3,(58*(AR58-$AP$3)^2+25*(AR58-$AP$3))*$AP$7,0)+IF(AS58&gt;$AP$3,(58*(AS58-$AP$3)^2+25*(AS58-$AP$3))*$AQ$7,0)+IF(AT58&gt;$AP$3,(58*(AT58-$AP$3)^2+25*(AT58-$AP$3))*$AR$7,0)+IF(AU58&gt;$AP$3,(58*(AU58-$AP$3)^2+25*(AU58-$AP$3))*$AS$7,0))</f>
        <v>#DIV/0!</v>
      </c>
      <c r="AW58" s="89" t="e">
        <f>IF('Emission Calculations'!$F$9="flat",IF(0.056*'Wind Calculations'!$AQ58&gt;$AP$3,1,0),IF(OR(AR58&gt;$AP$3,AS58&gt;$AP$3,AT58&gt;$AP$3,AND((AU58&gt;$AP$3),$AP$7&gt;0)),1,0))</f>
        <v>#DIV/0!</v>
      </c>
    </row>
    <row r="59" spans="1:49">
      <c r="A59" s="148"/>
      <c r="B59" s="136"/>
      <c r="C59" s="89" t="e">
        <f>'Wind Calculations'!$B59*LN(10/$B$4)/LN($B$5/$B$4)</f>
        <v>#DIV/0!</v>
      </c>
      <c r="D59" s="89" t="e">
        <f t="shared" si="0"/>
        <v>#DIV/0!</v>
      </c>
      <c r="E59" s="89" t="e">
        <f t="shared" si="1"/>
        <v>#DIV/0!</v>
      </c>
      <c r="F59" s="89" t="e">
        <f t="shared" si="2"/>
        <v>#DIV/0!</v>
      </c>
      <c r="G59" s="89" t="e">
        <f t="shared" si="3"/>
        <v>#DIV/0!</v>
      </c>
      <c r="H59" s="138" t="e">
        <f>IF('Emission Calculations'!$B$9="flat",IF(0.053*'Wind Calculations'!$C59&gt;$B$3,58*('Wind Calculations'!$C59-$B$3)^2+25*('Wind Calculations'!$C59-$B$3),0),IF(D59&gt;$B$3,(58*(D59-$B$3)^2+25*(D59-$B$3))*$B$7,0)+IF(E59&gt;$B$3,(58*(E59-$B$3)^2+25*(E59-$B$3))*$C$7,0)+IF(F59&gt;$B$3,(58*(F59-$B$3)^2+25*(F59-$B$3))*$D$7,0)+IF(G59&gt;$B$3,(58*(G59-$B$3)^2+25*(G59-$B$3))*$E$7,0))</f>
        <v>#DIV/0!</v>
      </c>
      <c r="I59" s="138" t="e">
        <f>IF('Emission Calculations'!$B$9="flat",IF(0.056*'Wind Calculations'!$C59&gt;$B$3,1,0),IF(OR(D59&gt;$B$3,E59&gt;$B$3,F59&gt;$B$3,AND((G59&gt;$B$3),$B$7&gt;0)),1,0))</f>
        <v>#DIV/0!</v>
      </c>
      <c r="J59" s="139"/>
      <c r="K59" s="148"/>
      <c r="L59" s="136"/>
      <c r="M59" s="89" t="e">
        <f>'Wind Calculations'!$L59*LN(10/$L$4)/LN($L$5/$L$4)</f>
        <v>#DIV/0!</v>
      </c>
      <c r="N59" s="89" t="e">
        <f t="shared" si="4"/>
        <v>#DIV/0!</v>
      </c>
      <c r="O59" s="89" t="e">
        <f t="shared" si="5"/>
        <v>#DIV/0!</v>
      </c>
      <c r="P59" s="89" t="e">
        <f t="shared" si="6"/>
        <v>#DIV/0!</v>
      </c>
      <c r="Q59" s="89" t="e">
        <f t="shared" si="7"/>
        <v>#DIV/0!</v>
      </c>
      <c r="R59" s="89" t="e">
        <f>IF('Emission Calculations'!$C$9="flat",IF(0.053*'Wind Calculations'!$M59&gt;$L$3,58*('Wind Calculations'!$M59-$L$3)^2+25*('Wind Calculations'!$M59-$L$3),0),IF(N59&gt;$L$3,(58*(N59-$L$3)^2+25*(N59-$L$3))*$L$7,0)+IF(O59&gt;$L$3,(58*(O59-$L$3)^2+25*(O59-$L$3))*$M$7,0)+IF(P59&gt;$L$3,(58*(P59-$L$3)^2+25*(P59-$L$3))*$N$7,0)+IF(Q59&gt;$L$3,(58*(Q59-$L$3)^2+25*(Q59-$L$3))*$O$7,0))</f>
        <v>#DIV/0!</v>
      </c>
      <c r="S59" s="89" t="e">
        <f>IF('Emission Calculations'!$C$9="flat",IF(0.056*'Wind Calculations'!$M59&gt;$L$3,1,0),IF(OR(N59&gt;$L$3,O59&gt;$L$3,P59&gt;$L$3,AND((Q59&gt;$L$3),$L$7&gt;0)),1,0))</f>
        <v>#DIV/0!</v>
      </c>
      <c r="T59" s="47"/>
      <c r="U59" s="148"/>
      <c r="V59" s="136"/>
      <c r="W59" s="89" t="e">
        <f>'Wind Calculations'!$V59*LN(10/$V$4)/LN($V$5/$V$4)</f>
        <v>#DIV/0!</v>
      </c>
      <c r="X59" s="89" t="e">
        <f t="shared" si="8"/>
        <v>#DIV/0!</v>
      </c>
      <c r="Y59" s="89" t="e">
        <f t="shared" si="9"/>
        <v>#DIV/0!</v>
      </c>
      <c r="Z59" s="89" t="e">
        <f t="shared" si="10"/>
        <v>#DIV/0!</v>
      </c>
      <c r="AA59" s="89" t="e">
        <f t="shared" si="11"/>
        <v>#DIV/0!</v>
      </c>
      <c r="AB59" s="89" t="e">
        <f>IF('Emission Calculations'!$D$9="flat",IF(0.053*'Wind Calculations'!$W59&gt;$V$3,58*('Wind Calculations'!$W59-$L$3)^2+25*('Wind Calculations'!$W59-$L$3),0),IF(X59&gt;$L$3,(58*(X59-$L$3)^2+25*(X59-$L$3))*$V$7,0)+IF(Y59&gt;$V$3,(58*(Y59-$V$3)^2+25*(Y59-$V$3))*$W$7,0)+IF(Z59&gt;$V$3,(58*(Z59-$V$3)^2+25*(Z59-$V$3))*$X$7,0)+IF(AA59&gt;$V$3,(58*(AA59-$V$3)^2+25*(AA59-$V$3))*$Y$7,0))</f>
        <v>#DIV/0!</v>
      </c>
      <c r="AC59" s="89" t="e">
        <f>IF('Emission Calculations'!$D$9="flat",IF(0.056*'Wind Calculations'!$W59&gt;$V$3,1,0),IF(OR(X59&gt;$V$3,Y59&gt;$V$3,Z59&gt;$V$3,AND((AA59&gt;$V$3),$V$7&gt;0)),1,0))</f>
        <v>#DIV/0!</v>
      </c>
      <c r="AD59" s="47"/>
      <c r="AE59" s="148"/>
      <c r="AF59" s="136"/>
      <c r="AG59" s="89" t="e">
        <f>'Wind Calculations'!$AF59*LN(10/$AF$4)/LN($AF$5/$AF$4)</f>
        <v>#DIV/0!</v>
      </c>
      <c r="AH59" s="89" t="e">
        <f t="shared" si="12"/>
        <v>#DIV/0!</v>
      </c>
      <c r="AI59" s="89" t="e">
        <f t="shared" si="13"/>
        <v>#DIV/0!</v>
      </c>
      <c r="AJ59" s="89" t="e">
        <f t="shared" si="14"/>
        <v>#DIV/0!</v>
      </c>
      <c r="AK59" s="89" t="e">
        <f t="shared" si="15"/>
        <v>#DIV/0!</v>
      </c>
      <c r="AL59" s="89" t="e">
        <f>IF('Emission Calculations'!$E$9="flat",IF(0.053*'Wind Calculations'!$AG59&gt;$AF$3,58*('Wind Calculations'!$AG59-$AF$3)^2+25*('Wind Calculations'!$AG59-$AF$3),0),IF(AH59&gt;$AF$3,(58*(AH59-$AF$3)^2+25*(AH59-$AF$3))*$AF$7,0)+IF(AI59&gt;$AF$3,(58*(AI59-$AF$3)^2+25*(AI59-$AF$3))*$AG$7,0)+IF(AJ59&gt;$AF$3,(58*(AJ59-$AF$3)^2+25*(AJ59-$AF$3))*$AH$7,0)+IF(AK59&gt;$AF$3,(58*(AK59-$AF$3)^2+25*(AK59-$AF$3))*$AI$7,0))</f>
        <v>#DIV/0!</v>
      </c>
      <c r="AM59" s="89" t="e">
        <f>IF('Emission Calculations'!$E$9="flat",IF(0.056*'Wind Calculations'!$AG59&gt;$AF$3,1,0),IF(OR(AH59&gt;$AF$3,AI59&gt;$AF$3,AJ59&gt;$AF$3,AND((AK59&gt;$AF$3),$AF$7&gt;0)),1,0))</f>
        <v>#DIV/0!</v>
      </c>
      <c r="AN59" s="47"/>
      <c r="AO59" s="148"/>
      <c r="AP59" s="136"/>
      <c r="AQ59" s="89" t="e">
        <f>'Wind Calculations'!$AP59*LN(10/$AP$4)/LN($AP$5/$AP$4)</f>
        <v>#DIV/0!</v>
      </c>
      <c r="AR59" s="89" t="e">
        <f t="shared" si="16"/>
        <v>#DIV/0!</v>
      </c>
      <c r="AS59" s="89" t="e">
        <f t="shared" si="17"/>
        <v>#DIV/0!</v>
      </c>
      <c r="AT59" s="89" t="e">
        <f t="shared" si="18"/>
        <v>#DIV/0!</v>
      </c>
      <c r="AU59" s="89" t="e">
        <f t="shared" si="19"/>
        <v>#DIV/0!</v>
      </c>
      <c r="AV59" s="89" t="e">
        <f>IF('Emission Calculations'!$F$9="flat",IF(0.053*'Wind Calculations'!$AQ59&gt;$AP$3,58*('Wind Calculations'!$AQ59-$AP$3)^2+25*('Wind Calculations'!$AQ59-$AP$3),0),IF(AR59&gt;$AP$3,(58*(AR59-$AP$3)^2+25*(AR59-$AP$3))*$AP$7,0)+IF(AS59&gt;$AP$3,(58*(AS59-$AP$3)^2+25*(AS59-$AP$3))*$AQ$7,0)+IF(AT59&gt;$AP$3,(58*(AT59-$AP$3)^2+25*(AT59-$AP$3))*$AR$7,0)+IF(AU59&gt;$AP$3,(58*(AU59-$AP$3)^2+25*(AU59-$AP$3))*$AS$7,0))</f>
        <v>#DIV/0!</v>
      </c>
      <c r="AW59" s="89" t="e">
        <f>IF('Emission Calculations'!$F$9="flat",IF(0.056*'Wind Calculations'!$AQ59&gt;$AP$3,1,0),IF(OR(AR59&gt;$AP$3,AS59&gt;$AP$3,AT59&gt;$AP$3,AND((AU59&gt;$AP$3),$AP$7&gt;0)),1,0))</f>
        <v>#DIV/0!</v>
      </c>
    </row>
    <row r="60" spans="1:49">
      <c r="A60" s="148"/>
      <c r="B60" s="136"/>
      <c r="C60" s="89" t="e">
        <f>'Wind Calculations'!$B60*LN(10/$B$4)/LN($B$5/$B$4)</f>
        <v>#DIV/0!</v>
      </c>
      <c r="D60" s="89" t="e">
        <f t="shared" si="0"/>
        <v>#DIV/0!</v>
      </c>
      <c r="E60" s="89" t="e">
        <f t="shared" si="1"/>
        <v>#DIV/0!</v>
      </c>
      <c r="F60" s="89" t="e">
        <f t="shared" si="2"/>
        <v>#DIV/0!</v>
      </c>
      <c r="G60" s="89" t="e">
        <f t="shared" si="3"/>
        <v>#DIV/0!</v>
      </c>
      <c r="H60" s="138" t="e">
        <f>IF('Emission Calculations'!$B$9="flat",IF(0.053*'Wind Calculations'!$C60&gt;$B$3,58*('Wind Calculations'!$C60-$B$3)^2+25*('Wind Calculations'!$C60-$B$3),0),IF(D60&gt;$B$3,(58*(D60-$B$3)^2+25*(D60-$B$3))*$B$7,0)+IF(E60&gt;$B$3,(58*(E60-$B$3)^2+25*(E60-$B$3))*$C$7,0)+IF(F60&gt;$B$3,(58*(F60-$B$3)^2+25*(F60-$B$3))*$D$7,0)+IF(G60&gt;$B$3,(58*(G60-$B$3)^2+25*(G60-$B$3))*$E$7,0))</f>
        <v>#DIV/0!</v>
      </c>
      <c r="I60" s="138" t="e">
        <f>IF('Emission Calculations'!$B$9="flat",IF(0.056*'Wind Calculations'!$C60&gt;$B$3,1,0),IF(OR(D60&gt;$B$3,E60&gt;$B$3,F60&gt;$B$3,AND((G60&gt;$B$3),$B$7&gt;0)),1,0))</f>
        <v>#DIV/0!</v>
      </c>
      <c r="J60" s="139"/>
      <c r="K60" s="148"/>
      <c r="L60" s="136"/>
      <c r="M60" s="89" t="e">
        <f>'Wind Calculations'!$L60*LN(10/$L$4)/LN($L$5/$L$4)</f>
        <v>#DIV/0!</v>
      </c>
      <c r="N60" s="89" t="e">
        <f t="shared" si="4"/>
        <v>#DIV/0!</v>
      </c>
      <c r="O60" s="89" t="e">
        <f t="shared" si="5"/>
        <v>#DIV/0!</v>
      </c>
      <c r="P60" s="89" t="e">
        <f t="shared" si="6"/>
        <v>#DIV/0!</v>
      </c>
      <c r="Q60" s="89" t="e">
        <f t="shared" si="7"/>
        <v>#DIV/0!</v>
      </c>
      <c r="R60" s="89" t="e">
        <f>IF('Emission Calculations'!$C$9="flat",IF(0.053*'Wind Calculations'!$M60&gt;$L$3,58*('Wind Calculations'!$M60-$L$3)^2+25*('Wind Calculations'!$M60-$L$3),0),IF(N60&gt;$L$3,(58*(N60-$L$3)^2+25*(N60-$L$3))*$L$7,0)+IF(O60&gt;$L$3,(58*(O60-$L$3)^2+25*(O60-$L$3))*$M$7,0)+IF(P60&gt;$L$3,(58*(P60-$L$3)^2+25*(P60-$L$3))*$N$7,0)+IF(Q60&gt;$L$3,(58*(Q60-$L$3)^2+25*(Q60-$L$3))*$O$7,0))</f>
        <v>#DIV/0!</v>
      </c>
      <c r="S60" s="89" t="e">
        <f>IF('Emission Calculations'!$C$9="flat",IF(0.056*'Wind Calculations'!$M60&gt;$L$3,1,0),IF(OR(N60&gt;$L$3,O60&gt;$L$3,P60&gt;$L$3,AND((Q60&gt;$L$3),$L$7&gt;0)),1,0))</f>
        <v>#DIV/0!</v>
      </c>
      <c r="T60" s="47"/>
      <c r="U60" s="148"/>
      <c r="V60" s="136"/>
      <c r="W60" s="89" t="e">
        <f>'Wind Calculations'!$V60*LN(10/$V$4)/LN($V$5/$V$4)</f>
        <v>#DIV/0!</v>
      </c>
      <c r="X60" s="89" t="e">
        <f t="shared" si="8"/>
        <v>#DIV/0!</v>
      </c>
      <c r="Y60" s="89" t="e">
        <f t="shared" si="9"/>
        <v>#DIV/0!</v>
      </c>
      <c r="Z60" s="89" t="e">
        <f t="shared" si="10"/>
        <v>#DIV/0!</v>
      </c>
      <c r="AA60" s="89" t="e">
        <f t="shared" si="11"/>
        <v>#DIV/0!</v>
      </c>
      <c r="AB60" s="89" t="e">
        <f>IF('Emission Calculations'!$D$9="flat",IF(0.053*'Wind Calculations'!$W60&gt;$V$3,58*('Wind Calculations'!$W60-$L$3)^2+25*('Wind Calculations'!$W60-$L$3),0),IF(X60&gt;$L$3,(58*(X60-$L$3)^2+25*(X60-$L$3))*$V$7,0)+IF(Y60&gt;$V$3,(58*(Y60-$V$3)^2+25*(Y60-$V$3))*$W$7,0)+IF(Z60&gt;$V$3,(58*(Z60-$V$3)^2+25*(Z60-$V$3))*$X$7,0)+IF(AA60&gt;$V$3,(58*(AA60-$V$3)^2+25*(AA60-$V$3))*$Y$7,0))</f>
        <v>#DIV/0!</v>
      </c>
      <c r="AC60" s="89" t="e">
        <f>IF('Emission Calculations'!$D$9="flat",IF(0.056*'Wind Calculations'!$W60&gt;$V$3,1,0),IF(OR(X60&gt;$V$3,Y60&gt;$V$3,Z60&gt;$V$3,AND((AA60&gt;$V$3),$V$7&gt;0)),1,0))</f>
        <v>#DIV/0!</v>
      </c>
      <c r="AD60" s="47"/>
      <c r="AE60" s="148"/>
      <c r="AF60" s="136"/>
      <c r="AG60" s="89" t="e">
        <f>'Wind Calculations'!$AF60*LN(10/$AF$4)/LN($AF$5/$AF$4)</f>
        <v>#DIV/0!</v>
      </c>
      <c r="AH60" s="89" t="e">
        <f t="shared" si="12"/>
        <v>#DIV/0!</v>
      </c>
      <c r="AI60" s="89" t="e">
        <f t="shared" si="13"/>
        <v>#DIV/0!</v>
      </c>
      <c r="AJ60" s="89" t="e">
        <f t="shared" si="14"/>
        <v>#DIV/0!</v>
      </c>
      <c r="AK60" s="89" t="e">
        <f t="shared" si="15"/>
        <v>#DIV/0!</v>
      </c>
      <c r="AL60" s="89" t="e">
        <f>IF('Emission Calculations'!$E$9="flat",IF(0.053*'Wind Calculations'!$AG60&gt;$AF$3,58*('Wind Calculations'!$AG60-$AF$3)^2+25*('Wind Calculations'!$AG60-$AF$3),0),IF(AH60&gt;$AF$3,(58*(AH60-$AF$3)^2+25*(AH60-$AF$3))*$AF$7,0)+IF(AI60&gt;$AF$3,(58*(AI60-$AF$3)^2+25*(AI60-$AF$3))*$AG$7,0)+IF(AJ60&gt;$AF$3,(58*(AJ60-$AF$3)^2+25*(AJ60-$AF$3))*$AH$7,0)+IF(AK60&gt;$AF$3,(58*(AK60-$AF$3)^2+25*(AK60-$AF$3))*$AI$7,0))</f>
        <v>#DIV/0!</v>
      </c>
      <c r="AM60" s="89" t="e">
        <f>IF('Emission Calculations'!$E$9="flat",IF(0.056*'Wind Calculations'!$AG60&gt;$AF$3,1,0),IF(OR(AH60&gt;$AF$3,AI60&gt;$AF$3,AJ60&gt;$AF$3,AND((AK60&gt;$AF$3),$AF$7&gt;0)),1,0))</f>
        <v>#DIV/0!</v>
      </c>
      <c r="AN60" s="47"/>
      <c r="AO60" s="148"/>
      <c r="AP60" s="136"/>
      <c r="AQ60" s="89" t="e">
        <f>'Wind Calculations'!$AP60*LN(10/$AP$4)/LN($AP$5/$AP$4)</f>
        <v>#DIV/0!</v>
      </c>
      <c r="AR60" s="89" t="e">
        <f t="shared" si="16"/>
        <v>#DIV/0!</v>
      </c>
      <c r="AS60" s="89" t="e">
        <f t="shared" si="17"/>
        <v>#DIV/0!</v>
      </c>
      <c r="AT60" s="89" t="e">
        <f t="shared" si="18"/>
        <v>#DIV/0!</v>
      </c>
      <c r="AU60" s="89" t="e">
        <f t="shared" si="19"/>
        <v>#DIV/0!</v>
      </c>
      <c r="AV60" s="89" t="e">
        <f>IF('Emission Calculations'!$F$9="flat",IF(0.053*'Wind Calculations'!$AQ60&gt;$AP$3,58*('Wind Calculations'!$AQ60-$AP$3)^2+25*('Wind Calculations'!$AQ60-$AP$3),0),IF(AR60&gt;$AP$3,(58*(AR60-$AP$3)^2+25*(AR60-$AP$3))*$AP$7,0)+IF(AS60&gt;$AP$3,(58*(AS60-$AP$3)^2+25*(AS60-$AP$3))*$AQ$7,0)+IF(AT60&gt;$AP$3,(58*(AT60-$AP$3)^2+25*(AT60-$AP$3))*$AR$7,0)+IF(AU60&gt;$AP$3,(58*(AU60-$AP$3)^2+25*(AU60-$AP$3))*$AS$7,0))</f>
        <v>#DIV/0!</v>
      </c>
      <c r="AW60" s="89" t="e">
        <f>IF('Emission Calculations'!$F$9="flat",IF(0.056*'Wind Calculations'!$AQ60&gt;$AP$3,1,0),IF(OR(AR60&gt;$AP$3,AS60&gt;$AP$3,AT60&gt;$AP$3,AND((AU60&gt;$AP$3),$AP$7&gt;0)),1,0))</f>
        <v>#DIV/0!</v>
      </c>
    </row>
    <row r="61" spans="1:49">
      <c r="A61" s="148"/>
      <c r="B61" s="136"/>
      <c r="C61" s="89" t="e">
        <f>'Wind Calculations'!$B61*LN(10/$B$4)/LN($B$5/$B$4)</f>
        <v>#DIV/0!</v>
      </c>
      <c r="D61" s="89" t="e">
        <f t="shared" si="0"/>
        <v>#DIV/0!</v>
      </c>
      <c r="E61" s="89" t="e">
        <f t="shared" si="1"/>
        <v>#DIV/0!</v>
      </c>
      <c r="F61" s="89" t="e">
        <f t="shared" si="2"/>
        <v>#DIV/0!</v>
      </c>
      <c r="G61" s="89" t="e">
        <f t="shared" si="3"/>
        <v>#DIV/0!</v>
      </c>
      <c r="H61" s="138" t="e">
        <f>IF('Emission Calculations'!$B$9="flat",IF(0.053*'Wind Calculations'!$C61&gt;$B$3,58*('Wind Calculations'!$C61-$B$3)^2+25*('Wind Calculations'!$C61-$B$3),0),IF(D61&gt;$B$3,(58*(D61-$B$3)^2+25*(D61-$B$3))*$B$7,0)+IF(E61&gt;$B$3,(58*(E61-$B$3)^2+25*(E61-$B$3))*$C$7,0)+IF(F61&gt;$B$3,(58*(F61-$B$3)^2+25*(F61-$B$3))*$D$7,0)+IF(G61&gt;$B$3,(58*(G61-$B$3)^2+25*(G61-$B$3))*$E$7,0))</f>
        <v>#DIV/0!</v>
      </c>
      <c r="I61" s="138" t="e">
        <f>IF('Emission Calculations'!$B$9="flat",IF(0.056*'Wind Calculations'!$C61&gt;$B$3,1,0),IF(OR(D61&gt;$B$3,E61&gt;$B$3,F61&gt;$B$3,AND((G61&gt;$B$3),$B$7&gt;0)),1,0))</f>
        <v>#DIV/0!</v>
      </c>
      <c r="J61" s="139"/>
      <c r="K61" s="148"/>
      <c r="L61" s="136"/>
      <c r="M61" s="89" t="e">
        <f>'Wind Calculations'!$L61*LN(10/$L$4)/LN($L$5/$L$4)</f>
        <v>#DIV/0!</v>
      </c>
      <c r="N61" s="89" t="e">
        <f t="shared" si="4"/>
        <v>#DIV/0!</v>
      </c>
      <c r="O61" s="89" t="e">
        <f t="shared" si="5"/>
        <v>#DIV/0!</v>
      </c>
      <c r="P61" s="89" t="e">
        <f t="shared" si="6"/>
        <v>#DIV/0!</v>
      </c>
      <c r="Q61" s="89" t="e">
        <f t="shared" si="7"/>
        <v>#DIV/0!</v>
      </c>
      <c r="R61" s="89" t="e">
        <f>IF('Emission Calculations'!$C$9="flat",IF(0.053*'Wind Calculations'!$M61&gt;$L$3,58*('Wind Calculations'!$M61-$L$3)^2+25*('Wind Calculations'!$M61-$L$3),0),IF(N61&gt;$L$3,(58*(N61-$L$3)^2+25*(N61-$L$3))*$L$7,0)+IF(O61&gt;$L$3,(58*(O61-$L$3)^2+25*(O61-$L$3))*$M$7,0)+IF(P61&gt;$L$3,(58*(P61-$L$3)^2+25*(P61-$L$3))*$N$7,0)+IF(Q61&gt;$L$3,(58*(Q61-$L$3)^2+25*(Q61-$L$3))*$O$7,0))</f>
        <v>#DIV/0!</v>
      </c>
      <c r="S61" s="89" t="e">
        <f>IF('Emission Calculations'!$C$9="flat",IF(0.056*'Wind Calculations'!$M61&gt;$L$3,1,0),IF(OR(N61&gt;$L$3,O61&gt;$L$3,P61&gt;$L$3,AND((Q61&gt;$L$3),$L$7&gt;0)),1,0))</f>
        <v>#DIV/0!</v>
      </c>
      <c r="T61" s="47"/>
      <c r="U61" s="148"/>
      <c r="V61" s="136"/>
      <c r="W61" s="89" t="e">
        <f>'Wind Calculations'!$V61*LN(10/$V$4)/LN($V$5/$V$4)</f>
        <v>#DIV/0!</v>
      </c>
      <c r="X61" s="89" t="e">
        <f t="shared" si="8"/>
        <v>#DIV/0!</v>
      </c>
      <c r="Y61" s="89" t="e">
        <f t="shared" si="9"/>
        <v>#DIV/0!</v>
      </c>
      <c r="Z61" s="89" t="e">
        <f t="shared" si="10"/>
        <v>#DIV/0!</v>
      </c>
      <c r="AA61" s="89" t="e">
        <f t="shared" si="11"/>
        <v>#DIV/0!</v>
      </c>
      <c r="AB61" s="89" t="e">
        <f>IF('Emission Calculations'!$D$9="flat",IF(0.053*'Wind Calculations'!$W61&gt;$V$3,58*('Wind Calculations'!$W61-$L$3)^2+25*('Wind Calculations'!$W61-$L$3),0),IF(X61&gt;$L$3,(58*(X61-$L$3)^2+25*(X61-$L$3))*$V$7,0)+IF(Y61&gt;$V$3,(58*(Y61-$V$3)^2+25*(Y61-$V$3))*$W$7,0)+IF(Z61&gt;$V$3,(58*(Z61-$V$3)^2+25*(Z61-$V$3))*$X$7,0)+IF(AA61&gt;$V$3,(58*(AA61-$V$3)^2+25*(AA61-$V$3))*$Y$7,0))</f>
        <v>#DIV/0!</v>
      </c>
      <c r="AC61" s="89" t="e">
        <f>IF('Emission Calculations'!$D$9="flat",IF(0.056*'Wind Calculations'!$W61&gt;$V$3,1,0),IF(OR(X61&gt;$V$3,Y61&gt;$V$3,Z61&gt;$V$3,AND((AA61&gt;$V$3),$V$7&gt;0)),1,0))</f>
        <v>#DIV/0!</v>
      </c>
      <c r="AD61" s="47"/>
      <c r="AE61" s="148"/>
      <c r="AF61" s="136"/>
      <c r="AG61" s="89" t="e">
        <f>'Wind Calculations'!$AF61*LN(10/$AF$4)/LN($AF$5/$AF$4)</f>
        <v>#DIV/0!</v>
      </c>
      <c r="AH61" s="89" t="e">
        <f t="shared" si="12"/>
        <v>#DIV/0!</v>
      </c>
      <c r="AI61" s="89" t="e">
        <f t="shared" si="13"/>
        <v>#DIV/0!</v>
      </c>
      <c r="AJ61" s="89" t="e">
        <f t="shared" si="14"/>
        <v>#DIV/0!</v>
      </c>
      <c r="AK61" s="89" t="e">
        <f t="shared" si="15"/>
        <v>#DIV/0!</v>
      </c>
      <c r="AL61" s="89" t="e">
        <f>IF('Emission Calculations'!$E$9="flat",IF(0.053*'Wind Calculations'!$AG61&gt;$AF$3,58*('Wind Calculations'!$AG61-$AF$3)^2+25*('Wind Calculations'!$AG61-$AF$3),0),IF(AH61&gt;$AF$3,(58*(AH61-$AF$3)^2+25*(AH61-$AF$3))*$AF$7,0)+IF(AI61&gt;$AF$3,(58*(AI61-$AF$3)^2+25*(AI61-$AF$3))*$AG$7,0)+IF(AJ61&gt;$AF$3,(58*(AJ61-$AF$3)^2+25*(AJ61-$AF$3))*$AH$7,0)+IF(AK61&gt;$AF$3,(58*(AK61-$AF$3)^2+25*(AK61-$AF$3))*$AI$7,0))</f>
        <v>#DIV/0!</v>
      </c>
      <c r="AM61" s="89" t="e">
        <f>IF('Emission Calculations'!$E$9="flat",IF(0.056*'Wind Calculations'!$AG61&gt;$AF$3,1,0),IF(OR(AH61&gt;$AF$3,AI61&gt;$AF$3,AJ61&gt;$AF$3,AND((AK61&gt;$AF$3),$AF$7&gt;0)),1,0))</f>
        <v>#DIV/0!</v>
      </c>
      <c r="AN61" s="47"/>
      <c r="AO61" s="148"/>
      <c r="AP61" s="136"/>
      <c r="AQ61" s="89" t="e">
        <f>'Wind Calculations'!$AP61*LN(10/$AP$4)/LN($AP$5/$AP$4)</f>
        <v>#DIV/0!</v>
      </c>
      <c r="AR61" s="89" t="e">
        <f t="shared" si="16"/>
        <v>#DIV/0!</v>
      </c>
      <c r="AS61" s="89" t="e">
        <f t="shared" si="17"/>
        <v>#DIV/0!</v>
      </c>
      <c r="AT61" s="89" t="e">
        <f t="shared" si="18"/>
        <v>#DIV/0!</v>
      </c>
      <c r="AU61" s="89" t="e">
        <f t="shared" si="19"/>
        <v>#DIV/0!</v>
      </c>
      <c r="AV61" s="89" t="e">
        <f>IF('Emission Calculations'!$F$9="flat",IF(0.053*'Wind Calculations'!$AQ61&gt;$AP$3,58*('Wind Calculations'!$AQ61-$AP$3)^2+25*('Wind Calculations'!$AQ61-$AP$3),0),IF(AR61&gt;$AP$3,(58*(AR61-$AP$3)^2+25*(AR61-$AP$3))*$AP$7,0)+IF(AS61&gt;$AP$3,(58*(AS61-$AP$3)^2+25*(AS61-$AP$3))*$AQ$7,0)+IF(AT61&gt;$AP$3,(58*(AT61-$AP$3)^2+25*(AT61-$AP$3))*$AR$7,0)+IF(AU61&gt;$AP$3,(58*(AU61-$AP$3)^2+25*(AU61-$AP$3))*$AS$7,0))</f>
        <v>#DIV/0!</v>
      </c>
      <c r="AW61" s="89" t="e">
        <f>IF('Emission Calculations'!$F$9="flat",IF(0.056*'Wind Calculations'!$AQ61&gt;$AP$3,1,0),IF(OR(AR61&gt;$AP$3,AS61&gt;$AP$3,AT61&gt;$AP$3,AND((AU61&gt;$AP$3),$AP$7&gt;0)),1,0))</f>
        <v>#DIV/0!</v>
      </c>
    </row>
    <row r="62" spans="1:49">
      <c r="A62" s="148"/>
      <c r="B62" s="136"/>
      <c r="C62" s="89" t="e">
        <f>'Wind Calculations'!$B62*LN(10/$B$4)/LN($B$5/$B$4)</f>
        <v>#DIV/0!</v>
      </c>
      <c r="D62" s="89" t="e">
        <f t="shared" si="0"/>
        <v>#DIV/0!</v>
      </c>
      <c r="E62" s="89" t="e">
        <f t="shared" si="1"/>
        <v>#DIV/0!</v>
      </c>
      <c r="F62" s="89" t="e">
        <f t="shared" si="2"/>
        <v>#DIV/0!</v>
      </c>
      <c r="G62" s="89" t="e">
        <f t="shared" si="3"/>
        <v>#DIV/0!</v>
      </c>
      <c r="H62" s="138" t="e">
        <f>IF('Emission Calculations'!$B$9="flat",IF(0.053*'Wind Calculations'!$C62&gt;$B$3,58*('Wind Calculations'!$C62-$B$3)^2+25*('Wind Calculations'!$C62-$B$3),0),IF(D62&gt;$B$3,(58*(D62-$B$3)^2+25*(D62-$B$3))*$B$7,0)+IF(E62&gt;$B$3,(58*(E62-$B$3)^2+25*(E62-$B$3))*$C$7,0)+IF(F62&gt;$B$3,(58*(F62-$B$3)^2+25*(F62-$B$3))*$D$7,0)+IF(G62&gt;$B$3,(58*(G62-$B$3)^2+25*(G62-$B$3))*$E$7,0))</f>
        <v>#DIV/0!</v>
      </c>
      <c r="I62" s="138" t="e">
        <f>IF('Emission Calculations'!$B$9="flat",IF(0.056*'Wind Calculations'!$C62&gt;$B$3,1,0),IF(OR(D62&gt;$B$3,E62&gt;$B$3,F62&gt;$B$3,AND((G62&gt;$B$3),$B$7&gt;0)),1,0))</f>
        <v>#DIV/0!</v>
      </c>
      <c r="J62" s="139"/>
      <c r="K62" s="148"/>
      <c r="L62" s="136"/>
      <c r="M62" s="89" t="e">
        <f>'Wind Calculations'!$L62*LN(10/$L$4)/LN($L$5/$L$4)</f>
        <v>#DIV/0!</v>
      </c>
      <c r="N62" s="89" t="e">
        <f t="shared" si="4"/>
        <v>#DIV/0!</v>
      </c>
      <c r="O62" s="89" t="e">
        <f t="shared" si="5"/>
        <v>#DIV/0!</v>
      </c>
      <c r="P62" s="89" t="e">
        <f t="shared" si="6"/>
        <v>#DIV/0!</v>
      </c>
      <c r="Q62" s="89" t="e">
        <f t="shared" si="7"/>
        <v>#DIV/0!</v>
      </c>
      <c r="R62" s="89" t="e">
        <f>IF('Emission Calculations'!$C$9="flat",IF(0.053*'Wind Calculations'!$M62&gt;$L$3,58*('Wind Calculations'!$M62-$L$3)^2+25*('Wind Calculations'!$M62-$L$3),0),IF(N62&gt;$L$3,(58*(N62-$L$3)^2+25*(N62-$L$3))*$L$7,0)+IF(O62&gt;$L$3,(58*(O62-$L$3)^2+25*(O62-$L$3))*$M$7,0)+IF(P62&gt;$L$3,(58*(P62-$L$3)^2+25*(P62-$L$3))*$N$7,0)+IF(Q62&gt;$L$3,(58*(Q62-$L$3)^2+25*(Q62-$L$3))*$O$7,0))</f>
        <v>#DIV/0!</v>
      </c>
      <c r="S62" s="89" t="e">
        <f>IF('Emission Calculations'!$C$9="flat",IF(0.056*'Wind Calculations'!$M62&gt;$L$3,1,0),IF(OR(N62&gt;$L$3,O62&gt;$L$3,P62&gt;$L$3,AND((Q62&gt;$L$3),$L$7&gt;0)),1,0))</f>
        <v>#DIV/0!</v>
      </c>
      <c r="T62" s="47"/>
      <c r="U62" s="148"/>
      <c r="V62" s="136"/>
      <c r="W62" s="89" t="e">
        <f>'Wind Calculations'!$V62*LN(10/$V$4)/LN($V$5/$V$4)</f>
        <v>#DIV/0!</v>
      </c>
      <c r="X62" s="89" t="e">
        <f t="shared" si="8"/>
        <v>#DIV/0!</v>
      </c>
      <c r="Y62" s="89" t="e">
        <f t="shared" si="9"/>
        <v>#DIV/0!</v>
      </c>
      <c r="Z62" s="89" t="e">
        <f t="shared" si="10"/>
        <v>#DIV/0!</v>
      </c>
      <c r="AA62" s="89" t="e">
        <f t="shared" si="11"/>
        <v>#DIV/0!</v>
      </c>
      <c r="AB62" s="89" t="e">
        <f>IF('Emission Calculations'!$D$9="flat",IF(0.053*'Wind Calculations'!$W62&gt;$V$3,58*('Wind Calculations'!$W62-$L$3)^2+25*('Wind Calculations'!$W62-$L$3),0),IF(X62&gt;$L$3,(58*(X62-$L$3)^2+25*(X62-$L$3))*$V$7,0)+IF(Y62&gt;$V$3,(58*(Y62-$V$3)^2+25*(Y62-$V$3))*$W$7,0)+IF(Z62&gt;$V$3,(58*(Z62-$V$3)^2+25*(Z62-$V$3))*$X$7,0)+IF(AA62&gt;$V$3,(58*(AA62-$V$3)^2+25*(AA62-$V$3))*$Y$7,0))</f>
        <v>#DIV/0!</v>
      </c>
      <c r="AC62" s="89" t="e">
        <f>IF('Emission Calculations'!$D$9="flat",IF(0.056*'Wind Calculations'!$W62&gt;$V$3,1,0),IF(OR(X62&gt;$V$3,Y62&gt;$V$3,Z62&gt;$V$3,AND((AA62&gt;$V$3),$V$7&gt;0)),1,0))</f>
        <v>#DIV/0!</v>
      </c>
      <c r="AD62" s="47"/>
      <c r="AE62" s="148"/>
      <c r="AF62" s="136"/>
      <c r="AG62" s="89" t="e">
        <f>'Wind Calculations'!$AF62*LN(10/$AF$4)/LN($AF$5/$AF$4)</f>
        <v>#DIV/0!</v>
      </c>
      <c r="AH62" s="89" t="e">
        <f t="shared" si="12"/>
        <v>#DIV/0!</v>
      </c>
      <c r="AI62" s="89" t="e">
        <f t="shared" si="13"/>
        <v>#DIV/0!</v>
      </c>
      <c r="AJ62" s="89" t="e">
        <f t="shared" si="14"/>
        <v>#DIV/0!</v>
      </c>
      <c r="AK62" s="89" t="e">
        <f t="shared" si="15"/>
        <v>#DIV/0!</v>
      </c>
      <c r="AL62" s="89" t="e">
        <f>IF('Emission Calculations'!$E$9="flat",IF(0.053*'Wind Calculations'!$AG62&gt;$AF$3,58*('Wind Calculations'!$AG62-$AF$3)^2+25*('Wind Calculations'!$AG62-$AF$3),0),IF(AH62&gt;$AF$3,(58*(AH62-$AF$3)^2+25*(AH62-$AF$3))*$AF$7,0)+IF(AI62&gt;$AF$3,(58*(AI62-$AF$3)^2+25*(AI62-$AF$3))*$AG$7,0)+IF(AJ62&gt;$AF$3,(58*(AJ62-$AF$3)^2+25*(AJ62-$AF$3))*$AH$7,0)+IF(AK62&gt;$AF$3,(58*(AK62-$AF$3)^2+25*(AK62-$AF$3))*$AI$7,0))</f>
        <v>#DIV/0!</v>
      </c>
      <c r="AM62" s="89" t="e">
        <f>IF('Emission Calculations'!$E$9="flat",IF(0.056*'Wind Calculations'!$AG62&gt;$AF$3,1,0),IF(OR(AH62&gt;$AF$3,AI62&gt;$AF$3,AJ62&gt;$AF$3,AND((AK62&gt;$AF$3),$AF$7&gt;0)),1,0))</f>
        <v>#DIV/0!</v>
      </c>
      <c r="AN62" s="47"/>
      <c r="AO62" s="148"/>
      <c r="AP62" s="136"/>
      <c r="AQ62" s="89" t="e">
        <f>'Wind Calculations'!$AP62*LN(10/$AP$4)/LN($AP$5/$AP$4)</f>
        <v>#DIV/0!</v>
      </c>
      <c r="AR62" s="89" t="e">
        <f t="shared" si="16"/>
        <v>#DIV/0!</v>
      </c>
      <c r="AS62" s="89" t="e">
        <f t="shared" si="17"/>
        <v>#DIV/0!</v>
      </c>
      <c r="AT62" s="89" t="e">
        <f t="shared" si="18"/>
        <v>#DIV/0!</v>
      </c>
      <c r="AU62" s="89" t="e">
        <f t="shared" si="19"/>
        <v>#DIV/0!</v>
      </c>
      <c r="AV62" s="89" t="e">
        <f>IF('Emission Calculations'!$F$9="flat",IF(0.053*'Wind Calculations'!$AQ62&gt;$AP$3,58*('Wind Calculations'!$AQ62-$AP$3)^2+25*('Wind Calculations'!$AQ62-$AP$3),0),IF(AR62&gt;$AP$3,(58*(AR62-$AP$3)^2+25*(AR62-$AP$3))*$AP$7,0)+IF(AS62&gt;$AP$3,(58*(AS62-$AP$3)^2+25*(AS62-$AP$3))*$AQ$7,0)+IF(AT62&gt;$AP$3,(58*(AT62-$AP$3)^2+25*(AT62-$AP$3))*$AR$7,0)+IF(AU62&gt;$AP$3,(58*(AU62-$AP$3)^2+25*(AU62-$AP$3))*$AS$7,0))</f>
        <v>#DIV/0!</v>
      </c>
      <c r="AW62" s="89" t="e">
        <f>IF('Emission Calculations'!$F$9="flat",IF(0.056*'Wind Calculations'!$AQ62&gt;$AP$3,1,0),IF(OR(AR62&gt;$AP$3,AS62&gt;$AP$3,AT62&gt;$AP$3,AND((AU62&gt;$AP$3),$AP$7&gt;0)),1,0))</f>
        <v>#DIV/0!</v>
      </c>
    </row>
    <row r="63" spans="1:49">
      <c r="A63" s="148"/>
      <c r="B63" s="136"/>
      <c r="C63" s="89" t="e">
        <f>'Wind Calculations'!$B63*LN(10/$B$4)/LN($B$5/$B$4)</f>
        <v>#DIV/0!</v>
      </c>
      <c r="D63" s="89" t="e">
        <f t="shared" si="0"/>
        <v>#DIV/0!</v>
      </c>
      <c r="E63" s="89" t="e">
        <f t="shared" si="1"/>
        <v>#DIV/0!</v>
      </c>
      <c r="F63" s="89" t="e">
        <f t="shared" si="2"/>
        <v>#DIV/0!</v>
      </c>
      <c r="G63" s="89" t="e">
        <f t="shared" si="3"/>
        <v>#DIV/0!</v>
      </c>
      <c r="H63" s="138" t="e">
        <f>IF('Emission Calculations'!$B$9="flat",IF(0.053*'Wind Calculations'!$C63&gt;$B$3,58*('Wind Calculations'!$C63-$B$3)^2+25*('Wind Calculations'!$C63-$B$3),0),IF(D63&gt;$B$3,(58*(D63-$B$3)^2+25*(D63-$B$3))*$B$7,0)+IF(E63&gt;$B$3,(58*(E63-$B$3)^2+25*(E63-$B$3))*$C$7,0)+IF(F63&gt;$B$3,(58*(F63-$B$3)^2+25*(F63-$B$3))*$D$7,0)+IF(G63&gt;$B$3,(58*(G63-$B$3)^2+25*(G63-$B$3))*$E$7,0))</f>
        <v>#DIV/0!</v>
      </c>
      <c r="I63" s="138" t="e">
        <f>IF('Emission Calculations'!$B$9="flat",IF(0.056*'Wind Calculations'!$C63&gt;$B$3,1,0),IF(OR(D63&gt;$B$3,E63&gt;$B$3,F63&gt;$B$3,AND((G63&gt;$B$3),$B$7&gt;0)),1,0))</f>
        <v>#DIV/0!</v>
      </c>
      <c r="J63" s="139"/>
      <c r="K63" s="148"/>
      <c r="L63" s="136"/>
      <c r="M63" s="89" t="e">
        <f>'Wind Calculations'!$L63*LN(10/$L$4)/LN($L$5/$L$4)</f>
        <v>#DIV/0!</v>
      </c>
      <c r="N63" s="89" t="e">
        <f t="shared" si="4"/>
        <v>#DIV/0!</v>
      </c>
      <c r="O63" s="89" t="e">
        <f t="shared" si="5"/>
        <v>#DIV/0!</v>
      </c>
      <c r="P63" s="89" t="e">
        <f t="shared" si="6"/>
        <v>#DIV/0!</v>
      </c>
      <c r="Q63" s="89" t="e">
        <f t="shared" si="7"/>
        <v>#DIV/0!</v>
      </c>
      <c r="R63" s="89" t="e">
        <f>IF('Emission Calculations'!$C$9="flat",IF(0.053*'Wind Calculations'!$M63&gt;$L$3,58*('Wind Calculations'!$M63-$L$3)^2+25*('Wind Calculations'!$M63-$L$3),0),IF(N63&gt;$L$3,(58*(N63-$L$3)^2+25*(N63-$L$3))*$L$7,0)+IF(O63&gt;$L$3,(58*(O63-$L$3)^2+25*(O63-$L$3))*$M$7,0)+IF(P63&gt;$L$3,(58*(P63-$L$3)^2+25*(P63-$L$3))*$N$7,0)+IF(Q63&gt;$L$3,(58*(Q63-$L$3)^2+25*(Q63-$L$3))*$O$7,0))</f>
        <v>#DIV/0!</v>
      </c>
      <c r="S63" s="89" t="e">
        <f>IF('Emission Calculations'!$C$9="flat",IF(0.056*'Wind Calculations'!$M63&gt;$L$3,1,0),IF(OR(N63&gt;$L$3,O63&gt;$L$3,P63&gt;$L$3,AND((Q63&gt;$L$3),$L$7&gt;0)),1,0))</f>
        <v>#DIV/0!</v>
      </c>
      <c r="T63" s="47"/>
      <c r="U63" s="148"/>
      <c r="V63" s="136"/>
      <c r="W63" s="89" t="e">
        <f>'Wind Calculations'!$V63*LN(10/$V$4)/LN($V$5/$V$4)</f>
        <v>#DIV/0!</v>
      </c>
      <c r="X63" s="89" t="e">
        <f t="shared" si="8"/>
        <v>#DIV/0!</v>
      </c>
      <c r="Y63" s="89" t="e">
        <f t="shared" si="9"/>
        <v>#DIV/0!</v>
      </c>
      <c r="Z63" s="89" t="e">
        <f t="shared" si="10"/>
        <v>#DIV/0!</v>
      </c>
      <c r="AA63" s="89" t="e">
        <f t="shared" si="11"/>
        <v>#DIV/0!</v>
      </c>
      <c r="AB63" s="89" t="e">
        <f>IF('Emission Calculations'!$D$9="flat",IF(0.053*'Wind Calculations'!$W63&gt;$V$3,58*('Wind Calculations'!$W63-$L$3)^2+25*('Wind Calculations'!$W63-$L$3),0),IF(X63&gt;$L$3,(58*(X63-$L$3)^2+25*(X63-$L$3))*$V$7,0)+IF(Y63&gt;$V$3,(58*(Y63-$V$3)^2+25*(Y63-$V$3))*$W$7,0)+IF(Z63&gt;$V$3,(58*(Z63-$V$3)^2+25*(Z63-$V$3))*$X$7,0)+IF(AA63&gt;$V$3,(58*(AA63-$V$3)^2+25*(AA63-$V$3))*$Y$7,0))</f>
        <v>#DIV/0!</v>
      </c>
      <c r="AC63" s="89" t="e">
        <f>IF('Emission Calculations'!$D$9="flat",IF(0.056*'Wind Calculations'!$W63&gt;$V$3,1,0),IF(OR(X63&gt;$V$3,Y63&gt;$V$3,Z63&gt;$V$3,AND((AA63&gt;$V$3),$V$7&gt;0)),1,0))</f>
        <v>#DIV/0!</v>
      </c>
      <c r="AD63" s="47"/>
      <c r="AE63" s="148"/>
      <c r="AF63" s="136"/>
      <c r="AG63" s="89" t="e">
        <f>'Wind Calculations'!$AF63*LN(10/$AF$4)/LN($AF$5/$AF$4)</f>
        <v>#DIV/0!</v>
      </c>
      <c r="AH63" s="89" t="e">
        <f t="shared" si="12"/>
        <v>#DIV/0!</v>
      </c>
      <c r="AI63" s="89" t="e">
        <f t="shared" si="13"/>
        <v>#DIV/0!</v>
      </c>
      <c r="AJ63" s="89" t="e">
        <f t="shared" si="14"/>
        <v>#DIV/0!</v>
      </c>
      <c r="AK63" s="89" t="e">
        <f t="shared" si="15"/>
        <v>#DIV/0!</v>
      </c>
      <c r="AL63" s="89" t="e">
        <f>IF('Emission Calculations'!$E$9="flat",IF(0.053*'Wind Calculations'!$AG63&gt;$AF$3,58*('Wind Calculations'!$AG63-$AF$3)^2+25*('Wind Calculations'!$AG63-$AF$3),0),IF(AH63&gt;$AF$3,(58*(AH63-$AF$3)^2+25*(AH63-$AF$3))*$AF$7,0)+IF(AI63&gt;$AF$3,(58*(AI63-$AF$3)^2+25*(AI63-$AF$3))*$AG$7,0)+IF(AJ63&gt;$AF$3,(58*(AJ63-$AF$3)^2+25*(AJ63-$AF$3))*$AH$7,0)+IF(AK63&gt;$AF$3,(58*(AK63-$AF$3)^2+25*(AK63-$AF$3))*$AI$7,0))</f>
        <v>#DIV/0!</v>
      </c>
      <c r="AM63" s="89" t="e">
        <f>IF('Emission Calculations'!$E$9="flat",IF(0.056*'Wind Calculations'!$AG63&gt;$AF$3,1,0),IF(OR(AH63&gt;$AF$3,AI63&gt;$AF$3,AJ63&gt;$AF$3,AND((AK63&gt;$AF$3),$AF$7&gt;0)),1,0))</f>
        <v>#DIV/0!</v>
      </c>
      <c r="AN63" s="47"/>
      <c r="AO63" s="148"/>
      <c r="AP63" s="136"/>
      <c r="AQ63" s="89" t="e">
        <f>'Wind Calculations'!$AP63*LN(10/$AP$4)/LN($AP$5/$AP$4)</f>
        <v>#DIV/0!</v>
      </c>
      <c r="AR63" s="89" t="e">
        <f t="shared" si="16"/>
        <v>#DIV/0!</v>
      </c>
      <c r="AS63" s="89" t="e">
        <f t="shared" si="17"/>
        <v>#DIV/0!</v>
      </c>
      <c r="AT63" s="89" t="e">
        <f t="shared" si="18"/>
        <v>#DIV/0!</v>
      </c>
      <c r="AU63" s="89" t="e">
        <f t="shared" si="19"/>
        <v>#DIV/0!</v>
      </c>
      <c r="AV63" s="89" t="e">
        <f>IF('Emission Calculations'!$F$9="flat",IF(0.053*'Wind Calculations'!$AQ63&gt;$AP$3,58*('Wind Calculations'!$AQ63-$AP$3)^2+25*('Wind Calculations'!$AQ63-$AP$3),0),IF(AR63&gt;$AP$3,(58*(AR63-$AP$3)^2+25*(AR63-$AP$3))*$AP$7,0)+IF(AS63&gt;$AP$3,(58*(AS63-$AP$3)^2+25*(AS63-$AP$3))*$AQ$7,0)+IF(AT63&gt;$AP$3,(58*(AT63-$AP$3)^2+25*(AT63-$AP$3))*$AR$7,0)+IF(AU63&gt;$AP$3,(58*(AU63-$AP$3)^2+25*(AU63-$AP$3))*$AS$7,0))</f>
        <v>#DIV/0!</v>
      </c>
      <c r="AW63" s="89" t="e">
        <f>IF('Emission Calculations'!$F$9="flat",IF(0.056*'Wind Calculations'!$AQ63&gt;$AP$3,1,0),IF(OR(AR63&gt;$AP$3,AS63&gt;$AP$3,AT63&gt;$AP$3,AND((AU63&gt;$AP$3),$AP$7&gt;0)),1,0))</f>
        <v>#DIV/0!</v>
      </c>
    </row>
    <row r="64" spans="1:49">
      <c r="A64" s="148"/>
      <c r="B64" s="136"/>
      <c r="C64" s="89" t="e">
        <f>'Wind Calculations'!$B64*LN(10/$B$4)/LN($B$5/$B$4)</f>
        <v>#DIV/0!</v>
      </c>
      <c r="D64" s="89" t="e">
        <f t="shared" si="0"/>
        <v>#DIV/0!</v>
      </c>
      <c r="E64" s="89" t="e">
        <f t="shared" si="1"/>
        <v>#DIV/0!</v>
      </c>
      <c r="F64" s="89" t="e">
        <f t="shared" si="2"/>
        <v>#DIV/0!</v>
      </c>
      <c r="G64" s="89" t="e">
        <f t="shared" si="3"/>
        <v>#DIV/0!</v>
      </c>
      <c r="H64" s="138" t="e">
        <f>IF('Emission Calculations'!$B$9="flat",IF(0.053*'Wind Calculations'!$C64&gt;$B$3,58*('Wind Calculations'!$C64-$B$3)^2+25*('Wind Calculations'!$C64-$B$3),0),IF(D64&gt;$B$3,(58*(D64-$B$3)^2+25*(D64-$B$3))*$B$7,0)+IF(E64&gt;$B$3,(58*(E64-$B$3)^2+25*(E64-$B$3))*$C$7,0)+IF(F64&gt;$B$3,(58*(F64-$B$3)^2+25*(F64-$B$3))*$D$7,0)+IF(G64&gt;$B$3,(58*(G64-$B$3)^2+25*(G64-$B$3))*$E$7,0))</f>
        <v>#DIV/0!</v>
      </c>
      <c r="I64" s="138" t="e">
        <f>IF('Emission Calculations'!$B$9="flat",IF(0.056*'Wind Calculations'!$C64&gt;$B$3,1,0),IF(OR(D64&gt;$B$3,E64&gt;$B$3,F64&gt;$B$3,AND((G64&gt;$B$3),$B$7&gt;0)),1,0))</f>
        <v>#DIV/0!</v>
      </c>
      <c r="J64" s="139"/>
      <c r="K64" s="148"/>
      <c r="L64" s="136"/>
      <c r="M64" s="89" t="e">
        <f>'Wind Calculations'!$L64*LN(10/$L$4)/LN($L$5/$L$4)</f>
        <v>#DIV/0!</v>
      </c>
      <c r="N64" s="89" t="e">
        <f t="shared" si="4"/>
        <v>#DIV/0!</v>
      </c>
      <c r="O64" s="89" t="e">
        <f t="shared" si="5"/>
        <v>#DIV/0!</v>
      </c>
      <c r="P64" s="89" t="e">
        <f t="shared" si="6"/>
        <v>#DIV/0!</v>
      </c>
      <c r="Q64" s="89" t="e">
        <f t="shared" si="7"/>
        <v>#DIV/0!</v>
      </c>
      <c r="R64" s="89" t="e">
        <f>IF('Emission Calculations'!$C$9="flat",IF(0.053*'Wind Calculations'!$M64&gt;$L$3,58*('Wind Calculations'!$M64-$L$3)^2+25*('Wind Calculations'!$M64-$L$3),0),IF(N64&gt;$L$3,(58*(N64-$L$3)^2+25*(N64-$L$3))*$L$7,0)+IF(O64&gt;$L$3,(58*(O64-$L$3)^2+25*(O64-$L$3))*$M$7,0)+IF(P64&gt;$L$3,(58*(P64-$L$3)^2+25*(P64-$L$3))*$N$7,0)+IF(Q64&gt;$L$3,(58*(Q64-$L$3)^2+25*(Q64-$L$3))*$O$7,0))</f>
        <v>#DIV/0!</v>
      </c>
      <c r="S64" s="89" t="e">
        <f>IF('Emission Calculations'!$C$9="flat",IF(0.056*'Wind Calculations'!$M64&gt;$L$3,1,0),IF(OR(N64&gt;$L$3,O64&gt;$L$3,P64&gt;$L$3,AND((Q64&gt;$L$3),$L$7&gt;0)),1,0))</f>
        <v>#DIV/0!</v>
      </c>
      <c r="T64" s="47"/>
      <c r="U64" s="148"/>
      <c r="V64" s="136"/>
      <c r="W64" s="89" t="e">
        <f>'Wind Calculations'!$V64*LN(10/$V$4)/LN($V$5/$V$4)</f>
        <v>#DIV/0!</v>
      </c>
      <c r="X64" s="89" t="e">
        <f t="shared" si="8"/>
        <v>#DIV/0!</v>
      </c>
      <c r="Y64" s="89" t="e">
        <f t="shared" si="9"/>
        <v>#DIV/0!</v>
      </c>
      <c r="Z64" s="89" t="e">
        <f t="shared" si="10"/>
        <v>#DIV/0!</v>
      </c>
      <c r="AA64" s="89" t="e">
        <f t="shared" si="11"/>
        <v>#DIV/0!</v>
      </c>
      <c r="AB64" s="89" t="e">
        <f>IF('Emission Calculations'!$D$9="flat",IF(0.053*'Wind Calculations'!$W64&gt;$V$3,58*('Wind Calculations'!$W64-$L$3)^2+25*('Wind Calculations'!$W64-$L$3),0),IF(X64&gt;$L$3,(58*(X64-$L$3)^2+25*(X64-$L$3))*$V$7,0)+IF(Y64&gt;$V$3,(58*(Y64-$V$3)^2+25*(Y64-$V$3))*$W$7,0)+IF(Z64&gt;$V$3,(58*(Z64-$V$3)^2+25*(Z64-$V$3))*$X$7,0)+IF(AA64&gt;$V$3,(58*(AA64-$V$3)^2+25*(AA64-$V$3))*$Y$7,0))</f>
        <v>#DIV/0!</v>
      </c>
      <c r="AC64" s="89" t="e">
        <f>IF('Emission Calculations'!$D$9="flat",IF(0.056*'Wind Calculations'!$W64&gt;$V$3,1,0),IF(OR(X64&gt;$V$3,Y64&gt;$V$3,Z64&gt;$V$3,AND((AA64&gt;$V$3),$V$7&gt;0)),1,0))</f>
        <v>#DIV/0!</v>
      </c>
      <c r="AD64" s="47"/>
      <c r="AE64" s="148"/>
      <c r="AF64" s="136"/>
      <c r="AG64" s="89" t="e">
        <f>'Wind Calculations'!$AF64*LN(10/$AF$4)/LN($AF$5/$AF$4)</f>
        <v>#DIV/0!</v>
      </c>
      <c r="AH64" s="89" t="e">
        <f t="shared" si="12"/>
        <v>#DIV/0!</v>
      </c>
      <c r="AI64" s="89" t="e">
        <f t="shared" si="13"/>
        <v>#DIV/0!</v>
      </c>
      <c r="AJ64" s="89" t="e">
        <f t="shared" si="14"/>
        <v>#DIV/0!</v>
      </c>
      <c r="AK64" s="89" t="e">
        <f t="shared" si="15"/>
        <v>#DIV/0!</v>
      </c>
      <c r="AL64" s="89" t="e">
        <f>IF('Emission Calculations'!$E$9="flat",IF(0.053*'Wind Calculations'!$AG64&gt;$AF$3,58*('Wind Calculations'!$AG64-$AF$3)^2+25*('Wind Calculations'!$AG64-$AF$3),0),IF(AH64&gt;$AF$3,(58*(AH64-$AF$3)^2+25*(AH64-$AF$3))*$AF$7,0)+IF(AI64&gt;$AF$3,(58*(AI64-$AF$3)^2+25*(AI64-$AF$3))*$AG$7,0)+IF(AJ64&gt;$AF$3,(58*(AJ64-$AF$3)^2+25*(AJ64-$AF$3))*$AH$7,0)+IF(AK64&gt;$AF$3,(58*(AK64-$AF$3)^2+25*(AK64-$AF$3))*$AI$7,0))</f>
        <v>#DIV/0!</v>
      </c>
      <c r="AM64" s="89" t="e">
        <f>IF('Emission Calculations'!$E$9="flat",IF(0.056*'Wind Calculations'!$AG64&gt;$AF$3,1,0),IF(OR(AH64&gt;$AF$3,AI64&gt;$AF$3,AJ64&gt;$AF$3,AND((AK64&gt;$AF$3),$AF$7&gt;0)),1,0))</f>
        <v>#DIV/0!</v>
      </c>
      <c r="AN64" s="47"/>
      <c r="AO64" s="148"/>
      <c r="AP64" s="136"/>
      <c r="AQ64" s="89" t="e">
        <f>'Wind Calculations'!$AP64*LN(10/$AP$4)/LN($AP$5/$AP$4)</f>
        <v>#DIV/0!</v>
      </c>
      <c r="AR64" s="89" t="e">
        <f t="shared" si="16"/>
        <v>#DIV/0!</v>
      </c>
      <c r="AS64" s="89" t="e">
        <f t="shared" si="17"/>
        <v>#DIV/0!</v>
      </c>
      <c r="AT64" s="89" t="e">
        <f t="shared" si="18"/>
        <v>#DIV/0!</v>
      </c>
      <c r="AU64" s="89" t="e">
        <f t="shared" si="19"/>
        <v>#DIV/0!</v>
      </c>
      <c r="AV64" s="89" t="e">
        <f>IF('Emission Calculations'!$F$9="flat",IF(0.053*'Wind Calculations'!$AQ64&gt;$AP$3,58*('Wind Calculations'!$AQ64-$AP$3)^2+25*('Wind Calculations'!$AQ64-$AP$3),0),IF(AR64&gt;$AP$3,(58*(AR64-$AP$3)^2+25*(AR64-$AP$3))*$AP$7,0)+IF(AS64&gt;$AP$3,(58*(AS64-$AP$3)^2+25*(AS64-$AP$3))*$AQ$7,0)+IF(AT64&gt;$AP$3,(58*(AT64-$AP$3)^2+25*(AT64-$AP$3))*$AR$7,0)+IF(AU64&gt;$AP$3,(58*(AU64-$AP$3)^2+25*(AU64-$AP$3))*$AS$7,0))</f>
        <v>#DIV/0!</v>
      </c>
      <c r="AW64" s="89" t="e">
        <f>IF('Emission Calculations'!$F$9="flat",IF(0.056*'Wind Calculations'!$AQ64&gt;$AP$3,1,0),IF(OR(AR64&gt;$AP$3,AS64&gt;$AP$3,AT64&gt;$AP$3,AND((AU64&gt;$AP$3),$AP$7&gt;0)),1,0))</f>
        <v>#DIV/0!</v>
      </c>
    </row>
    <row r="65" spans="1:49">
      <c r="A65" s="148"/>
      <c r="B65" s="136"/>
      <c r="C65" s="89" t="e">
        <f>'Wind Calculations'!$B65*LN(10/$B$4)/LN($B$5/$B$4)</f>
        <v>#DIV/0!</v>
      </c>
      <c r="D65" s="89" t="e">
        <f t="shared" si="0"/>
        <v>#DIV/0!</v>
      </c>
      <c r="E65" s="89" t="e">
        <f t="shared" si="1"/>
        <v>#DIV/0!</v>
      </c>
      <c r="F65" s="89" t="e">
        <f t="shared" si="2"/>
        <v>#DIV/0!</v>
      </c>
      <c r="G65" s="89" t="e">
        <f t="shared" si="3"/>
        <v>#DIV/0!</v>
      </c>
      <c r="H65" s="138" t="e">
        <f>IF('Emission Calculations'!$B$9="flat",IF(0.053*'Wind Calculations'!$C65&gt;$B$3,58*('Wind Calculations'!$C65-$B$3)^2+25*('Wind Calculations'!$C65-$B$3),0),IF(D65&gt;$B$3,(58*(D65-$B$3)^2+25*(D65-$B$3))*$B$7,0)+IF(E65&gt;$B$3,(58*(E65-$B$3)^2+25*(E65-$B$3))*$C$7,0)+IF(F65&gt;$B$3,(58*(F65-$B$3)^2+25*(F65-$B$3))*$D$7,0)+IF(G65&gt;$B$3,(58*(G65-$B$3)^2+25*(G65-$B$3))*$E$7,0))</f>
        <v>#DIV/0!</v>
      </c>
      <c r="I65" s="138" t="e">
        <f>IF('Emission Calculations'!$B$9="flat",IF(0.056*'Wind Calculations'!$C65&gt;$B$3,1,0),IF(OR(D65&gt;$B$3,E65&gt;$B$3,F65&gt;$B$3,AND((G65&gt;$B$3),$B$7&gt;0)),1,0))</f>
        <v>#DIV/0!</v>
      </c>
      <c r="J65" s="139"/>
      <c r="K65" s="148"/>
      <c r="L65" s="136"/>
      <c r="M65" s="89" t="e">
        <f>'Wind Calculations'!$L65*LN(10/$L$4)/LN($L$5/$L$4)</f>
        <v>#DIV/0!</v>
      </c>
      <c r="N65" s="89" t="e">
        <f t="shared" si="4"/>
        <v>#DIV/0!</v>
      </c>
      <c r="O65" s="89" t="e">
        <f t="shared" si="5"/>
        <v>#DIV/0!</v>
      </c>
      <c r="P65" s="89" t="e">
        <f t="shared" si="6"/>
        <v>#DIV/0!</v>
      </c>
      <c r="Q65" s="89" t="e">
        <f t="shared" si="7"/>
        <v>#DIV/0!</v>
      </c>
      <c r="R65" s="89" t="e">
        <f>IF('Emission Calculations'!$C$9="flat",IF(0.053*'Wind Calculations'!$M65&gt;$L$3,58*('Wind Calculations'!$M65-$L$3)^2+25*('Wind Calculations'!$M65-$L$3),0),IF(N65&gt;$L$3,(58*(N65-$L$3)^2+25*(N65-$L$3))*$L$7,0)+IF(O65&gt;$L$3,(58*(O65-$L$3)^2+25*(O65-$L$3))*$M$7,0)+IF(P65&gt;$L$3,(58*(P65-$L$3)^2+25*(P65-$L$3))*$N$7,0)+IF(Q65&gt;$L$3,(58*(Q65-$L$3)^2+25*(Q65-$L$3))*$O$7,0))</f>
        <v>#DIV/0!</v>
      </c>
      <c r="S65" s="89" t="e">
        <f>IF('Emission Calculations'!$C$9="flat",IF(0.056*'Wind Calculations'!$M65&gt;$L$3,1,0),IF(OR(N65&gt;$L$3,O65&gt;$L$3,P65&gt;$L$3,AND((Q65&gt;$L$3),$L$7&gt;0)),1,0))</f>
        <v>#DIV/0!</v>
      </c>
      <c r="T65" s="47"/>
      <c r="U65" s="148"/>
      <c r="V65" s="136"/>
      <c r="W65" s="89" t="e">
        <f>'Wind Calculations'!$V65*LN(10/$V$4)/LN($V$5/$V$4)</f>
        <v>#DIV/0!</v>
      </c>
      <c r="X65" s="89" t="e">
        <f t="shared" si="8"/>
        <v>#DIV/0!</v>
      </c>
      <c r="Y65" s="89" t="e">
        <f t="shared" si="9"/>
        <v>#DIV/0!</v>
      </c>
      <c r="Z65" s="89" t="e">
        <f t="shared" si="10"/>
        <v>#DIV/0!</v>
      </c>
      <c r="AA65" s="89" t="e">
        <f t="shared" si="11"/>
        <v>#DIV/0!</v>
      </c>
      <c r="AB65" s="89" t="e">
        <f>IF('Emission Calculations'!$D$9="flat",IF(0.053*'Wind Calculations'!$W65&gt;$V$3,58*('Wind Calculations'!$W65-$L$3)^2+25*('Wind Calculations'!$W65-$L$3),0),IF(X65&gt;$L$3,(58*(X65-$L$3)^2+25*(X65-$L$3))*$V$7,0)+IF(Y65&gt;$V$3,(58*(Y65-$V$3)^2+25*(Y65-$V$3))*$W$7,0)+IF(Z65&gt;$V$3,(58*(Z65-$V$3)^2+25*(Z65-$V$3))*$X$7,0)+IF(AA65&gt;$V$3,(58*(AA65-$V$3)^2+25*(AA65-$V$3))*$Y$7,0))</f>
        <v>#DIV/0!</v>
      </c>
      <c r="AC65" s="89" t="e">
        <f>IF('Emission Calculations'!$D$9="flat",IF(0.056*'Wind Calculations'!$W65&gt;$V$3,1,0),IF(OR(X65&gt;$V$3,Y65&gt;$V$3,Z65&gt;$V$3,AND((AA65&gt;$V$3),$V$7&gt;0)),1,0))</f>
        <v>#DIV/0!</v>
      </c>
      <c r="AD65" s="47"/>
      <c r="AE65" s="148"/>
      <c r="AF65" s="136"/>
      <c r="AG65" s="89" t="e">
        <f>'Wind Calculations'!$AF65*LN(10/$AF$4)/LN($AF$5/$AF$4)</f>
        <v>#DIV/0!</v>
      </c>
      <c r="AH65" s="89" t="e">
        <f t="shared" si="12"/>
        <v>#DIV/0!</v>
      </c>
      <c r="AI65" s="89" t="e">
        <f t="shared" si="13"/>
        <v>#DIV/0!</v>
      </c>
      <c r="AJ65" s="89" t="e">
        <f t="shared" si="14"/>
        <v>#DIV/0!</v>
      </c>
      <c r="AK65" s="89" t="e">
        <f t="shared" si="15"/>
        <v>#DIV/0!</v>
      </c>
      <c r="AL65" s="89" t="e">
        <f>IF('Emission Calculations'!$E$9="flat",IF(0.053*'Wind Calculations'!$AG65&gt;$AF$3,58*('Wind Calculations'!$AG65-$AF$3)^2+25*('Wind Calculations'!$AG65-$AF$3),0),IF(AH65&gt;$AF$3,(58*(AH65-$AF$3)^2+25*(AH65-$AF$3))*$AF$7,0)+IF(AI65&gt;$AF$3,(58*(AI65-$AF$3)^2+25*(AI65-$AF$3))*$AG$7,0)+IF(AJ65&gt;$AF$3,(58*(AJ65-$AF$3)^2+25*(AJ65-$AF$3))*$AH$7,0)+IF(AK65&gt;$AF$3,(58*(AK65-$AF$3)^2+25*(AK65-$AF$3))*$AI$7,0))</f>
        <v>#DIV/0!</v>
      </c>
      <c r="AM65" s="89" t="e">
        <f>IF('Emission Calculations'!$E$9="flat",IF(0.056*'Wind Calculations'!$AG65&gt;$AF$3,1,0),IF(OR(AH65&gt;$AF$3,AI65&gt;$AF$3,AJ65&gt;$AF$3,AND((AK65&gt;$AF$3),$AF$7&gt;0)),1,0))</f>
        <v>#DIV/0!</v>
      </c>
      <c r="AN65" s="47"/>
      <c r="AO65" s="148"/>
      <c r="AP65" s="136"/>
      <c r="AQ65" s="89" t="e">
        <f>'Wind Calculations'!$AP65*LN(10/$AP$4)/LN($AP$5/$AP$4)</f>
        <v>#DIV/0!</v>
      </c>
      <c r="AR65" s="89" t="e">
        <f t="shared" si="16"/>
        <v>#DIV/0!</v>
      </c>
      <c r="AS65" s="89" t="e">
        <f t="shared" si="17"/>
        <v>#DIV/0!</v>
      </c>
      <c r="AT65" s="89" t="e">
        <f t="shared" si="18"/>
        <v>#DIV/0!</v>
      </c>
      <c r="AU65" s="89" t="e">
        <f t="shared" si="19"/>
        <v>#DIV/0!</v>
      </c>
      <c r="AV65" s="89" t="e">
        <f>IF('Emission Calculations'!$F$9="flat",IF(0.053*'Wind Calculations'!$AQ65&gt;$AP$3,58*('Wind Calculations'!$AQ65-$AP$3)^2+25*('Wind Calculations'!$AQ65-$AP$3),0),IF(AR65&gt;$AP$3,(58*(AR65-$AP$3)^2+25*(AR65-$AP$3))*$AP$7,0)+IF(AS65&gt;$AP$3,(58*(AS65-$AP$3)^2+25*(AS65-$AP$3))*$AQ$7,0)+IF(AT65&gt;$AP$3,(58*(AT65-$AP$3)^2+25*(AT65-$AP$3))*$AR$7,0)+IF(AU65&gt;$AP$3,(58*(AU65-$AP$3)^2+25*(AU65-$AP$3))*$AS$7,0))</f>
        <v>#DIV/0!</v>
      </c>
      <c r="AW65" s="89" t="e">
        <f>IF('Emission Calculations'!$F$9="flat",IF(0.056*'Wind Calculations'!$AQ65&gt;$AP$3,1,0),IF(OR(AR65&gt;$AP$3,AS65&gt;$AP$3,AT65&gt;$AP$3,AND((AU65&gt;$AP$3),$AP$7&gt;0)),1,0))</f>
        <v>#DIV/0!</v>
      </c>
    </row>
    <row r="66" spans="1:49">
      <c r="A66" s="148"/>
      <c r="B66" s="136"/>
      <c r="C66" s="89" t="e">
        <f>'Wind Calculations'!$B66*LN(10/$B$4)/LN($B$5/$B$4)</f>
        <v>#DIV/0!</v>
      </c>
      <c r="D66" s="89" t="e">
        <f t="shared" si="0"/>
        <v>#DIV/0!</v>
      </c>
      <c r="E66" s="89" t="e">
        <f t="shared" si="1"/>
        <v>#DIV/0!</v>
      </c>
      <c r="F66" s="89" t="e">
        <f t="shared" si="2"/>
        <v>#DIV/0!</v>
      </c>
      <c r="G66" s="89" t="e">
        <f t="shared" si="3"/>
        <v>#DIV/0!</v>
      </c>
      <c r="H66" s="138" t="e">
        <f>IF('Emission Calculations'!$B$9="flat",IF(0.053*'Wind Calculations'!$C66&gt;$B$3,58*('Wind Calculations'!$C66-$B$3)^2+25*('Wind Calculations'!$C66-$B$3),0),IF(D66&gt;$B$3,(58*(D66-$B$3)^2+25*(D66-$B$3))*$B$7,0)+IF(E66&gt;$B$3,(58*(E66-$B$3)^2+25*(E66-$B$3))*$C$7,0)+IF(F66&gt;$B$3,(58*(F66-$B$3)^2+25*(F66-$B$3))*$D$7,0)+IF(G66&gt;$B$3,(58*(G66-$B$3)^2+25*(G66-$B$3))*$E$7,0))</f>
        <v>#DIV/0!</v>
      </c>
      <c r="I66" s="138" t="e">
        <f>IF('Emission Calculations'!$B$9="flat",IF(0.056*'Wind Calculations'!$C66&gt;$B$3,1,0),IF(OR(D66&gt;$B$3,E66&gt;$B$3,F66&gt;$B$3,AND((G66&gt;$B$3),$B$7&gt;0)),1,0))</f>
        <v>#DIV/0!</v>
      </c>
      <c r="J66" s="139"/>
      <c r="K66" s="148"/>
      <c r="L66" s="136"/>
      <c r="M66" s="89" t="e">
        <f>'Wind Calculations'!$L66*LN(10/$L$4)/LN($L$5/$L$4)</f>
        <v>#DIV/0!</v>
      </c>
      <c r="N66" s="89" t="e">
        <f t="shared" si="4"/>
        <v>#DIV/0!</v>
      </c>
      <c r="O66" s="89" t="e">
        <f t="shared" si="5"/>
        <v>#DIV/0!</v>
      </c>
      <c r="P66" s="89" t="e">
        <f t="shared" si="6"/>
        <v>#DIV/0!</v>
      </c>
      <c r="Q66" s="89" t="e">
        <f t="shared" si="7"/>
        <v>#DIV/0!</v>
      </c>
      <c r="R66" s="89" t="e">
        <f>IF('Emission Calculations'!$C$9="flat",IF(0.053*'Wind Calculations'!$M66&gt;$L$3,58*('Wind Calculations'!$M66-$L$3)^2+25*('Wind Calculations'!$M66-$L$3),0),IF(N66&gt;$L$3,(58*(N66-$L$3)^2+25*(N66-$L$3))*$L$7,0)+IF(O66&gt;$L$3,(58*(O66-$L$3)^2+25*(O66-$L$3))*$M$7,0)+IF(P66&gt;$L$3,(58*(P66-$L$3)^2+25*(P66-$L$3))*$N$7,0)+IF(Q66&gt;$L$3,(58*(Q66-$L$3)^2+25*(Q66-$L$3))*$O$7,0))</f>
        <v>#DIV/0!</v>
      </c>
      <c r="S66" s="89" t="e">
        <f>IF('Emission Calculations'!$C$9="flat",IF(0.056*'Wind Calculations'!$M66&gt;$L$3,1,0),IF(OR(N66&gt;$L$3,O66&gt;$L$3,P66&gt;$L$3,AND((Q66&gt;$L$3),$L$7&gt;0)),1,0))</f>
        <v>#DIV/0!</v>
      </c>
      <c r="T66" s="47"/>
      <c r="U66" s="148"/>
      <c r="V66" s="136"/>
      <c r="W66" s="89" t="e">
        <f>'Wind Calculations'!$V66*LN(10/$V$4)/LN($V$5/$V$4)</f>
        <v>#DIV/0!</v>
      </c>
      <c r="X66" s="89" t="e">
        <f t="shared" si="8"/>
        <v>#DIV/0!</v>
      </c>
      <c r="Y66" s="89" t="e">
        <f t="shared" si="9"/>
        <v>#DIV/0!</v>
      </c>
      <c r="Z66" s="89" t="e">
        <f t="shared" si="10"/>
        <v>#DIV/0!</v>
      </c>
      <c r="AA66" s="89" t="e">
        <f t="shared" si="11"/>
        <v>#DIV/0!</v>
      </c>
      <c r="AB66" s="89" t="e">
        <f>IF('Emission Calculations'!$D$9="flat",IF(0.053*'Wind Calculations'!$W66&gt;$V$3,58*('Wind Calculations'!$W66-$L$3)^2+25*('Wind Calculations'!$W66-$L$3),0),IF(X66&gt;$L$3,(58*(X66-$L$3)^2+25*(X66-$L$3))*$V$7,0)+IF(Y66&gt;$V$3,(58*(Y66-$V$3)^2+25*(Y66-$V$3))*$W$7,0)+IF(Z66&gt;$V$3,(58*(Z66-$V$3)^2+25*(Z66-$V$3))*$X$7,0)+IF(AA66&gt;$V$3,(58*(AA66-$V$3)^2+25*(AA66-$V$3))*$Y$7,0))</f>
        <v>#DIV/0!</v>
      </c>
      <c r="AC66" s="89" t="e">
        <f>IF('Emission Calculations'!$D$9="flat",IF(0.056*'Wind Calculations'!$W66&gt;$V$3,1,0),IF(OR(X66&gt;$V$3,Y66&gt;$V$3,Z66&gt;$V$3,AND((AA66&gt;$V$3),$V$7&gt;0)),1,0))</f>
        <v>#DIV/0!</v>
      </c>
      <c r="AD66" s="47"/>
      <c r="AE66" s="148"/>
      <c r="AF66" s="136"/>
      <c r="AG66" s="89" t="e">
        <f>'Wind Calculations'!$AF66*LN(10/$AF$4)/LN($AF$5/$AF$4)</f>
        <v>#DIV/0!</v>
      </c>
      <c r="AH66" s="89" t="e">
        <f t="shared" si="12"/>
        <v>#DIV/0!</v>
      </c>
      <c r="AI66" s="89" t="e">
        <f t="shared" si="13"/>
        <v>#DIV/0!</v>
      </c>
      <c r="AJ66" s="89" t="e">
        <f t="shared" si="14"/>
        <v>#DIV/0!</v>
      </c>
      <c r="AK66" s="89" t="e">
        <f t="shared" si="15"/>
        <v>#DIV/0!</v>
      </c>
      <c r="AL66" s="89" t="e">
        <f>IF('Emission Calculations'!$E$9="flat",IF(0.053*'Wind Calculations'!$AG66&gt;$AF$3,58*('Wind Calculations'!$AG66-$AF$3)^2+25*('Wind Calculations'!$AG66-$AF$3),0),IF(AH66&gt;$AF$3,(58*(AH66-$AF$3)^2+25*(AH66-$AF$3))*$AF$7,0)+IF(AI66&gt;$AF$3,(58*(AI66-$AF$3)^2+25*(AI66-$AF$3))*$AG$7,0)+IF(AJ66&gt;$AF$3,(58*(AJ66-$AF$3)^2+25*(AJ66-$AF$3))*$AH$7,0)+IF(AK66&gt;$AF$3,(58*(AK66-$AF$3)^2+25*(AK66-$AF$3))*$AI$7,0))</f>
        <v>#DIV/0!</v>
      </c>
      <c r="AM66" s="89" t="e">
        <f>IF('Emission Calculations'!$E$9="flat",IF(0.056*'Wind Calculations'!$AG66&gt;$AF$3,1,0),IF(OR(AH66&gt;$AF$3,AI66&gt;$AF$3,AJ66&gt;$AF$3,AND((AK66&gt;$AF$3),$AF$7&gt;0)),1,0))</f>
        <v>#DIV/0!</v>
      </c>
      <c r="AN66" s="47"/>
      <c r="AO66" s="148"/>
      <c r="AP66" s="136"/>
      <c r="AQ66" s="89" t="e">
        <f>'Wind Calculations'!$AP66*LN(10/$AP$4)/LN($AP$5/$AP$4)</f>
        <v>#DIV/0!</v>
      </c>
      <c r="AR66" s="89" t="e">
        <f t="shared" si="16"/>
        <v>#DIV/0!</v>
      </c>
      <c r="AS66" s="89" t="e">
        <f t="shared" si="17"/>
        <v>#DIV/0!</v>
      </c>
      <c r="AT66" s="89" t="e">
        <f t="shared" si="18"/>
        <v>#DIV/0!</v>
      </c>
      <c r="AU66" s="89" t="e">
        <f t="shared" si="19"/>
        <v>#DIV/0!</v>
      </c>
      <c r="AV66" s="89" t="e">
        <f>IF('Emission Calculations'!$F$9="flat",IF(0.053*'Wind Calculations'!$AQ66&gt;$AP$3,58*('Wind Calculations'!$AQ66-$AP$3)^2+25*('Wind Calculations'!$AQ66-$AP$3),0),IF(AR66&gt;$AP$3,(58*(AR66-$AP$3)^2+25*(AR66-$AP$3))*$AP$7,0)+IF(AS66&gt;$AP$3,(58*(AS66-$AP$3)^2+25*(AS66-$AP$3))*$AQ$7,0)+IF(AT66&gt;$AP$3,(58*(AT66-$AP$3)^2+25*(AT66-$AP$3))*$AR$7,0)+IF(AU66&gt;$AP$3,(58*(AU66-$AP$3)^2+25*(AU66-$AP$3))*$AS$7,0))</f>
        <v>#DIV/0!</v>
      </c>
      <c r="AW66" s="89" t="e">
        <f>IF('Emission Calculations'!$F$9="flat",IF(0.056*'Wind Calculations'!$AQ66&gt;$AP$3,1,0),IF(OR(AR66&gt;$AP$3,AS66&gt;$AP$3,AT66&gt;$AP$3,AND((AU66&gt;$AP$3),$AP$7&gt;0)),1,0))</f>
        <v>#DIV/0!</v>
      </c>
    </row>
    <row r="67" spans="1:49">
      <c r="A67" s="148"/>
      <c r="B67" s="136"/>
      <c r="C67" s="89" t="e">
        <f>'Wind Calculations'!$B67*LN(10/$B$4)/LN($B$5/$B$4)</f>
        <v>#DIV/0!</v>
      </c>
      <c r="D67" s="89" t="e">
        <f t="shared" si="0"/>
        <v>#DIV/0!</v>
      </c>
      <c r="E67" s="89" t="e">
        <f t="shared" si="1"/>
        <v>#DIV/0!</v>
      </c>
      <c r="F67" s="89" t="e">
        <f t="shared" si="2"/>
        <v>#DIV/0!</v>
      </c>
      <c r="G67" s="89" t="e">
        <f t="shared" si="3"/>
        <v>#DIV/0!</v>
      </c>
      <c r="H67" s="138" t="e">
        <f>IF('Emission Calculations'!$B$9="flat",IF(0.053*'Wind Calculations'!$C67&gt;$B$3,58*('Wind Calculations'!$C67-$B$3)^2+25*('Wind Calculations'!$C67-$B$3),0),IF(D67&gt;$B$3,(58*(D67-$B$3)^2+25*(D67-$B$3))*$B$7,0)+IF(E67&gt;$B$3,(58*(E67-$B$3)^2+25*(E67-$B$3))*$C$7,0)+IF(F67&gt;$B$3,(58*(F67-$B$3)^2+25*(F67-$B$3))*$D$7,0)+IF(G67&gt;$B$3,(58*(G67-$B$3)^2+25*(G67-$B$3))*$E$7,0))</f>
        <v>#DIV/0!</v>
      </c>
      <c r="I67" s="138" t="e">
        <f>IF('Emission Calculations'!$B$9="flat",IF(0.056*'Wind Calculations'!$C67&gt;$B$3,1,0),IF(OR(D67&gt;$B$3,E67&gt;$B$3,F67&gt;$B$3,AND((G67&gt;$B$3),$B$7&gt;0)),1,0))</f>
        <v>#DIV/0!</v>
      </c>
      <c r="J67" s="139"/>
      <c r="K67" s="148"/>
      <c r="L67" s="136"/>
      <c r="M67" s="89" t="e">
        <f>'Wind Calculations'!$L67*LN(10/$L$4)/LN($L$5/$L$4)</f>
        <v>#DIV/0!</v>
      </c>
      <c r="N67" s="89" t="e">
        <f t="shared" si="4"/>
        <v>#DIV/0!</v>
      </c>
      <c r="O67" s="89" t="e">
        <f t="shared" si="5"/>
        <v>#DIV/0!</v>
      </c>
      <c r="P67" s="89" t="e">
        <f t="shared" si="6"/>
        <v>#DIV/0!</v>
      </c>
      <c r="Q67" s="89" t="e">
        <f t="shared" si="7"/>
        <v>#DIV/0!</v>
      </c>
      <c r="R67" s="89" t="e">
        <f>IF('Emission Calculations'!$C$9="flat",IF(0.053*'Wind Calculations'!$M67&gt;$L$3,58*('Wind Calculations'!$M67-$L$3)^2+25*('Wind Calculations'!$M67-$L$3),0),IF(N67&gt;$L$3,(58*(N67-$L$3)^2+25*(N67-$L$3))*$L$7,0)+IF(O67&gt;$L$3,(58*(O67-$L$3)^2+25*(O67-$L$3))*$M$7,0)+IF(P67&gt;$L$3,(58*(P67-$L$3)^2+25*(P67-$L$3))*$N$7,0)+IF(Q67&gt;$L$3,(58*(Q67-$L$3)^2+25*(Q67-$L$3))*$O$7,0))</f>
        <v>#DIV/0!</v>
      </c>
      <c r="S67" s="89" t="e">
        <f>IF('Emission Calculations'!$C$9="flat",IF(0.056*'Wind Calculations'!$M67&gt;$L$3,1,0),IF(OR(N67&gt;$L$3,O67&gt;$L$3,P67&gt;$L$3,AND((Q67&gt;$L$3),$L$7&gt;0)),1,0))</f>
        <v>#DIV/0!</v>
      </c>
      <c r="T67" s="47"/>
      <c r="U67" s="148"/>
      <c r="V67" s="136"/>
      <c r="W67" s="89" t="e">
        <f>'Wind Calculations'!$V67*LN(10/$V$4)/LN($V$5/$V$4)</f>
        <v>#DIV/0!</v>
      </c>
      <c r="X67" s="89" t="e">
        <f t="shared" si="8"/>
        <v>#DIV/0!</v>
      </c>
      <c r="Y67" s="89" t="e">
        <f t="shared" si="9"/>
        <v>#DIV/0!</v>
      </c>
      <c r="Z67" s="89" t="e">
        <f t="shared" si="10"/>
        <v>#DIV/0!</v>
      </c>
      <c r="AA67" s="89" t="e">
        <f t="shared" si="11"/>
        <v>#DIV/0!</v>
      </c>
      <c r="AB67" s="89" t="e">
        <f>IF('Emission Calculations'!$D$9="flat",IF(0.053*'Wind Calculations'!$W67&gt;$V$3,58*('Wind Calculations'!$W67-$L$3)^2+25*('Wind Calculations'!$W67-$L$3),0),IF(X67&gt;$L$3,(58*(X67-$L$3)^2+25*(X67-$L$3))*$V$7,0)+IF(Y67&gt;$V$3,(58*(Y67-$V$3)^2+25*(Y67-$V$3))*$W$7,0)+IF(Z67&gt;$V$3,(58*(Z67-$V$3)^2+25*(Z67-$V$3))*$X$7,0)+IF(AA67&gt;$V$3,(58*(AA67-$V$3)^2+25*(AA67-$V$3))*$Y$7,0))</f>
        <v>#DIV/0!</v>
      </c>
      <c r="AC67" s="89" t="e">
        <f>IF('Emission Calculations'!$D$9="flat",IF(0.056*'Wind Calculations'!$W67&gt;$V$3,1,0),IF(OR(X67&gt;$V$3,Y67&gt;$V$3,Z67&gt;$V$3,AND((AA67&gt;$V$3),$V$7&gt;0)),1,0))</f>
        <v>#DIV/0!</v>
      </c>
      <c r="AD67" s="47"/>
      <c r="AE67" s="148"/>
      <c r="AF67" s="136"/>
      <c r="AG67" s="89" t="e">
        <f>'Wind Calculations'!$AF67*LN(10/$AF$4)/LN($AF$5/$AF$4)</f>
        <v>#DIV/0!</v>
      </c>
      <c r="AH67" s="89" t="e">
        <f t="shared" si="12"/>
        <v>#DIV/0!</v>
      </c>
      <c r="AI67" s="89" t="e">
        <f t="shared" si="13"/>
        <v>#DIV/0!</v>
      </c>
      <c r="AJ67" s="89" t="e">
        <f t="shared" si="14"/>
        <v>#DIV/0!</v>
      </c>
      <c r="AK67" s="89" t="e">
        <f t="shared" si="15"/>
        <v>#DIV/0!</v>
      </c>
      <c r="AL67" s="89" t="e">
        <f>IF('Emission Calculations'!$E$9="flat",IF(0.053*'Wind Calculations'!$AG67&gt;$AF$3,58*('Wind Calculations'!$AG67-$AF$3)^2+25*('Wind Calculations'!$AG67-$AF$3),0),IF(AH67&gt;$AF$3,(58*(AH67-$AF$3)^2+25*(AH67-$AF$3))*$AF$7,0)+IF(AI67&gt;$AF$3,(58*(AI67-$AF$3)^2+25*(AI67-$AF$3))*$AG$7,0)+IF(AJ67&gt;$AF$3,(58*(AJ67-$AF$3)^2+25*(AJ67-$AF$3))*$AH$7,0)+IF(AK67&gt;$AF$3,(58*(AK67-$AF$3)^2+25*(AK67-$AF$3))*$AI$7,0))</f>
        <v>#DIV/0!</v>
      </c>
      <c r="AM67" s="89" t="e">
        <f>IF('Emission Calculations'!$E$9="flat",IF(0.056*'Wind Calculations'!$AG67&gt;$AF$3,1,0),IF(OR(AH67&gt;$AF$3,AI67&gt;$AF$3,AJ67&gt;$AF$3,AND((AK67&gt;$AF$3),$AF$7&gt;0)),1,0))</f>
        <v>#DIV/0!</v>
      </c>
      <c r="AN67" s="47"/>
      <c r="AO67" s="148"/>
      <c r="AP67" s="136"/>
      <c r="AQ67" s="89" t="e">
        <f>'Wind Calculations'!$AP67*LN(10/$AP$4)/LN($AP$5/$AP$4)</f>
        <v>#DIV/0!</v>
      </c>
      <c r="AR67" s="89" t="e">
        <f t="shared" si="16"/>
        <v>#DIV/0!</v>
      </c>
      <c r="AS67" s="89" t="e">
        <f t="shared" si="17"/>
        <v>#DIV/0!</v>
      </c>
      <c r="AT67" s="89" t="e">
        <f t="shared" si="18"/>
        <v>#DIV/0!</v>
      </c>
      <c r="AU67" s="89" t="e">
        <f t="shared" si="19"/>
        <v>#DIV/0!</v>
      </c>
      <c r="AV67" s="89" t="e">
        <f>IF('Emission Calculations'!$F$9="flat",IF(0.053*'Wind Calculations'!$AQ67&gt;$AP$3,58*('Wind Calculations'!$AQ67-$AP$3)^2+25*('Wind Calculations'!$AQ67-$AP$3),0),IF(AR67&gt;$AP$3,(58*(AR67-$AP$3)^2+25*(AR67-$AP$3))*$AP$7,0)+IF(AS67&gt;$AP$3,(58*(AS67-$AP$3)^2+25*(AS67-$AP$3))*$AQ$7,0)+IF(AT67&gt;$AP$3,(58*(AT67-$AP$3)^2+25*(AT67-$AP$3))*$AR$7,0)+IF(AU67&gt;$AP$3,(58*(AU67-$AP$3)^2+25*(AU67-$AP$3))*$AS$7,0))</f>
        <v>#DIV/0!</v>
      </c>
      <c r="AW67" s="89" t="e">
        <f>IF('Emission Calculations'!$F$9="flat",IF(0.056*'Wind Calculations'!$AQ67&gt;$AP$3,1,0),IF(OR(AR67&gt;$AP$3,AS67&gt;$AP$3,AT67&gt;$AP$3,AND((AU67&gt;$AP$3),$AP$7&gt;0)),1,0))</f>
        <v>#DIV/0!</v>
      </c>
    </row>
    <row r="68" spans="1:49">
      <c r="A68" s="148"/>
      <c r="B68" s="136"/>
      <c r="C68" s="89" t="e">
        <f>'Wind Calculations'!$B68*LN(10/$B$4)/LN($B$5/$B$4)</f>
        <v>#DIV/0!</v>
      </c>
      <c r="D68" s="89" t="e">
        <f t="shared" si="0"/>
        <v>#DIV/0!</v>
      </c>
      <c r="E68" s="89" t="e">
        <f t="shared" si="1"/>
        <v>#DIV/0!</v>
      </c>
      <c r="F68" s="89" t="e">
        <f t="shared" si="2"/>
        <v>#DIV/0!</v>
      </c>
      <c r="G68" s="89" t="e">
        <f t="shared" si="3"/>
        <v>#DIV/0!</v>
      </c>
      <c r="H68" s="138" t="e">
        <f>IF('Emission Calculations'!$B$9="flat",IF(0.053*'Wind Calculations'!$C68&gt;$B$3,58*('Wind Calculations'!$C68-$B$3)^2+25*('Wind Calculations'!$C68-$B$3),0),IF(D68&gt;$B$3,(58*(D68-$B$3)^2+25*(D68-$B$3))*$B$7,0)+IF(E68&gt;$B$3,(58*(E68-$B$3)^2+25*(E68-$B$3))*$C$7,0)+IF(F68&gt;$B$3,(58*(F68-$B$3)^2+25*(F68-$B$3))*$D$7,0)+IF(G68&gt;$B$3,(58*(G68-$B$3)^2+25*(G68-$B$3))*$E$7,0))</f>
        <v>#DIV/0!</v>
      </c>
      <c r="I68" s="138" t="e">
        <f>IF('Emission Calculations'!$B$9="flat",IF(0.056*'Wind Calculations'!$C68&gt;$B$3,1,0),IF(OR(D68&gt;$B$3,E68&gt;$B$3,F68&gt;$B$3,AND((G68&gt;$B$3),$B$7&gt;0)),1,0))</f>
        <v>#DIV/0!</v>
      </c>
      <c r="J68" s="139"/>
      <c r="K68" s="148"/>
      <c r="L68" s="136"/>
      <c r="M68" s="89" t="e">
        <f>'Wind Calculations'!$L68*LN(10/$L$4)/LN($L$5/$L$4)</f>
        <v>#DIV/0!</v>
      </c>
      <c r="N68" s="89" t="e">
        <f t="shared" si="4"/>
        <v>#DIV/0!</v>
      </c>
      <c r="O68" s="89" t="e">
        <f t="shared" si="5"/>
        <v>#DIV/0!</v>
      </c>
      <c r="P68" s="89" t="e">
        <f t="shared" si="6"/>
        <v>#DIV/0!</v>
      </c>
      <c r="Q68" s="89" t="e">
        <f t="shared" si="7"/>
        <v>#DIV/0!</v>
      </c>
      <c r="R68" s="89" t="e">
        <f>IF('Emission Calculations'!$C$9="flat",IF(0.053*'Wind Calculations'!$M68&gt;$L$3,58*('Wind Calculations'!$M68-$L$3)^2+25*('Wind Calculations'!$M68-$L$3),0),IF(N68&gt;$L$3,(58*(N68-$L$3)^2+25*(N68-$L$3))*$L$7,0)+IF(O68&gt;$L$3,(58*(O68-$L$3)^2+25*(O68-$L$3))*$M$7,0)+IF(P68&gt;$L$3,(58*(P68-$L$3)^2+25*(P68-$L$3))*$N$7,0)+IF(Q68&gt;$L$3,(58*(Q68-$L$3)^2+25*(Q68-$L$3))*$O$7,0))</f>
        <v>#DIV/0!</v>
      </c>
      <c r="S68" s="89" t="e">
        <f>IF('Emission Calculations'!$C$9="flat",IF(0.056*'Wind Calculations'!$M68&gt;$L$3,1,0),IF(OR(N68&gt;$L$3,O68&gt;$L$3,P68&gt;$L$3,AND((Q68&gt;$L$3),$L$7&gt;0)),1,0))</f>
        <v>#DIV/0!</v>
      </c>
      <c r="T68" s="47"/>
      <c r="U68" s="148"/>
      <c r="V68" s="136"/>
      <c r="W68" s="89" t="e">
        <f>'Wind Calculations'!$V68*LN(10/$V$4)/LN($V$5/$V$4)</f>
        <v>#DIV/0!</v>
      </c>
      <c r="X68" s="89" t="e">
        <f t="shared" si="8"/>
        <v>#DIV/0!</v>
      </c>
      <c r="Y68" s="89" t="e">
        <f t="shared" si="9"/>
        <v>#DIV/0!</v>
      </c>
      <c r="Z68" s="89" t="e">
        <f t="shared" si="10"/>
        <v>#DIV/0!</v>
      </c>
      <c r="AA68" s="89" t="e">
        <f t="shared" si="11"/>
        <v>#DIV/0!</v>
      </c>
      <c r="AB68" s="89" t="e">
        <f>IF('Emission Calculations'!$D$9="flat",IF(0.053*'Wind Calculations'!$W68&gt;$V$3,58*('Wind Calculations'!$W68-$L$3)^2+25*('Wind Calculations'!$W68-$L$3),0),IF(X68&gt;$L$3,(58*(X68-$L$3)^2+25*(X68-$L$3))*$V$7,0)+IF(Y68&gt;$V$3,(58*(Y68-$V$3)^2+25*(Y68-$V$3))*$W$7,0)+IF(Z68&gt;$V$3,(58*(Z68-$V$3)^2+25*(Z68-$V$3))*$X$7,0)+IF(AA68&gt;$V$3,(58*(AA68-$V$3)^2+25*(AA68-$V$3))*$Y$7,0))</f>
        <v>#DIV/0!</v>
      </c>
      <c r="AC68" s="89" t="e">
        <f>IF('Emission Calculations'!$D$9="flat",IF(0.056*'Wind Calculations'!$W68&gt;$V$3,1,0),IF(OR(X68&gt;$V$3,Y68&gt;$V$3,Z68&gt;$V$3,AND((AA68&gt;$V$3),$V$7&gt;0)),1,0))</f>
        <v>#DIV/0!</v>
      </c>
      <c r="AD68" s="47"/>
      <c r="AE68" s="148"/>
      <c r="AF68" s="136"/>
      <c r="AG68" s="89" t="e">
        <f>'Wind Calculations'!$AF68*LN(10/$AF$4)/LN($AF$5/$AF$4)</f>
        <v>#DIV/0!</v>
      </c>
      <c r="AH68" s="89" t="e">
        <f t="shared" si="12"/>
        <v>#DIV/0!</v>
      </c>
      <c r="AI68" s="89" t="e">
        <f t="shared" si="13"/>
        <v>#DIV/0!</v>
      </c>
      <c r="AJ68" s="89" t="e">
        <f t="shared" si="14"/>
        <v>#DIV/0!</v>
      </c>
      <c r="AK68" s="89" t="e">
        <f t="shared" si="15"/>
        <v>#DIV/0!</v>
      </c>
      <c r="AL68" s="89" t="e">
        <f>IF('Emission Calculations'!$E$9="flat",IF(0.053*'Wind Calculations'!$AG68&gt;$AF$3,58*('Wind Calculations'!$AG68-$AF$3)^2+25*('Wind Calculations'!$AG68-$AF$3),0),IF(AH68&gt;$AF$3,(58*(AH68-$AF$3)^2+25*(AH68-$AF$3))*$AF$7,0)+IF(AI68&gt;$AF$3,(58*(AI68-$AF$3)^2+25*(AI68-$AF$3))*$AG$7,0)+IF(AJ68&gt;$AF$3,(58*(AJ68-$AF$3)^2+25*(AJ68-$AF$3))*$AH$7,0)+IF(AK68&gt;$AF$3,(58*(AK68-$AF$3)^2+25*(AK68-$AF$3))*$AI$7,0))</f>
        <v>#DIV/0!</v>
      </c>
      <c r="AM68" s="89" t="e">
        <f>IF('Emission Calculations'!$E$9="flat",IF(0.056*'Wind Calculations'!$AG68&gt;$AF$3,1,0),IF(OR(AH68&gt;$AF$3,AI68&gt;$AF$3,AJ68&gt;$AF$3,AND((AK68&gt;$AF$3),$AF$7&gt;0)),1,0))</f>
        <v>#DIV/0!</v>
      </c>
      <c r="AN68" s="47"/>
      <c r="AO68" s="148"/>
      <c r="AP68" s="136"/>
      <c r="AQ68" s="89" t="e">
        <f>'Wind Calculations'!$AP68*LN(10/$AP$4)/LN($AP$5/$AP$4)</f>
        <v>#DIV/0!</v>
      </c>
      <c r="AR68" s="89" t="e">
        <f t="shared" si="16"/>
        <v>#DIV/0!</v>
      </c>
      <c r="AS68" s="89" t="e">
        <f t="shared" si="17"/>
        <v>#DIV/0!</v>
      </c>
      <c r="AT68" s="89" t="e">
        <f t="shared" si="18"/>
        <v>#DIV/0!</v>
      </c>
      <c r="AU68" s="89" t="e">
        <f t="shared" si="19"/>
        <v>#DIV/0!</v>
      </c>
      <c r="AV68" s="89" t="e">
        <f>IF('Emission Calculations'!$F$9="flat",IF(0.053*'Wind Calculations'!$AQ68&gt;$AP$3,58*('Wind Calculations'!$AQ68-$AP$3)^2+25*('Wind Calculations'!$AQ68-$AP$3),0),IF(AR68&gt;$AP$3,(58*(AR68-$AP$3)^2+25*(AR68-$AP$3))*$AP$7,0)+IF(AS68&gt;$AP$3,(58*(AS68-$AP$3)^2+25*(AS68-$AP$3))*$AQ$7,0)+IF(AT68&gt;$AP$3,(58*(AT68-$AP$3)^2+25*(AT68-$AP$3))*$AR$7,0)+IF(AU68&gt;$AP$3,(58*(AU68-$AP$3)^2+25*(AU68-$AP$3))*$AS$7,0))</f>
        <v>#DIV/0!</v>
      </c>
      <c r="AW68" s="89" t="e">
        <f>IF('Emission Calculations'!$F$9="flat",IF(0.056*'Wind Calculations'!$AQ68&gt;$AP$3,1,0),IF(OR(AR68&gt;$AP$3,AS68&gt;$AP$3,AT68&gt;$AP$3,AND((AU68&gt;$AP$3),$AP$7&gt;0)),1,0))</f>
        <v>#DIV/0!</v>
      </c>
    </row>
    <row r="69" spans="1:49">
      <c r="A69" s="148"/>
      <c r="B69" s="136"/>
      <c r="C69" s="89" t="e">
        <f>'Wind Calculations'!$B69*LN(10/$B$4)/LN($B$5/$B$4)</f>
        <v>#DIV/0!</v>
      </c>
      <c r="D69" s="89" t="e">
        <f t="shared" si="0"/>
        <v>#DIV/0!</v>
      </c>
      <c r="E69" s="89" t="e">
        <f t="shared" si="1"/>
        <v>#DIV/0!</v>
      </c>
      <c r="F69" s="89" t="e">
        <f t="shared" si="2"/>
        <v>#DIV/0!</v>
      </c>
      <c r="G69" s="89" t="e">
        <f t="shared" si="3"/>
        <v>#DIV/0!</v>
      </c>
      <c r="H69" s="138" t="e">
        <f>IF('Emission Calculations'!$B$9="flat",IF(0.053*'Wind Calculations'!$C69&gt;$B$3,58*('Wind Calculations'!$C69-$B$3)^2+25*('Wind Calculations'!$C69-$B$3),0),IF(D69&gt;$B$3,(58*(D69-$B$3)^2+25*(D69-$B$3))*$B$7,0)+IF(E69&gt;$B$3,(58*(E69-$B$3)^2+25*(E69-$B$3))*$C$7,0)+IF(F69&gt;$B$3,(58*(F69-$B$3)^2+25*(F69-$B$3))*$D$7,0)+IF(G69&gt;$B$3,(58*(G69-$B$3)^2+25*(G69-$B$3))*$E$7,0))</f>
        <v>#DIV/0!</v>
      </c>
      <c r="I69" s="138" t="e">
        <f>IF('Emission Calculations'!$B$9="flat",IF(0.056*'Wind Calculations'!$C69&gt;$B$3,1,0),IF(OR(D69&gt;$B$3,E69&gt;$B$3,F69&gt;$B$3,AND((G69&gt;$B$3),$B$7&gt;0)),1,0))</f>
        <v>#DIV/0!</v>
      </c>
      <c r="J69" s="139"/>
      <c r="K69" s="148"/>
      <c r="L69" s="136"/>
      <c r="M69" s="89" t="e">
        <f>'Wind Calculations'!$L69*LN(10/$L$4)/LN($L$5/$L$4)</f>
        <v>#DIV/0!</v>
      </c>
      <c r="N69" s="89" t="e">
        <f t="shared" si="4"/>
        <v>#DIV/0!</v>
      </c>
      <c r="O69" s="89" t="e">
        <f t="shared" si="5"/>
        <v>#DIV/0!</v>
      </c>
      <c r="P69" s="89" t="e">
        <f t="shared" si="6"/>
        <v>#DIV/0!</v>
      </c>
      <c r="Q69" s="89" t="e">
        <f t="shared" si="7"/>
        <v>#DIV/0!</v>
      </c>
      <c r="R69" s="89" t="e">
        <f>IF('Emission Calculations'!$C$9="flat",IF(0.053*'Wind Calculations'!$M69&gt;$L$3,58*('Wind Calculations'!$M69-$L$3)^2+25*('Wind Calculations'!$M69-$L$3),0),IF(N69&gt;$L$3,(58*(N69-$L$3)^2+25*(N69-$L$3))*$L$7,0)+IF(O69&gt;$L$3,(58*(O69-$L$3)^2+25*(O69-$L$3))*$M$7,0)+IF(P69&gt;$L$3,(58*(P69-$L$3)^2+25*(P69-$L$3))*$N$7,0)+IF(Q69&gt;$L$3,(58*(Q69-$L$3)^2+25*(Q69-$L$3))*$O$7,0))</f>
        <v>#DIV/0!</v>
      </c>
      <c r="S69" s="89" t="e">
        <f>IF('Emission Calculations'!$C$9="flat",IF(0.056*'Wind Calculations'!$M69&gt;$L$3,1,0),IF(OR(N69&gt;$L$3,O69&gt;$L$3,P69&gt;$L$3,AND((Q69&gt;$L$3),$L$7&gt;0)),1,0))</f>
        <v>#DIV/0!</v>
      </c>
      <c r="T69" s="47"/>
      <c r="U69" s="148"/>
      <c r="V69" s="136"/>
      <c r="W69" s="89" t="e">
        <f>'Wind Calculations'!$V69*LN(10/$V$4)/LN($V$5/$V$4)</f>
        <v>#DIV/0!</v>
      </c>
      <c r="X69" s="89" t="e">
        <f t="shared" si="8"/>
        <v>#DIV/0!</v>
      </c>
      <c r="Y69" s="89" t="e">
        <f t="shared" si="9"/>
        <v>#DIV/0!</v>
      </c>
      <c r="Z69" s="89" t="e">
        <f t="shared" si="10"/>
        <v>#DIV/0!</v>
      </c>
      <c r="AA69" s="89" t="e">
        <f t="shared" si="11"/>
        <v>#DIV/0!</v>
      </c>
      <c r="AB69" s="89" t="e">
        <f>IF('Emission Calculations'!$D$9="flat",IF(0.053*'Wind Calculations'!$W69&gt;$V$3,58*('Wind Calculations'!$W69-$L$3)^2+25*('Wind Calculations'!$W69-$L$3),0),IF(X69&gt;$L$3,(58*(X69-$L$3)^2+25*(X69-$L$3))*$V$7,0)+IF(Y69&gt;$V$3,(58*(Y69-$V$3)^2+25*(Y69-$V$3))*$W$7,0)+IF(Z69&gt;$V$3,(58*(Z69-$V$3)^2+25*(Z69-$V$3))*$X$7,0)+IF(AA69&gt;$V$3,(58*(AA69-$V$3)^2+25*(AA69-$V$3))*$Y$7,0))</f>
        <v>#DIV/0!</v>
      </c>
      <c r="AC69" s="89" t="e">
        <f>IF('Emission Calculations'!$D$9="flat",IF(0.056*'Wind Calculations'!$W69&gt;$V$3,1,0),IF(OR(X69&gt;$V$3,Y69&gt;$V$3,Z69&gt;$V$3,AND((AA69&gt;$V$3),$V$7&gt;0)),1,0))</f>
        <v>#DIV/0!</v>
      </c>
      <c r="AD69" s="47"/>
      <c r="AE69" s="148"/>
      <c r="AF69" s="136"/>
      <c r="AG69" s="89" t="e">
        <f>'Wind Calculations'!$AF69*LN(10/$AF$4)/LN($AF$5/$AF$4)</f>
        <v>#DIV/0!</v>
      </c>
      <c r="AH69" s="89" t="e">
        <f t="shared" si="12"/>
        <v>#DIV/0!</v>
      </c>
      <c r="AI69" s="89" t="e">
        <f t="shared" si="13"/>
        <v>#DIV/0!</v>
      </c>
      <c r="AJ69" s="89" t="e">
        <f t="shared" si="14"/>
        <v>#DIV/0!</v>
      </c>
      <c r="AK69" s="89" t="e">
        <f t="shared" si="15"/>
        <v>#DIV/0!</v>
      </c>
      <c r="AL69" s="89" t="e">
        <f>IF('Emission Calculations'!$E$9="flat",IF(0.053*'Wind Calculations'!$AG69&gt;$AF$3,58*('Wind Calculations'!$AG69-$AF$3)^2+25*('Wind Calculations'!$AG69-$AF$3),0),IF(AH69&gt;$AF$3,(58*(AH69-$AF$3)^2+25*(AH69-$AF$3))*$AF$7,0)+IF(AI69&gt;$AF$3,(58*(AI69-$AF$3)^2+25*(AI69-$AF$3))*$AG$7,0)+IF(AJ69&gt;$AF$3,(58*(AJ69-$AF$3)^2+25*(AJ69-$AF$3))*$AH$7,0)+IF(AK69&gt;$AF$3,(58*(AK69-$AF$3)^2+25*(AK69-$AF$3))*$AI$7,0))</f>
        <v>#DIV/0!</v>
      </c>
      <c r="AM69" s="89" t="e">
        <f>IF('Emission Calculations'!$E$9="flat",IF(0.056*'Wind Calculations'!$AG69&gt;$AF$3,1,0),IF(OR(AH69&gt;$AF$3,AI69&gt;$AF$3,AJ69&gt;$AF$3,AND((AK69&gt;$AF$3),$AF$7&gt;0)),1,0))</f>
        <v>#DIV/0!</v>
      </c>
      <c r="AN69" s="47"/>
      <c r="AO69" s="148"/>
      <c r="AP69" s="136"/>
      <c r="AQ69" s="89" t="e">
        <f>'Wind Calculations'!$AP69*LN(10/$AP$4)/LN($AP$5/$AP$4)</f>
        <v>#DIV/0!</v>
      </c>
      <c r="AR69" s="89" t="e">
        <f t="shared" si="16"/>
        <v>#DIV/0!</v>
      </c>
      <c r="AS69" s="89" t="e">
        <f t="shared" si="17"/>
        <v>#DIV/0!</v>
      </c>
      <c r="AT69" s="89" t="e">
        <f t="shared" si="18"/>
        <v>#DIV/0!</v>
      </c>
      <c r="AU69" s="89" t="e">
        <f t="shared" si="19"/>
        <v>#DIV/0!</v>
      </c>
      <c r="AV69" s="89" t="e">
        <f>IF('Emission Calculations'!$F$9="flat",IF(0.053*'Wind Calculations'!$AQ69&gt;$AP$3,58*('Wind Calculations'!$AQ69-$AP$3)^2+25*('Wind Calculations'!$AQ69-$AP$3),0),IF(AR69&gt;$AP$3,(58*(AR69-$AP$3)^2+25*(AR69-$AP$3))*$AP$7,0)+IF(AS69&gt;$AP$3,(58*(AS69-$AP$3)^2+25*(AS69-$AP$3))*$AQ$7,0)+IF(AT69&gt;$AP$3,(58*(AT69-$AP$3)^2+25*(AT69-$AP$3))*$AR$7,0)+IF(AU69&gt;$AP$3,(58*(AU69-$AP$3)^2+25*(AU69-$AP$3))*$AS$7,0))</f>
        <v>#DIV/0!</v>
      </c>
      <c r="AW69" s="89" t="e">
        <f>IF('Emission Calculations'!$F$9="flat",IF(0.056*'Wind Calculations'!$AQ69&gt;$AP$3,1,0),IF(OR(AR69&gt;$AP$3,AS69&gt;$AP$3,AT69&gt;$AP$3,AND((AU69&gt;$AP$3),$AP$7&gt;0)),1,0))</f>
        <v>#DIV/0!</v>
      </c>
    </row>
    <row r="70" spans="1:49">
      <c r="A70" s="148"/>
      <c r="B70" s="136"/>
      <c r="C70" s="89" t="e">
        <f>'Wind Calculations'!$B70*LN(10/$B$4)/LN($B$5/$B$4)</f>
        <v>#DIV/0!</v>
      </c>
      <c r="D70" s="89" t="e">
        <f t="shared" si="0"/>
        <v>#DIV/0!</v>
      </c>
      <c r="E70" s="89" t="e">
        <f t="shared" si="1"/>
        <v>#DIV/0!</v>
      </c>
      <c r="F70" s="89" t="e">
        <f t="shared" si="2"/>
        <v>#DIV/0!</v>
      </c>
      <c r="G70" s="89" t="e">
        <f t="shared" si="3"/>
        <v>#DIV/0!</v>
      </c>
      <c r="H70" s="138" t="e">
        <f>IF('Emission Calculations'!$B$9="flat",IF(0.053*'Wind Calculations'!$C70&gt;$B$3,58*('Wind Calculations'!$C70-$B$3)^2+25*('Wind Calculations'!$C70-$B$3),0),IF(D70&gt;$B$3,(58*(D70-$B$3)^2+25*(D70-$B$3))*$B$7,0)+IF(E70&gt;$B$3,(58*(E70-$B$3)^2+25*(E70-$B$3))*$C$7,0)+IF(F70&gt;$B$3,(58*(F70-$B$3)^2+25*(F70-$B$3))*$D$7,0)+IF(G70&gt;$B$3,(58*(G70-$B$3)^2+25*(G70-$B$3))*$E$7,0))</f>
        <v>#DIV/0!</v>
      </c>
      <c r="I70" s="138" t="e">
        <f>IF('Emission Calculations'!$B$9="flat",IF(0.056*'Wind Calculations'!$C70&gt;$B$3,1,0),IF(OR(D70&gt;$B$3,E70&gt;$B$3,F70&gt;$B$3,AND((G70&gt;$B$3),$B$7&gt;0)),1,0))</f>
        <v>#DIV/0!</v>
      </c>
      <c r="J70" s="139"/>
      <c r="K70" s="148"/>
      <c r="L70" s="136"/>
      <c r="M70" s="89" t="e">
        <f>'Wind Calculations'!$L70*LN(10/$L$4)/LN($L$5/$L$4)</f>
        <v>#DIV/0!</v>
      </c>
      <c r="N70" s="89" t="e">
        <f t="shared" si="4"/>
        <v>#DIV/0!</v>
      </c>
      <c r="O70" s="89" t="e">
        <f t="shared" si="5"/>
        <v>#DIV/0!</v>
      </c>
      <c r="P70" s="89" t="e">
        <f t="shared" si="6"/>
        <v>#DIV/0!</v>
      </c>
      <c r="Q70" s="89" t="e">
        <f t="shared" si="7"/>
        <v>#DIV/0!</v>
      </c>
      <c r="R70" s="89" t="e">
        <f>IF('Emission Calculations'!$C$9="flat",IF(0.053*'Wind Calculations'!$M70&gt;$L$3,58*('Wind Calculations'!$M70-$L$3)^2+25*('Wind Calculations'!$M70-$L$3),0),IF(N70&gt;$L$3,(58*(N70-$L$3)^2+25*(N70-$L$3))*$L$7,0)+IF(O70&gt;$L$3,(58*(O70-$L$3)^2+25*(O70-$L$3))*$M$7,0)+IF(P70&gt;$L$3,(58*(P70-$L$3)^2+25*(P70-$L$3))*$N$7,0)+IF(Q70&gt;$L$3,(58*(Q70-$L$3)^2+25*(Q70-$L$3))*$O$7,0))</f>
        <v>#DIV/0!</v>
      </c>
      <c r="S70" s="89" t="e">
        <f>IF('Emission Calculations'!$C$9="flat",IF(0.056*'Wind Calculations'!$M70&gt;$L$3,1,0),IF(OR(N70&gt;$L$3,O70&gt;$L$3,P70&gt;$L$3,AND((Q70&gt;$L$3),$L$7&gt;0)),1,0))</f>
        <v>#DIV/0!</v>
      </c>
      <c r="T70" s="47"/>
      <c r="U70" s="148"/>
      <c r="V70" s="136"/>
      <c r="W70" s="89" t="e">
        <f>'Wind Calculations'!$V70*LN(10/$V$4)/LN($V$5/$V$4)</f>
        <v>#DIV/0!</v>
      </c>
      <c r="X70" s="89" t="e">
        <f t="shared" si="8"/>
        <v>#DIV/0!</v>
      </c>
      <c r="Y70" s="89" t="e">
        <f t="shared" si="9"/>
        <v>#DIV/0!</v>
      </c>
      <c r="Z70" s="89" t="e">
        <f t="shared" si="10"/>
        <v>#DIV/0!</v>
      </c>
      <c r="AA70" s="89" t="e">
        <f t="shared" si="11"/>
        <v>#DIV/0!</v>
      </c>
      <c r="AB70" s="89" t="e">
        <f>IF('Emission Calculations'!$D$9="flat",IF(0.053*'Wind Calculations'!$W70&gt;$V$3,58*('Wind Calculations'!$W70-$L$3)^2+25*('Wind Calculations'!$W70-$L$3),0),IF(X70&gt;$L$3,(58*(X70-$L$3)^2+25*(X70-$L$3))*$V$7,0)+IF(Y70&gt;$V$3,(58*(Y70-$V$3)^2+25*(Y70-$V$3))*$W$7,0)+IF(Z70&gt;$V$3,(58*(Z70-$V$3)^2+25*(Z70-$V$3))*$X$7,0)+IF(AA70&gt;$V$3,(58*(AA70-$V$3)^2+25*(AA70-$V$3))*$Y$7,0))</f>
        <v>#DIV/0!</v>
      </c>
      <c r="AC70" s="89" t="e">
        <f>IF('Emission Calculations'!$D$9="flat",IF(0.056*'Wind Calculations'!$W70&gt;$V$3,1,0),IF(OR(X70&gt;$V$3,Y70&gt;$V$3,Z70&gt;$V$3,AND((AA70&gt;$V$3),$V$7&gt;0)),1,0))</f>
        <v>#DIV/0!</v>
      </c>
      <c r="AD70" s="47"/>
      <c r="AE70" s="148"/>
      <c r="AF70" s="136"/>
      <c r="AG70" s="89" t="e">
        <f>'Wind Calculations'!$AF70*LN(10/$AF$4)/LN($AF$5/$AF$4)</f>
        <v>#DIV/0!</v>
      </c>
      <c r="AH70" s="89" t="e">
        <f t="shared" si="12"/>
        <v>#DIV/0!</v>
      </c>
      <c r="AI70" s="89" t="e">
        <f t="shared" si="13"/>
        <v>#DIV/0!</v>
      </c>
      <c r="AJ70" s="89" t="e">
        <f t="shared" si="14"/>
        <v>#DIV/0!</v>
      </c>
      <c r="AK70" s="89" t="e">
        <f t="shared" si="15"/>
        <v>#DIV/0!</v>
      </c>
      <c r="AL70" s="89" t="e">
        <f>IF('Emission Calculations'!$E$9="flat",IF(0.053*'Wind Calculations'!$AG70&gt;$AF$3,58*('Wind Calculations'!$AG70-$AF$3)^2+25*('Wind Calculations'!$AG70-$AF$3),0),IF(AH70&gt;$AF$3,(58*(AH70-$AF$3)^2+25*(AH70-$AF$3))*$AF$7,0)+IF(AI70&gt;$AF$3,(58*(AI70-$AF$3)^2+25*(AI70-$AF$3))*$AG$7,0)+IF(AJ70&gt;$AF$3,(58*(AJ70-$AF$3)^2+25*(AJ70-$AF$3))*$AH$7,0)+IF(AK70&gt;$AF$3,(58*(AK70-$AF$3)^2+25*(AK70-$AF$3))*$AI$7,0))</f>
        <v>#DIV/0!</v>
      </c>
      <c r="AM70" s="89" t="e">
        <f>IF('Emission Calculations'!$E$9="flat",IF(0.056*'Wind Calculations'!$AG70&gt;$AF$3,1,0),IF(OR(AH70&gt;$AF$3,AI70&gt;$AF$3,AJ70&gt;$AF$3,AND((AK70&gt;$AF$3),$AF$7&gt;0)),1,0))</f>
        <v>#DIV/0!</v>
      </c>
      <c r="AN70" s="47"/>
      <c r="AO70" s="148"/>
      <c r="AP70" s="136"/>
      <c r="AQ70" s="89" t="e">
        <f>'Wind Calculations'!$AP70*LN(10/$AP$4)/LN($AP$5/$AP$4)</f>
        <v>#DIV/0!</v>
      </c>
      <c r="AR70" s="89" t="e">
        <f t="shared" si="16"/>
        <v>#DIV/0!</v>
      </c>
      <c r="AS70" s="89" t="e">
        <f t="shared" si="17"/>
        <v>#DIV/0!</v>
      </c>
      <c r="AT70" s="89" t="e">
        <f t="shared" si="18"/>
        <v>#DIV/0!</v>
      </c>
      <c r="AU70" s="89" t="e">
        <f t="shared" si="19"/>
        <v>#DIV/0!</v>
      </c>
      <c r="AV70" s="89" t="e">
        <f>IF('Emission Calculations'!$F$9="flat",IF(0.053*'Wind Calculations'!$AQ70&gt;$AP$3,58*('Wind Calculations'!$AQ70-$AP$3)^2+25*('Wind Calculations'!$AQ70-$AP$3),0),IF(AR70&gt;$AP$3,(58*(AR70-$AP$3)^2+25*(AR70-$AP$3))*$AP$7,0)+IF(AS70&gt;$AP$3,(58*(AS70-$AP$3)^2+25*(AS70-$AP$3))*$AQ$7,0)+IF(AT70&gt;$AP$3,(58*(AT70-$AP$3)^2+25*(AT70-$AP$3))*$AR$7,0)+IF(AU70&gt;$AP$3,(58*(AU70-$AP$3)^2+25*(AU70-$AP$3))*$AS$7,0))</f>
        <v>#DIV/0!</v>
      </c>
      <c r="AW70" s="89" t="e">
        <f>IF('Emission Calculations'!$F$9="flat",IF(0.056*'Wind Calculations'!$AQ70&gt;$AP$3,1,0),IF(OR(AR70&gt;$AP$3,AS70&gt;$AP$3,AT70&gt;$AP$3,AND((AU70&gt;$AP$3),$AP$7&gt;0)),1,0))</f>
        <v>#DIV/0!</v>
      </c>
    </row>
    <row r="71" spans="1:49">
      <c r="A71" s="148"/>
      <c r="B71" s="136"/>
      <c r="C71" s="89" t="e">
        <f>'Wind Calculations'!$B71*LN(10/$B$4)/LN($B$5/$B$4)</f>
        <v>#DIV/0!</v>
      </c>
      <c r="D71" s="89" t="e">
        <f t="shared" si="0"/>
        <v>#DIV/0!</v>
      </c>
      <c r="E71" s="89" t="e">
        <f t="shared" si="1"/>
        <v>#DIV/0!</v>
      </c>
      <c r="F71" s="89" t="e">
        <f t="shared" si="2"/>
        <v>#DIV/0!</v>
      </c>
      <c r="G71" s="89" t="e">
        <f t="shared" si="3"/>
        <v>#DIV/0!</v>
      </c>
      <c r="H71" s="138" t="e">
        <f>IF('Emission Calculations'!$B$9="flat",IF(0.053*'Wind Calculations'!$C71&gt;$B$3,58*('Wind Calculations'!$C71-$B$3)^2+25*('Wind Calculations'!$C71-$B$3),0),IF(D71&gt;$B$3,(58*(D71-$B$3)^2+25*(D71-$B$3))*$B$7,0)+IF(E71&gt;$B$3,(58*(E71-$B$3)^2+25*(E71-$B$3))*$C$7,0)+IF(F71&gt;$B$3,(58*(F71-$B$3)^2+25*(F71-$B$3))*$D$7,0)+IF(G71&gt;$B$3,(58*(G71-$B$3)^2+25*(G71-$B$3))*$E$7,0))</f>
        <v>#DIV/0!</v>
      </c>
      <c r="I71" s="138" t="e">
        <f>IF('Emission Calculations'!$B$9="flat",IF(0.056*'Wind Calculations'!$C71&gt;$B$3,1,0),IF(OR(D71&gt;$B$3,E71&gt;$B$3,F71&gt;$B$3,AND((G71&gt;$B$3),$B$7&gt;0)),1,0))</f>
        <v>#DIV/0!</v>
      </c>
      <c r="J71" s="139"/>
      <c r="K71" s="148"/>
      <c r="L71" s="136"/>
      <c r="M71" s="89" t="e">
        <f>'Wind Calculations'!$L71*LN(10/$L$4)/LN($L$5/$L$4)</f>
        <v>#DIV/0!</v>
      </c>
      <c r="N71" s="89" t="e">
        <f t="shared" si="4"/>
        <v>#DIV/0!</v>
      </c>
      <c r="O71" s="89" t="e">
        <f t="shared" si="5"/>
        <v>#DIV/0!</v>
      </c>
      <c r="P71" s="89" t="e">
        <f t="shared" si="6"/>
        <v>#DIV/0!</v>
      </c>
      <c r="Q71" s="89" t="e">
        <f t="shared" si="7"/>
        <v>#DIV/0!</v>
      </c>
      <c r="R71" s="89" t="e">
        <f>IF('Emission Calculations'!$C$9="flat",IF(0.053*'Wind Calculations'!$M71&gt;$L$3,58*('Wind Calculations'!$M71-$L$3)^2+25*('Wind Calculations'!$M71-$L$3),0),IF(N71&gt;$L$3,(58*(N71-$L$3)^2+25*(N71-$L$3))*$L$7,0)+IF(O71&gt;$L$3,(58*(O71-$L$3)^2+25*(O71-$L$3))*$M$7,0)+IF(P71&gt;$L$3,(58*(P71-$L$3)^2+25*(P71-$L$3))*$N$7,0)+IF(Q71&gt;$L$3,(58*(Q71-$L$3)^2+25*(Q71-$L$3))*$O$7,0))</f>
        <v>#DIV/0!</v>
      </c>
      <c r="S71" s="89" t="e">
        <f>IF('Emission Calculations'!$C$9="flat",IF(0.056*'Wind Calculations'!$M71&gt;$L$3,1,0),IF(OR(N71&gt;$L$3,O71&gt;$L$3,P71&gt;$L$3,AND((Q71&gt;$L$3),$L$7&gt;0)),1,0))</f>
        <v>#DIV/0!</v>
      </c>
      <c r="T71" s="47"/>
      <c r="U71" s="148"/>
      <c r="V71" s="136"/>
      <c r="W71" s="89" t="e">
        <f>'Wind Calculations'!$V71*LN(10/$V$4)/LN($V$5/$V$4)</f>
        <v>#DIV/0!</v>
      </c>
      <c r="X71" s="89" t="e">
        <f t="shared" si="8"/>
        <v>#DIV/0!</v>
      </c>
      <c r="Y71" s="89" t="e">
        <f t="shared" si="9"/>
        <v>#DIV/0!</v>
      </c>
      <c r="Z71" s="89" t="e">
        <f t="shared" si="10"/>
        <v>#DIV/0!</v>
      </c>
      <c r="AA71" s="89" t="e">
        <f t="shared" si="11"/>
        <v>#DIV/0!</v>
      </c>
      <c r="AB71" s="89" t="e">
        <f>IF('Emission Calculations'!$D$9="flat",IF(0.053*'Wind Calculations'!$W71&gt;$V$3,58*('Wind Calculations'!$W71-$L$3)^2+25*('Wind Calculations'!$W71-$L$3),0),IF(X71&gt;$L$3,(58*(X71-$L$3)^2+25*(X71-$L$3))*$V$7,0)+IF(Y71&gt;$V$3,(58*(Y71-$V$3)^2+25*(Y71-$V$3))*$W$7,0)+IF(Z71&gt;$V$3,(58*(Z71-$V$3)^2+25*(Z71-$V$3))*$X$7,0)+IF(AA71&gt;$V$3,(58*(AA71-$V$3)^2+25*(AA71-$V$3))*$Y$7,0))</f>
        <v>#DIV/0!</v>
      </c>
      <c r="AC71" s="89" t="e">
        <f>IF('Emission Calculations'!$D$9="flat",IF(0.056*'Wind Calculations'!$W71&gt;$V$3,1,0),IF(OR(X71&gt;$V$3,Y71&gt;$V$3,Z71&gt;$V$3,AND((AA71&gt;$V$3),$V$7&gt;0)),1,0))</f>
        <v>#DIV/0!</v>
      </c>
      <c r="AD71" s="47"/>
      <c r="AE71" s="148"/>
      <c r="AF71" s="136"/>
      <c r="AG71" s="89" t="e">
        <f>'Wind Calculations'!$AF71*LN(10/$AF$4)/LN($AF$5/$AF$4)</f>
        <v>#DIV/0!</v>
      </c>
      <c r="AH71" s="89" t="e">
        <f t="shared" si="12"/>
        <v>#DIV/0!</v>
      </c>
      <c r="AI71" s="89" t="e">
        <f t="shared" si="13"/>
        <v>#DIV/0!</v>
      </c>
      <c r="AJ71" s="89" t="e">
        <f t="shared" si="14"/>
        <v>#DIV/0!</v>
      </c>
      <c r="AK71" s="89" t="e">
        <f t="shared" si="15"/>
        <v>#DIV/0!</v>
      </c>
      <c r="AL71" s="89" t="e">
        <f>IF('Emission Calculations'!$E$9="flat",IF(0.053*'Wind Calculations'!$AG71&gt;$AF$3,58*('Wind Calculations'!$AG71-$AF$3)^2+25*('Wind Calculations'!$AG71-$AF$3),0),IF(AH71&gt;$AF$3,(58*(AH71-$AF$3)^2+25*(AH71-$AF$3))*$AF$7,0)+IF(AI71&gt;$AF$3,(58*(AI71-$AF$3)^2+25*(AI71-$AF$3))*$AG$7,0)+IF(AJ71&gt;$AF$3,(58*(AJ71-$AF$3)^2+25*(AJ71-$AF$3))*$AH$7,0)+IF(AK71&gt;$AF$3,(58*(AK71-$AF$3)^2+25*(AK71-$AF$3))*$AI$7,0))</f>
        <v>#DIV/0!</v>
      </c>
      <c r="AM71" s="89" t="e">
        <f>IF('Emission Calculations'!$E$9="flat",IF(0.056*'Wind Calculations'!$AG71&gt;$AF$3,1,0),IF(OR(AH71&gt;$AF$3,AI71&gt;$AF$3,AJ71&gt;$AF$3,AND((AK71&gt;$AF$3),$AF$7&gt;0)),1,0))</f>
        <v>#DIV/0!</v>
      </c>
      <c r="AN71" s="47"/>
      <c r="AO71" s="148"/>
      <c r="AP71" s="136"/>
      <c r="AQ71" s="89" t="e">
        <f>'Wind Calculations'!$AP71*LN(10/$AP$4)/LN($AP$5/$AP$4)</f>
        <v>#DIV/0!</v>
      </c>
      <c r="AR71" s="89" t="e">
        <f t="shared" si="16"/>
        <v>#DIV/0!</v>
      </c>
      <c r="AS71" s="89" t="e">
        <f t="shared" si="17"/>
        <v>#DIV/0!</v>
      </c>
      <c r="AT71" s="89" t="e">
        <f t="shared" si="18"/>
        <v>#DIV/0!</v>
      </c>
      <c r="AU71" s="89" t="e">
        <f t="shared" si="19"/>
        <v>#DIV/0!</v>
      </c>
      <c r="AV71" s="89" t="e">
        <f>IF('Emission Calculations'!$F$9="flat",IF(0.053*'Wind Calculations'!$AQ71&gt;$AP$3,58*('Wind Calculations'!$AQ71-$AP$3)^2+25*('Wind Calculations'!$AQ71-$AP$3),0),IF(AR71&gt;$AP$3,(58*(AR71-$AP$3)^2+25*(AR71-$AP$3))*$AP$7,0)+IF(AS71&gt;$AP$3,(58*(AS71-$AP$3)^2+25*(AS71-$AP$3))*$AQ$7,0)+IF(AT71&gt;$AP$3,(58*(AT71-$AP$3)^2+25*(AT71-$AP$3))*$AR$7,0)+IF(AU71&gt;$AP$3,(58*(AU71-$AP$3)^2+25*(AU71-$AP$3))*$AS$7,0))</f>
        <v>#DIV/0!</v>
      </c>
      <c r="AW71" s="89" t="e">
        <f>IF('Emission Calculations'!$F$9="flat",IF(0.056*'Wind Calculations'!$AQ71&gt;$AP$3,1,0),IF(OR(AR71&gt;$AP$3,AS71&gt;$AP$3,AT71&gt;$AP$3,AND((AU71&gt;$AP$3),$AP$7&gt;0)),1,0))</f>
        <v>#DIV/0!</v>
      </c>
    </row>
    <row r="72" spans="1:49">
      <c r="A72" s="148"/>
      <c r="B72" s="136"/>
      <c r="C72" s="89" t="e">
        <f>'Wind Calculations'!$B72*LN(10/$B$4)/LN($B$5/$B$4)</f>
        <v>#DIV/0!</v>
      </c>
      <c r="D72" s="89" t="e">
        <f t="shared" si="0"/>
        <v>#DIV/0!</v>
      </c>
      <c r="E72" s="89" t="e">
        <f t="shared" si="1"/>
        <v>#DIV/0!</v>
      </c>
      <c r="F72" s="89" t="e">
        <f t="shared" si="2"/>
        <v>#DIV/0!</v>
      </c>
      <c r="G72" s="89" t="e">
        <f t="shared" si="3"/>
        <v>#DIV/0!</v>
      </c>
      <c r="H72" s="138" t="e">
        <f>IF('Emission Calculations'!$B$9="flat",IF(0.053*'Wind Calculations'!$C72&gt;$B$3,58*('Wind Calculations'!$C72-$B$3)^2+25*('Wind Calculations'!$C72-$B$3),0),IF(D72&gt;$B$3,(58*(D72-$B$3)^2+25*(D72-$B$3))*$B$7,0)+IF(E72&gt;$B$3,(58*(E72-$B$3)^2+25*(E72-$B$3))*$C$7,0)+IF(F72&gt;$B$3,(58*(F72-$B$3)^2+25*(F72-$B$3))*$D$7,0)+IF(G72&gt;$B$3,(58*(G72-$B$3)^2+25*(G72-$B$3))*$E$7,0))</f>
        <v>#DIV/0!</v>
      </c>
      <c r="I72" s="138" t="e">
        <f>IF('Emission Calculations'!$B$9="flat",IF(0.056*'Wind Calculations'!$C72&gt;$B$3,1,0),IF(OR(D72&gt;$B$3,E72&gt;$B$3,F72&gt;$B$3,AND((G72&gt;$B$3),$B$7&gt;0)),1,0))</f>
        <v>#DIV/0!</v>
      </c>
      <c r="J72" s="139"/>
      <c r="K72" s="148"/>
      <c r="L72" s="136"/>
      <c r="M72" s="89" t="e">
        <f>'Wind Calculations'!$L72*LN(10/$L$4)/LN($L$5/$L$4)</f>
        <v>#DIV/0!</v>
      </c>
      <c r="N72" s="89" t="e">
        <f t="shared" si="4"/>
        <v>#DIV/0!</v>
      </c>
      <c r="O72" s="89" t="e">
        <f t="shared" si="5"/>
        <v>#DIV/0!</v>
      </c>
      <c r="P72" s="89" t="e">
        <f t="shared" si="6"/>
        <v>#DIV/0!</v>
      </c>
      <c r="Q72" s="89" t="e">
        <f t="shared" si="7"/>
        <v>#DIV/0!</v>
      </c>
      <c r="R72" s="89" t="e">
        <f>IF('Emission Calculations'!$C$9="flat",IF(0.053*'Wind Calculations'!$M72&gt;$L$3,58*('Wind Calculations'!$M72-$L$3)^2+25*('Wind Calculations'!$M72-$L$3),0),IF(N72&gt;$L$3,(58*(N72-$L$3)^2+25*(N72-$L$3))*$L$7,0)+IF(O72&gt;$L$3,(58*(O72-$L$3)^2+25*(O72-$L$3))*$M$7,0)+IF(P72&gt;$L$3,(58*(P72-$L$3)^2+25*(P72-$L$3))*$N$7,0)+IF(Q72&gt;$L$3,(58*(Q72-$L$3)^2+25*(Q72-$L$3))*$O$7,0))</f>
        <v>#DIV/0!</v>
      </c>
      <c r="S72" s="89" t="e">
        <f>IF('Emission Calculations'!$C$9="flat",IF(0.056*'Wind Calculations'!$M72&gt;$L$3,1,0),IF(OR(N72&gt;$L$3,O72&gt;$L$3,P72&gt;$L$3,AND((Q72&gt;$L$3),$L$7&gt;0)),1,0))</f>
        <v>#DIV/0!</v>
      </c>
      <c r="T72" s="47"/>
      <c r="U72" s="148"/>
      <c r="V72" s="136"/>
      <c r="W72" s="89" t="e">
        <f>'Wind Calculations'!$V72*LN(10/$V$4)/LN($V$5/$V$4)</f>
        <v>#DIV/0!</v>
      </c>
      <c r="X72" s="89" t="e">
        <f t="shared" si="8"/>
        <v>#DIV/0!</v>
      </c>
      <c r="Y72" s="89" t="e">
        <f t="shared" si="9"/>
        <v>#DIV/0!</v>
      </c>
      <c r="Z72" s="89" t="e">
        <f t="shared" si="10"/>
        <v>#DIV/0!</v>
      </c>
      <c r="AA72" s="89" t="e">
        <f t="shared" si="11"/>
        <v>#DIV/0!</v>
      </c>
      <c r="AB72" s="89" t="e">
        <f>IF('Emission Calculations'!$D$9="flat",IF(0.053*'Wind Calculations'!$W72&gt;$V$3,58*('Wind Calculations'!$W72-$L$3)^2+25*('Wind Calculations'!$W72-$L$3),0),IF(X72&gt;$L$3,(58*(X72-$L$3)^2+25*(X72-$L$3))*$V$7,0)+IF(Y72&gt;$V$3,(58*(Y72-$V$3)^2+25*(Y72-$V$3))*$W$7,0)+IF(Z72&gt;$V$3,(58*(Z72-$V$3)^2+25*(Z72-$V$3))*$X$7,0)+IF(AA72&gt;$V$3,(58*(AA72-$V$3)^2+25*(AA72-$V$3))*$Y$7,0))</f>
        <v>#DIV/0!</v>
      </c>
      <c r="AC72" s="89" t="e">
        <f>IF('Emission Calculations'!$D$9="flat",IF(0.056*'Wind Calculations'!$W72&gt;$V$3,1,0),IF(OR(X72&gt;$V$3,Y72&gt;$V$3,Z72&gt;$V$3,AND((AA72&gt;$V$3),$V$7&gt;0)),1,0))</f>
        <v>#DIV/0!</v>
      </c>
      <c r="AD72" s="47"/>
      <c r="AE72" s="148"/>
      <c r="AF72" s="136"/>
      <c r="AG72" s="89" t="e">
        <f>'Wind Calculations'!$AF72*LN(10/$AF$4)/LN($AF$5/$AF$4)</f>
        <v>#DIV/0!</v>
      </c>
      <c r="AH72" s="89" t="e">
        <f t="shared" si="12"/>
        <v>#DIV/0!</v>
      </c>
      <c r="AI72" s="89" t="e">
        <f t="shared" si="13"/>
        <v>#DIV/0!</v>
      </c>
      <c r="AJ72" s="89" t="e">
        <f t="shared" si="14"/>
        <v>#DIV/0!</v>
      </c>
      <c r="AK72" s="89" t="e">
        <f t="shared" si="15"/>
        <v>#DIV/0!</v>
      </c>
      <c r="AL72" s="89" t="e">
        <f>IF('Emission Calculations'!$E$9="flat",IF(0.053*'Wind Calculations'!$AG72&gt;$AF$3,58*('Wind Calculations'!$AG72-$AF$3)^2+25*('Wind Calculations'!$AG72-$AF$3),0),IF(AH72&gt;$AF$3,(58*(AH72-$AF$3)^2+25*(AH72-$AF$3))*$AF$7,0)+IF(AI72&gt;$AF$3,(58*(AI72-$AF$3)^2+25*(AI72-$AF$3))*$AG$7,0)+IF(AJ72&gt;$AF$3,(58*(AJ72-$AF$3)^2+25*(AJ72-$AF$3))*$AH$7,0)+IF(AK72&gt;$AF$3,(58*(AK72-$AF$3)^2+25*(AK72-$AF$3))*$AI$7,0))</f>
        <v>#DIV/0!</v>
      </c>
      <c r="AM72" s="89" t="e">
        <f>IF('Emission Calculations'!$E$9="flat",IF(0.056*'Wind Calculations'!$AG72&gt;$AF$3,1,0),IF(OR(AH72&gt;$AF$3,AI72&gt;$AF$3,AJ72&gt;$AF$3,AND((AK72&gt;$AF$3),$AF$7&gt;0)),1,0))</f>
        <v>#DIV/0!</v>
      </c>
      <c r="AN72" s="47"/>
      <c r="AO72" s="148"/>
      <c r="AP72" s="136"/>
      <c r="AQ72" s="89" t="e">
        <f>'Wind Calculations'!$AP72*LN(10/$AP$4)/LN($AP$5/$AP$4)</f>
        <v>#DIV/0!</v>
      </c>
      <c r="AR72" s="89" t="e">
        <f t="shared" si="16"/>
        <v>#DIV/0!</v>
      </c>
      <c r="AS72" s="89" t="e">
        <f t="shared" si="17"/>
        <v>#DIV/0!</v>
      </c>
      <c r="AT72" s="89" t="e">
        <f t="shared" si="18"/>
        <v>#DIV/0!</v>
      </c>
      <c r="AU72" s="89" t="e">
        <f t="shared" si="19"/>
        <v>#DIV/0!</v>
      </c>
      <c r="AV72" s="89" t="e">
        <f>IF('Emission Calculations'!$F$9="flat",IF(0.053*'Wind Calculations'!$AQ72&gt;$AP$3,58*('Wind Calculations'!$AQ72-$AP$3)^2+25*('Wind Calculations'!$AQ72-$AP$3),0),IF(AR72&gt;$AP$3,(58*(AR72-$AP$3)^2+25*(AR72-$AP$3))*$AP$7,0)+IF(AS72&gt;$AP$3,(58*(AS72-$AP$3)^2+25*(AS72-$AP$3))*$AQ$7,0)+IF(AT72&gt;$AP$3,(58*(AT72-$AP$3)^2+25*(AT72-$AP$3))*$AR$7,0)+IF(AU72&gt;$AP$3,(58*(AU72-$AP$3)^2+25*(AU72-$AP$3))*$AS$7,0))</f>
        <v>#DIV/0!</v>
      </c>
      <c r="AW72" s="89" t="e">
        <f>IF('Emission Calculations'!$F$9="flat",IF(0.056*'Wind Calculations'!$AQ72&gt;$AP$3,1,0),IF(OR(AR72&gt;$AP$3,AS72&gt;$AP$3,AT72&gt;$AP$3,AND((AU72&gt;$AP$3),$AP$7&gt;0)),1,0))</f>
        <v>#DIV/0!</v>
      </c>
    </row>
    <row r="73" spans="1:49">
      <c r="A73" s="148"/>
      <c r="B73" s="136"/>
      <c r="C73" s="89" t="e">
        <f>'Wind Calculations'!$B73*LN(10/$B$4)/LN($B$5/$B$4)</f>
        <v>#DIV/0!</v>
      </c>
      <c r="D73" s="89" t="e">
        <f t="shared" si="0"/>
        <v>#DIV/0!</v>
      </c>
      <c r="E73" s="89" t="e">
        <f t="shared" si="1"/>
        <v>#DIV/0!</v>
      </c>
      <c r="F73" s="89" t="e">
        <f t="shared" si="2"/>
        <v>#DIV/0!</v>
      </c>
      <c r="G73" s="89" t="e">
        <f t="shared" si="3"/>
        <v>#DIV/0!</v>
      </c>
      <c r="H73" s="138" t="e">
        <f>IF('Emission Calculations'!$B$9="flat",IF(0.053*'Wind Calculations'!$C73&gt;$B$3,58*('Wind Calculations'!$C73-$B$3)^2+25*('Wind Calculations'!$C73-$B$3),0),IF(D73&gt;$B$3,(58*(D73-$B$3)^2+25*(D73-$B$3))*$B$7,0)+IF(E73&gt;$B$3,(58*(E73-$B$3)^2+25*(E73-$B$3))*$C$7,0)+IF(F73&gt;$B$3,(58*(F73-$B$3)^2+25*(F73-$B$3))*$D$7,0)+IF(G73&gt;$B$3,(58*(G73-$B$3)^2+25*(G73-$B$3))*$E$7,0))</f>
        <v>#DIV/0!</v>
      </c>
      <c r="I73" s="138" t="e">
        <f>IF('Emission Calculations'!$B$9="flat",IF(0.056*'Wind Calculations'!$C73&gt;$B$3,1,0),IF(OR(D73&gt;$B$3,E73&gt;$B$3,F73&gt;$B$3,AND((G73&gt;$B$3),$B$7&gt;0)),1,0))</f>
        <v>#DIV/0!</v>
      </c>
      <c r="J73" s="139"/>
      <c r="K73" s="148"/>
      <c r="L73" s="136"/>
      <c r="M73" s="89" t="e">
        <f>'Wind Calculations'!$L73*LN(10/$L$4)/LN($L$5/$L$4)</f>
        <v>#DIV/0!</v>
      </c>
      <c r="N73" s="89" t="e">
        <f t="shared" si="4"/>
        <v>#DIV/0!</v>
      </c>
      <c r="O73" s="89" t="e">
        <f t="shared" si="5"/>
        <v>#DIV/0!</v>
      </c>
      <c r="P73" s="89" t="e">
        <f t="shared" si="6"/>
        <v>#DIV/0!</v>
      </c>
      <c r="Q73" s="89" t="e">
        <f t="shared" si="7"/>
        <v>#DIV/0!</v>
      </c>
      <c r="R73" s="89" t="e">
        <f>IF('Emission Calculations'!$C$9="flat",IF(0.053*'Wind Calculations'!$M73&gt;$L$3,58*('Wind Calculations'!$M73-$L$3)^2+25*('Wind Calculations'!$M73-$L$3),0),IF(N73&gt;$L$3,(58*(N73-$L$3)^2+25*(N73-$L$3))*$L$7,0)+IF(O73&gt;$L$3,(58*(O73-$L$3)^2+25*(O73-$L$3))*$M$7,0)+IF(P73&gt;$L$3,(58*(P73-$L$3)^2+25*(P73-$L$3))*$N$7,0)+IF(Q73&gt;$L$3,(58*(Q73-$L$3)^2+25*(Q73-$L$3))*$O$7,0))</f>
        <v>#DIV/0!</v>
      </c>
      <c r="S73" s="89" t="e">
        <f>IF('Emission Calculations'!$C$9="flat",IF(0.056*'Wind Calculations'!$M73&gt;$L$3,1,0),IF(OR(N73&gt;$L$3,O73&gt;$L$3,P73&gt;$L$3,AND((Q73&gt;$L$3),$L$7&gt;0)),1,0))</f>
        <v>#DIV/0!</v>
      </c>
      <c r="T73" s="47"/>
      <c r="U73" s="148"/>
      <c r="V73" s="136"/>
      <c r="W73" s="89" t="e">
        <f>'Wind Calculations'!$V73*LN(10/$V$4)/LN($V$5/$V$4)</f>
        <v>#DIV/0!</v>
      </c>
      <c r="X73" s="89" t="e">
        <f t="shared" si="8"/>
        <v>#DIV/0!</v>
      </c>
      <c r="Y73" s="89" t="e">
        <f t="shared" si="9"/>
        <v>#DIV/0!</v>
      </c>
      <c r="Z73" s="89" t="e">
        <f t="shared" si="10"/>
        <v>#DIV/0!</v>
      </c>
      <c r="AA73" s="89" t="e">
        <f t="shared" si="11"/>
        <v>#DIV/0!</v>
      </c>
      <c r="AB73" s="89" t="e">
        <f>IF('Emission Calculations'!$D$9="flat",IF(0.053*'Wind Calculations'!$W73&gt;$V$3,58*('Wind Calculations'!$W73-$L$3)^2+25*('Wind Calculations'!$W73-$L$3),0),IF(X73&gt;$L$3,(58*(X73-$L$3)^2+25*(X73-$L$3))*$V$7,0)+IF(Y73&gt;$V$3,(58*(Y73-$V$3)^2+25*(Y73-$V$3))*$W$7,0)+IF(Z73&gt;$V$3,(58*(Z73-$V$3)^2+25*(Z73-$V$3))*$X$7,0)+IF(AA73&gt;$V$3,(58*(AA73-$V$3)^2+25*(AA73-$V$3))*$Y$7,0))</f>
        <v>#DIV/0!</v>
      </c>
      <c r="AC73" s="89" t="e">
        <f>IF('Emission Calculations'!$D$9="flat",IF(0.056*'Wind Calculations'!$W73&gt;$V$3,1,0),IF(OR(X73&gt;$V$3,Y73&gt;$V$3,Z73&gt;$V$3,AND((AA73&gt;$V$3),$V$7&gt;0)),1,0))</f>
        <v>#DIV/0!</v>
      </c>
      <c r="AD73" s="47"/>
      <c r="AE73" s="148"/>
      <c r="AF73" s="136"/>
      <c r="AG73" s="89" t="e">
        <f>'Wind Calculations'!$AF73*LN(10/$AF$4)/LN($AF$5/$AF$4)</f>
        <v>#DIV/0!</v>
      </c>
      <c r="AH73" s="89" t="e">
        <f t="shared" si="12"/>
        <v>#DIV/0!</v>
      </c>
      <c r="AI73" s="89" t="e">
        <f t="shared" si="13"/>
        <v>#DIV/0!</v>
      </c>
      <c r="AJ73" s="89" t="e">
        <f t="shared" si="14"/>
        <v>#DIV/0!</v>
      </c>
      <c r="AK73" s="89" t="e">
        <f t="shared" si="15"/>
        <v>#DIV/0!</v>
      </c>
      <c r="AL73" s="89" t="e">
        <f>IF('Emission Calculations'!$E$9="flat",IF(0.053*'Wind Calculations'!$AG73&gt;$AF$3,58*('Wind Calculations'!$AG73-$AF$3)^2+25*('Wind Calculations'!$AG73-$AF$3),0),IF(AH73&gt;$AF$3,(58*(AH73-$AF$3)^2+25*(AH73-$AF$3))*$AF$7,0)+IF(AI73&gt;$AF$3,(58*(AI73-$AF$3)^2+25*(AI73-$AF$3))*$AG$7,0)+IF(AJ73&gt;$AF$3,(58*(AJ73-$AF$3)^2+25*(AJ73-$AF$3))*$AH$7,0)+IF(AK73&gt;$AF$3,(58*(AK73-$AF$3)^2+25*(AK73-$AF$3))*$AI$7,0))</f>
        <v>#DIV/0!</v>
      </c>
      <c r="AM73" s="89" t="e">
        <f>IF('Emission Calculations'!$E$9="flat",IF(0.056*'Wind Calculations'!$AG73&gt;$AF$3,1,0),IF(OR(AH73&gt;$AF$3,AI73&gt;$AF$3,AJ73&gt;$AF$3,AND((AK73&gt;$AF$3),$AF$7&gt;0)),1,0))</f>
        <v>#DIV/0!</v>
      </c>
      <c r="AN73" s="47"/>
      <c r="AO73" s="148"/>
      <c r="AP73" s="136"/>
      <c r="AQ73" s="89" t="e">
        <f>'Wind Calculations'!$AP73*LN(10/$AP$4)/LN($AP$5/$AP$4)</f>
        <v>#DIV/0!</v>
      </c>
      <c r="AR73" s="89" t="e">
        <f t="shared" si="16"/>
        <v>#DIV/0!</v>
      </c>
      <c r="AS73" s="89" t="e">
        <f t="shared" si="17"/>
        <v>#DIV/0!</v>
      </c>
      <c r="AT73" s="89" t="e">
        <f t="shared" si="18"/>
        <v>#DIV/0!</v>
      </c>
      <c r="AU73" s="89" t="e">
        <f t="shared" si="19"/>
        <v>#DIV/0!</v>
      </c>
      <c r="AV73" s="89" t="e">
        <f>IF('Emission Calculations'!$F$9="flat",IF(0.053*'Wind Calculations'!$AQ73&gt;$AP$3,58*('Wind Calculations'!$AQ73-$AP$3)^2+25*('Wind Calculations'!$AQ73-$AP$3),0),IF(AR73&gt;$AP$3,(58*(AR73-$AP$3)^2+25*(AR73-$AP$3))*$AP$7,0)+IF(AS73&gt;$AP$3,(58*(AS73-$AP$3)^2+25*(AS73-$AP$3))*$AQ$7,0)+IF(AT73&gt;$AP$3,(58*(AT73-$AP$3)^2+25*(AT73-$AP$3))*$AR$7,0)+IF(AU73&gt;$AP$3,(58*(AU73-$AP$3)^2+25*(AU73-$AP$3))*$AS$7,0))</f>
        <v>#DIV/0!</v>
      </c>
      <c r="AW73" s="89" t="e">
        <f>IF('Emission Calculations'!$F$9="flat",IF(0.056*'Wind Calculations'!$AQ73&gt;$AP$3,1,0),IF(OR(AR73&gt;$AP$3,AS73&gt;$AP$3,AT73&gt;$AP$3,AND((AU73&gt;$AP$3),$AP$7&gt;0)),1,0))</f>
        <v>#DIV/0!</v>
      </c>
    </row>
    <row r="74" spans="1:49">
      <c r="A74" s="148"/>
      <c r="B74" s="136"/>
      <c r="C74" s="89" t="e">
        <f>'Wind Calculations'!$B74*LN(10/$B$4)/LN($B$5/$B$4)</f>
        <v>#DIV/0!</v>
      </c>
      <c r="D74" s="89" t="e">
        <f t="shared" si="0"/>
        <v>#DIV/0!</v>
      </c>
      <c r="E74" s="89" t="e">
        <f t="shared" si="1"/>
        <v>#DIV/0!</v>
      </c>
      <c r="F74" s="89" t="e">
        <f t="shared" si="2"/>
        <v>#DIV/0!</v>
      </c>
      <c r="G74" s="89" t="e">
        <f t="shared" si="3"/>
        <v>#DIV/0!</v>
      </c>
      <c r="H74" s="138" t="e">
        <f>IF('Emission Calculations'!$B$9="flat",IF(0.053*'Wind Calculations'!$C74&gt;$B$3,58*('Wind Calculations'!$C74-$B$3)^2+25*('Wind Calculations'!$C74-$B$3),0),IF(D74&gt;$B$3,(58*(D74-$B$3)^2+25*(D74-$B$3))*$B$7,0)+IF(E74&gt;$B$3,(58*(E74-$B$3)^2+25*(E74-$B$3))*$C$7,0)+IF(F74&gt;$B$3,(58*(F74-$B$3)^2+25*(F74-$B$3))*$D$7,0)+IF(G74&gt;$B$3,(58*(G74-$B$3)^2+25*(G74-$B$3))*$E$7,0))</f>
        <v>#DIV/0!</v>
      </c>
      <c r="I74" s="138" t="e">
        <f>IF('Emission Calculations'!$B$9="flat",IF(0.056*'Wind Calculations'!$C74&gt;$B$3,1,0),IF(OR(D74&gt;$B$3,E74&gt;$B$3,F74&gt;$B$3,AND((G74&gt;$B$3),$B$7&gt;0)),1,0))</f>
        <v>#DIV/0!</v>
      </c>
      <c r="J74" s="139"/>
      <c r="K74" s="148"/>
      <c r="L74" s="136"/>
      <c r="M74" s="89" t="e">
        <f>'Wind Calculations'!$L74*LN(10/$L$4)/LN($L$5/$L$4)</f>
        <v>#DIV/0!</v>
      </c>
      <c r="N74" s="89" t="e">
        <f t="shared" si="4"/>
        <v>#DIV/0!</v>
      </c>
      <c r="O74" s="89" t="e">
        <f t="shared" si="5"/>
        <v>#DIV/0!</v>
      </c>
      <c r="P74" s="89" t="e">
        <f t="shared" si="6"/>
        <v>#DIV/0!</v>
      </c>
      <c r="Q74" s="89" t="e">
        <f t="shared" si="7"/>
        <v>#DIV/0!</v>
      </c>
      <c r="R74" s="89" t="e">
        <f>IF('Emission Calculations'!$C$9="flat",IF(0.053*'Wind Calculations'!$M74&gt;$L$3,58*('Wind Calculations'!$M74-$L$3)^2+25*('Wind Calculations'!$M74-$L$3),0),IF(N74&gt;$L$3,(58*(N74-$L$3)^2+25*(N74-$L$3))*$L$7,0)+IF(O74&gt;$L$3,(58*(O74-$L$3)^2+25*(O74-$L$3))*$M$7,0)+IF(P74&gt;$L$3,(58*(P74-$L$3)^2+25*(P74-$L$3))*$N$7,0)+IF(Q74&gt;$L$3,(58*(Q74-$L$3)^2+25*(Q74-$L$3))*$O$7,0))</f>
        <v>#DIV/0!</v>
      </c>
      <c r="S74" s="89" t="e">
        <f>IF('Emission Calculations'!$C$9="flat",IF(0.056*'Wind Calculations'!$M74&gt;$L$3,1,0),IF(OR(N74&gt;$L$3,O74&gt;$L$3,P74&gt;$L$3,AND((Q74&gt;$L$3),$L$7&gt;0)),1,0))</f>
        <v>#DIV/0!</v>
      </c>
      <c r="T74" s="47"/>
      <c r="U74" s="148"/>
      <c r="V74" s="136"/>
      <c r="W74" s="89" t="e">
        <f>'Wind Calculations'!$V74*LN(10/$V$4)/LN($V$5/$V$4)</f>
        <v>#DIV/0!</v>
      </c>
      <c r="X74" s="89" t="e">
        <f t="shared" si="8"/>
        <v>#DIV/0!</v>
      </c>
      <c r="Y74" s="89" t="e">
        <f t="shared" si="9"/>
        <v>#DIV/0!</v>
      </c>
      <c r="Z74" s="89" t="e">
        <f t="shared" si="10"/>
        <v>#DIV/0!</v>
      </c>
      <c r="AA74" s="89" t="e">
        <f t="shared" si="11"/>
        <v>#DIV/0!</v>
      </c>
      <c r="AB74" s="89" t="e">
        <f>IF('Emission Calculations'!$D$9="flat",IF(0.053*'Wind Calculations'!$W74&gt;$V$3,58*('Wind Calculations'!$W74-$L$3)^2+25*('Wind Calculations'!$W74-$L$3),0),IF(X74&gt;$L$3,(58*(X74-$L$3)^2+25*(X74-$L$3))*$V$7,0)+IF(Y74&gt;$V$3,(58*(Y74-$V$3)^2+25*(Y74-$V$3))*$W$7,0)+IF(Z74&gt;$V$3,(58*(Z74-$V$3)^2+25*(Z74-$V$3))*$X$7,0)+IF(AA74&gt;$V$3,(58*(AA74-$V$3)^2+25*(AA74-$V$3))*$Y$7,0))</f>
        <v>#DIV/0!</v>
      </c>
      <c r="AC74" s="89" t="e">
        <f>IF('Emission Calculations'!$D$9="flat",IF(0.056*'Wind Calculations'!$W74&gt;$V$3,1,0),IF(OR(X74&gt;$V$3,Y74&gt;$V$3,Z74&gt;$V$3,AND((AA74&gt;$V$3),$V$7&gt;0)),1,0))</f>
        <v>#DIV/0!</v>
      </c>
      <c r="AD74" s="47"/>
      <c r="AE74" s="148"/>
      <c r="AF74" s="136"/>
      <c r="AG74" s="89" t="e">
        <f>'Wind Calculations'!$AF74*LN(10/$AF$4)/LN($AF$5/$AF$4)</f>
        <v>#DIV/0!</v>
      </c>
      <c r="AH74" s="89" t="e">
        <f t="shared" si="12"/>
        <v>#DIV/0!</v>
      </c>
      <c r="AI74" s="89" t="e">
        <f t="shared" si="13"/>
        <v>#DIV/0!</v>
      </c>
      <c r="AJ74" s="89" t="e">
        <f t="shared" si="14"/>
        <v>#DIV/0!</v>
      </c>
      <c r="AK74" s="89" t="e">
        <f t="shared" si="15"/>
        <v>#DIV/0!</v>
      </c>
      <c r="AL74" s="89" t="e">
        <f>IF('Emission Calculations'!$E$9="flat",IF(0.053*'Wind Calculations'!$AG74&gt;$AF$3,58*('Wind Calculations'!$AG74-$AF$3)^2+25*('Wind Calculations'!$AG74-$AF$3),0),IF(AH74&gt;$AF$3,(58*(AH74-$AF$3)^2+25*(AH74-$AF$3))*$AF$7,0)+IF(AI74&gt;$AF$3,(58*(AI74-$AF$3)^2+25*(AI74-$AF$3))*$AG$7,0)+IF(AJ74&gt;$AF$3,(58*(AJ74-$AF$3)^2+25*(AJ74-$AF$3))*$AH$7,0)+IF(AK74&gt;$AF$3,(58*(AK74-$AF$3)^2+25*(AK74-$AF$3))*$AI$7,0))</f>
        <v>#DIV/0!</v>
      </c>
      <c r="AM74" s="89" t="e">
        <f>IF('Emission Calculations'!$E$9="flat",IF(0.056*'Wind Calculations'!$AG74&gt;$AF$3,1,0),IF(OR(AH74&gt;$AF$3,AI74&gt;$AF$3,AJ74&gt;$AF$3,AND((AK74&gt;$AF$3),$AF$7&gt;0)),1,0))</f>
        <v>#DIV/0!</v>
      </c>
      <c r="AN74" s="47"/>
      <c r="AO74" s="148"/>
      <c r="AP74" s="136"/>
      <c r="AQ74" s="89" t="e">
        <f>'Wind Calculations'!$AP74*LN(10/$AP$4)/LN($AP$5/$AP$4)</f>
        <v>#DIV/0!</v>
      </c>
      <c r="AR74" s="89" t="e">
        <f t="shared" si="16"/>
        <v>#DIV/0!</v>
      </c>
      <c r="AS74" s="89" t="e">
        <f t="shared" si="17"/>
        <v>#DIV/0!</v>
      </c>
      <c r="AT74" s="89" t="e">
        <f t="shared" si="18"/>
        <v>#DIV/0!</v>
      </c>
      <c r="AU74" s="89" t="e">
        <f t="shared" si="19"/>
        <v>#DIV/0!</v>
      </c>
      <c r="AV74" s="89" t="e">
        <f>IF('Emission Calculations'!$F$9="flat",IF(0.053*'Wind Calculations'!$AQ74&gt;$AP$3,58*('Wind Calculations'!$AQ74-$AP$3)^2+25*('Wind Calculations'!$AQ74-$AP$3),0),IF(AR74&gt;$AP$3,(58*(AR74-$AP$3)^2+25*(AR74-$AP$3))*$AP$7,0)+IF(AS74&gt;$AP$3,(58*(AS74-$AP$3)^2+25*(AS74-$AP$3))*$AQ$7,0)+IF(AT74&gt;$AP$3,(58*(AT74-$AP$3)^2+25*(AT74-$AP$3))*$AR$7,0)+IF(AU74&gt;$AP$3,(58*(AU74-$AP$3)^2+25*(AU74-$AP$3))*$AS$7,0))</f>
        <v>#DIV/0!</v>
      </c>
      <c r="AW74" s="89" t="e">
        <f>IF('Emission Calculations'!$F$9="flat",IF(0.056*'Wind Calculations'!$AQ74&gt;$AP$3,1,0),IF(OR(AR74&gt;$AP$3,AS74&gt;$AP$3,AT74&gt;$AP$3,AND((AU74&gt;$AP$3),$AP$7&gt;0)),1,0))</f>
        <v>#DIV/0!</v>
      </c>
    </row>
    <row r="75" spans="1:49">
      <c r="A75" s="148"/>
      <c r="B75" s="136"/>
      <c r="C75" s="89" t="e">
        <f>'Wind Calculations'!$B75*LN(10/$B$4)/LN($B$5/$B$4)</f>
        <v>#DIV/0!</v>
      </c>
      <c r="D75" s="89" t="e">
        <f t="shared" ref="D75:D138" si="20">0.1*C75*0.2</f>
        <v>#DIV/0!</v>
      </c>
      <c r="E75" s="89" t="e">
        <f t="shared" ref="E75:E138" si="21">0.1*C75*0.6</f>
        <v>#DIV/0!</v>
      </c>
      <c r="F75" s="89" t="e">
        <f t="shared" ref="F75:F138" si="22">0.1*C75*0.9</f>
        <v>#DIV/0!</v>
      </c>
      <c r="G75" s="89" t="e">
        <f t="shared" ref="G75:G138" si="23">0.1*C75*1.1</f>
        <v>#DIV/0!</v>
      </c>
      <c r="H75" s="138" t="e">
        <f>IF('Emission Calculations'!$B$9="flat",IF(0.053*'Wind Calculations'!$C75&gt;$B$3,58*('Wind Calculations'!$C75-$B$3)^2+25*('Wind Calculations'!$C75-$B$3),0),IF(D75&gt;$B$3,(58*(D75-$B$3)^2+25*(D75-$B$3))*$B$7,0)+IF(E75&gt;$B$3,(58*(E75-$B$3)^2+25*(E75-$B$3))*$C$7,0)+IF(F75&gt;$B$3,(58*(F75-$B$3)^2+25*(F75-$B$3))*$D$7,0)+IF(G75&gt;$B$3,(58*(G75-$B$3)^2+25*(G75-$B$3))*$E$7,0))</f>
        <v>#DIV/0!</v>
      </c>
      <c r="I75" s="138" t="e">
        <f>IF('Emission Calculations'!$B$9="flat",IF(0.056*'Wind Calculations'!$C75&gt;$B$3,1,0),IF(OR(D75&gt;$B$3,E75&gt;$B$3,F75&gt;$B$3,AND((G75&gt;$B$3),$B$7&gt;0)),1,0))</f>
        <v>#DIV/0!</v>
      </c>
      <c r="J75" s="139"/>
      <c r="K75" s="148"/>
      <c r="L75" s="136"/>
      <c r="M75" s="89" t="e">
        <f>'Wind Calculations'!$L75*LN(10/$L$4)/LN($L$5/$L$4)</f>
        <v>#DIV/0!</v>
      </c>
      <c r="N75" s="89" t="e">
        <f t="shared" si="4"/>
        <v>#DIV/0!</v>
      </c>
      <c r="O75" s="89" t="e">
        <f t="shared" si="5"/>
        <v>#DIV/0!</v>
      </c>
      <c r="P75" s="89" t="e">
        <f t="shared" si="6"/>
        <v>#DIV/0!</v>
      </c>
      <c r="Q75" s="89" t="e">
        <f t="shared" si="7"/>
        <v>#DIV/0!</v>
      </c>
      <c r="R75" s="89" t="e">
        <f>IF('Emission Calculations'!$C$9="flat",IF(0.053*'Wind Calculations'!$M75&gt;$L$3,58*('Wind Calculations'!$M75-$L$3)^2+25*('Wind Calculations'!$M75-$L$3),0),IF(N75&gt;$L$3,(58*(N75-$L$3)^2+25*(N75-$L$3))*$L$7,0)+IF(O75&gt;$L$3,(58*(O75-$L$3)^2+25*(O75-$L$3))*$M$7,0)+IF(P75&gt;$L$3,(58*(P75-$L$3)^2+25*(P75-$L$3))*$N$7,0)+IF(Q75&gt;$L$3,(58*(Q75-$L$3)^2+25*(Q75-$L$3))*$O$7,0))</f>
        <v>#DIV/0!</v>
      </c>
      <c r="S75" s="89" t="e">
        <f>IF('Emission Calculations'!$C$9="flat",IF(0.056*'Wind Calculations'!$M75&gt;$L$3,1,0),IF(OR(N75&gt;$L$3,O75&gt;$L$3,P75&gt;$L$3,AND((Q75&gt;$L$3),$L$7&gt;0)),1,0))</f>
        <v>#DIV/0!</v>
      </c>
      <c r="T75" s="47"/>
      <c r="U75" s="148"/>
      <c r="V75" s="136"/>
      <c r="W75" s="89" t="e">
        <f>'Wind Calculations'!$V75*LN(10/$V$4)/LN($V$5/$V$4)</f>
        <v>#DIV/0!</v>
      </c>
      <c r="X75" s="89" t="e">
        <f t="shared" si="8"/>
        <v>#DIV/0!</v>
      </c>
      <c r="Y75" s="89" t="e">
        <f t="shared" si="9"/>
        <v>#DIV/0!</v>
      </c>
      <c r="Z75" s="89" t="e">
        <f t="shared" si="10"/>
        <v>#DIV/0!</v>
      </c>
      <c r="AA75" s="89" t="e">
        <f t="shared" si="11"/>
        <v>#DIV/0!</v>
      </c>
      <c r="AB75" s="89" t="e">
        <f>IF('Emission Calculations'!$D$9="flat",IF(0.053*'Wind Calculations'!$W75&gt;$V$3,58*('Wind Calculations'!$W75-$L$3)^2+25*('Wind Calculations'!$W75-$L$3),0),IF(X75&gt;$L$3,(58*(X75-$L$3)^2+25*(X75-$L$3))*$V$7,0)+IF(Y75&gt;$V$3,(58*(Y75-$V$3)^2+25*(Y75-$V$3))*$W$7,0)+IF(Z75&gt;$V$3,(58*(Z75-$V$3)^2+25*(Z75-$V$3))*$X$7,0)+IF(AA75&gt;$V$3,(58*(AA75-$V$3)^2+25*(AA75-$V$3))*$Y$7,0))</f>
        <v>#DIV/0!</v>
      </c>
      <c r="AC75" s="89" t="e">
        <f>IF('Emission Calculations'!$D$9="flat",IF(0.056*'Wind Calculations'!$W75&gt;$V$3,1,0),IF(OR(X75&gt;$V$3,Y75&gt;$V$3,Z75&gt;$V$3,AND((AA75&gt;$V$3),$V$7&gt;0)),1,0))</f>
        <v>#DIV/0!</v>
      </c>
      <c r="AD75" s="47"/>
      <c r="AE75" s="148"/>
      <c r="AF75" s="136"/>
      <c r="AG75" s="89" t="e">
        <f>'Wind Calculations'!$AF75*LN(10/$AF$4)/LN($AF$5/$AF$4)</f>
        <v>#DIV/0!</v>
      </c>
      <c r="AH75" s="89" t="e">
        <f t="shared" si="12"/>
        <v>#DIV/0!</v>
      </c>
      <c r="AI75" s="89" t="e">
        <f t="shared" si="13"/>
        <v>#DIV/0!</v>
      </c>
      <c r="AJ75" s="89" t="e">
        <f t="shared" si="14"/>
        <v>#DIV/0!</v>
      </c>
      <c r="AK75" s="89" t="e">
        <f t="shared" si="15"/>
        <v>#DIV/0!</v>
      </c>
      <c r="AL75" s="89" t="e">
        <f>IF('Emission Calculations'!$E$9="flat",IF(0.053*'Wind Calculations'!$AG75&gt;$AF$3,58*('Wind Calculations'!$AG75-$AF$3)^2+25*('Wind Calculations'!$AG75-$AF$3),0),IF(AH75&gt;$AF$3,(58*(AH75-$AF$3)^2+25*(AH75-$AF$3))*$AF$7,0)+IF(AI75&gt;$AF$3,(58*(AI75-$AF$3)^2+25*(AI75-$AF$3))*$AG$7,0)+IF(AJ75&gt;$AF$3,(58*(AJ75-$AF$3)^2+25*(AJ75-$AF$3))*$AH$7,0)+IF(AK75&gt;$AF$3,(58*(AK75-$AF$3)^2+25*(AK75-$AF$3))*$AI$7,0))</f>
        <v>#DIV/0!</v>
      </c>
      <c r="AM75" s="89" t="e">
        <f>IF('Emission Calculations'!$E$9="flat",IF(0.056*'Wind Calculations'!$AG75&gt;$AF$3,1,0),IF(OR(AH75&gt;$AF$3,AI75&gt;$AF$3,AJ75&gt;$AF$3,AND((AK75&gt;$AF$3),$AF$7&gt;0)),1,0))</f>
        <v>#DIV/0!</v>
      </c>
      <c r="AN75" s="47"/>
      <c r="AO75" s="148"/>
      <c r="AP75" s="136"/>
      <c r="AQ75" s="89" t="e">
        <f>'Wind Calculations'!$AP75*LN(10/$AP$4)/LN($AP$5/$AP$4)</f>
        <v>#DIV/0!</v>
      </c>
      <c r="AR75" s="89" t="e">
        <f t="shared" si="16"/>
        <v>#DIV/0!</v>
      </c>
      <c r="AS75" s="89" t="e">
        <f t="shared" si="17"/>
        <v>#DIV/0!</v>
      </c>
      <c r="AT75" s="89" t="e">
        <f t="shared" si="18"/>
        <v>#DIV/0!</v>
      </c>
      <c r="AU75" s="89" t="e">
        <f t="shared" si="19"/>
        <v>#DIV/0!</v>
      </c>
      <c r="AV75" s="89" t="e">
        <f>IF('Emission Calculations'!$F$9="flat",IF(0.053*'Wind Calculations'!$AQ75&gt;$AP$3,58*('Wind Calculations'!$AQ75-$AP$3)^2+25*('Wind Calculations'!$AQ75-$AP$3),0),IF(AR75&gt;$AP$3,(58*(AR75-$AP$3)^2+25*(AR75-$AP$3))*$AP$7,0)+IF(AS75&gt;$AP$3,(58*(AS75-$AP$3)^2+25*(AS75-$AP$3))*$AQ$7,0)+IF(AT75&gt;$AP$3,(58*(AT75-$AP$3)^2+25*(AT75-$AP$3))*$AR$7,0)+IF(AU75&gt;$AP$3,(58*(AU75-$AP$3)^2+25*(AU75-$AP$3))*$AS$7,0))</f>
        <v>#DIV/0!</v>
      </c>
      <c r="AW75" s="89" t="e">
        <f>IF('Emission Calculations'!$F$9="flat",IF(0.056*'Wind Calculations'!$AQ75&gt;$AP$3,1,0),IF(OR(AR75&gt;$AP$3,AS75&gt;$AP$3,AT75&gt;$AP$3,AND((AU75&gt;$AP$3),$AP$7&gt;0)),1,0))</f>
        <v>#DIV/0!</v>
      </c>
    </row>
    <row r="76" spans="1:49">
      <c r="A76" s="148"/>
      <c r="B76" s="136"/>
      <c r="C76" s="89" t="e">
        <f>'Wind Calculations'!$B76*LN(10/$B$4)/LN($B$5/$B$4)</f>
        <v>#DIV/0!</v>
      </c>
      <c r="D76" s="89" t="e">
        <f t="shared" si="20"/>
        <v>#DIV/0!</v>
      </c>
      <c r="E76" s="89" t="e">
        <f t="shared" si="21"/>
        <v>#DIV/0!</v>
      </c>
      <c r="F76" s="89" t="e">
        <f t="shared" si="22"/>
        <v>#DIV/0!</v>
      </c>
      <c r="G76" s="89" t="e">
        <f t="shared" si="23"/>
        <v>#DIV/0!</v>
      </c>
      <c r="H76" s="138" t="e">
        <f>IF('Emission Calculations'!$B$9="flat",IF(0.053*'Wind Calculations'!$C76&gt;$B$3,58*('Wind Calculations'!$C76-$B$3)^2+25*('Wind Calculations'!$C76-$B$3),0),IF(D76&gt;$B$3,(58*(D76-$B$3)^2+25*(D76-$B$3))*$B$7,0)+IF(E76&gt;$B$3,(58*(E76-$B$3)^2+25*(E76-$B$3))*$C$7,0)+IF(F76&gt;$B$3,(58*(F76-$B$3)^2+25*(F76-$B$3))*$D$7,0)+IF(G76&gt;$B$3,(58*(G76-$B$3)^2+25*(G76-$B$3))*$E$7,0))</f>
        <v>#DIV/0!</v>
      </c>
      <c r="I76" s="138" t="e">
        <f>IF('Emission Calculations'!$B$9="flat",IF(0.056*'Wind Calculations'!$C76&gt;$B$3,1,0),IF(OR(D76&gt;$B$3,E76&gt;$B$3,F76&gt;$B$3,AND((G76&gt;$B$3),$B$7&gt;0)),1,0))</f>
        <v>#DIV/0!</v>
      </c>
      <c r="J76" s="139"/>
      <c r="K76" s="148"/>
      <c r="L76" s="136"/>
      <c r="M76" s="89" t="e">
        <f>'Wind Calculations'!$L76*LN(10/$L$4)/LN($L$5/$L$4)</f>
        <v>#DIV/0!</v>
      </c>
      <c r="N76" s="89" t="e">
        <f t="shared" ref="N76:N139" si="24">0.1*M76*0.2</f>
        <v>#DIV/0!</v>
      </c>
      <c r="O76" s="89" t="e">
        <f t="shared" ref="O76:O139" si="25">0.1*M76*0.6</f>
        <v>#DIV/0!</v>
      </c>
      <c r="P76" s="89" t="e">
        <f t="shared" ref="P76:P139" si="26">0.1*M76*0.9</f>
        <v>#DIV/0!</v>
      </c>
      <c r="Q76" s="89" t="e">
        <f t="shared" ref="Q76:Q139" si="27">0.1*M76*1.1</f>
        <v>#DIV/0!</v>
      </c>
      <c r="R76" s="89" t="e">
        <f>IF('Emission Calculations'!$C$9="flat",IF(0.053*'Wind Calculations'!$M76&gt;$L$3,58*('Wind Calculations'!$M76-$L$3)^2+25*('Wind Calculations'!$M76-$L$3),0),IF(N76&gt;$L$3,(58*(N76-$L$3)^2+25*(N76-$L$3))*$L$7,0)+IF(O76&gt;$L$3,(58*(O76-$L$3)^2+25*(O76-$L$3))*$M$7,0)+IF(P76&gt;$L$3,(58*(P76-$L$3)^2+25*(P76-$L$3))*$N$7,0)+IF(Q76&gt;$L$3,(58*(Q76-$L$3)^2+25*(Q76-$L$3))*$O$7,0))</f>
        <v>#DIV/0!</v>
      </c>
      <c r="S76" s="89" t="e">
        <f>IF('Emission Calculations'!$C$9="flat",IF(0.056*'Wind Calculations'!$M76&gt;$L$3,1,0),IF(OR(N76&gt;$L$3,O76&gt;$L$3,P76&gt;$L$3,AND((Q76&gt;$L$3),$L$7&gt;0)),1,0))</f>
        <v>#DIV/0!</v>
      </c>
      <c r="T76" s="47"/>
      <c r="U76" s="148"/>
      <c r="V76" s="136"/>
      <c r="W76" s="89" t="e">
        <f>'Wind Calculations'!$V76*LN(10/$V$4)/LN($V$5/$V$4)</f>
        <v>#DIV/0!</v>
      </c>
      <c r="X76" s="89" t="e">
        <f t="shared" ref="X76:X139" si="28">0.1*W76*0.2</f>
        <v>#DIV/0!</v>
      </c>
      <c r="Y76" s="89" t="e">
        <f t="shared" ref="Y76:Y139" si="29">0.1*W76*0.6</f>
        <v>#DIV/0!</v>
      </c>
      <c r="Z76" s="89" t="e">
        <f t="shared" ref="Z76:Z139" si="30">0.1*W76*0.9</f>
        <v>#DIV/0!</v>
      </c>
      <c r="AA76" s="89" t="e">
        <f t="shared" ref="AA76:AA139" si="31">0.1*W76*1.1</f>
        <v>#DIV/0!</v>
      </c>
      <c r="AB76" s="89" t="e">
        <f>IF('Emission Calculations'!$D$9="flat",IF(0.053*'Wind Calculations'!$W76&gt;$V$3,58*('Wind Calculations'!$W76-$L$3)^2+25*('Wind Calculations'!$W76-$L$3),0),IF(X76&gt;$L$3,(58*(X76-$L$3)^2+25*(X76-$L$3))*$V$7,0)+IF(Y76&gt;$V$3,(58*(Y76-$V$3)^2+25*(Y76-$V$3))*$W$7,0)+IF(Z76&gt;$V$3,(58*(Z76-$V$3)^2+25*(Z76-$V$3))*$X$7,0)+IF(AA76&gt;$V$3,(58*(AA76-$V$3)^2+25*(AA76-$V$3))*$Y$7,0))</f>
        <v>#DIV/0!</v>
      </c>
      <c r="AC76" s="89" t="e">
        <f>IF('Emission Calculations'!$D$9="flat",IF(0.056*'Wind Calculations'!$W76&gt;$V$3,1,0),IF(OR(X76&gt;$V$3,Y76&gt;$V$3,Z76&gt;$V$3,AND((AA76&gt;$V$3),$V$7&gt;0)),1,0))</f>
        <v>#DIV/0!</v>
      </c>
      <c r="AD76" s="47"/>
      <c r="AE76" s="148"/>
      <c r="AF76" s="136"/>
      <c r="AG76" s="89" t="e">
        <f>'Wind Calculations'!$AF76*LN(10/$AF$4)/LN($AF$5/$AF$4)</f>
        <v>#DIV/0!</v>
      </c>
      <c r="AH76" s="89" t="e">
        <f t="shared" ref="AH76:AH139" si="32">0.1*AG76*0.2</f>
        <v>#DIV/0!</v>
      </c>
      <c r="AI76" s="89" t="e">
        <f t="shared" ref="AI76:AI139" si="33">0.1*AG76*0.6</f>
        <v>#DIV/0!</v>
      </c>
      <c r="AJ76" s="89" t="e">
        <f t="shared" ref="AJ76:AJ139" si="34">0.1*AG76*0.9</f>
        <v>#DIV/0!</v>
      </c>
      <c r="AK76" s="89" t="e">
        <f t="shared" ref="AK76:AK139" si="35">0.1*AG76*1.1</f>
        <v>#DIV/0!</v>
      </c>
      <c r="AL76" s="89" t="e">
        <f>IF('Emission Calculations'!$E$9="flat",IF(0.053*'Wind Calculations'!$AG76&gt;$AF$3,58*('Wind Calculations'!$AG76-$AF$3)^2+25*('Wind Calculations'!$AG76-$AF$3),0),IF(AH76&gt;$AF$3,(58*(AH76-$AF$3)^2+25*(AH76-$AF$3))*$AF$7,0)+IF(AI76&gt;$AF$3,(58*(AI76-$AF$3)^2+25*(AI76-$AF$3))*$AG$7,0)+IF(AJ76&gt;$AF$3,(58*(AJ76-$AF$3)^2+25*(AJ76-$AF$3))*$AH$7,0)+IF(AK76&gt;$AF$3,(58*(AK76-$AF$3)^2+25*(AK76-$AF$3))*$AI$7,0))</f>
        <v>#DIV/0!</v>
      </c>
      <c r="AM76" s="89" t="e">
        <f>IF('Emission Calculations'!$E$9="flat",IF(0.056*'Wind Calculations'!$AG76&gt;$AF$3,1,0),IF(OR(AH76&gt;$AF$3,AI76&gt;$AF$3,AJ76&gt;$AF$3,AND((AK76&gt;$AF$3),$AF$7&gt;0)),1,0))</f>
        <v>#DIV/0!</v>
      </c>
      <c r="AN76" s="47"/>
      <c r="AO76" s="148"/>
      <c r="AP76" s="136"/>
      <c r="AQ76" s="89" t="e">
        <f>'Wind Calculations'!$AP76*LN(10/$AP$4)/LN($AP$5/$AP$4)</f>
        <v>#DIV/0!</v>
      </c>
      <c r="AR76" s="89" t="e">
        <f t="shared" ref="AR76:AR139" si="36">0.1*AQ76*0.2</f>
        <v>#DIV/0!</v>
      </c>
      <c r="AS76" s="89" t="e">
        <f t="shared" ref="AS76:AS139" si="37">0.1*AQ76*0.6</f>
        <v>#DIV/0!</v>
      </c>
      <c r="AT76" s="89" t="e">
        <f t="shared" ref="AT76:AT139" si="38">0.1*AQ76*0.9</f>
        <v>#DIV/0!</v>
      </c>
      <c r="AU76" s="89" t="e">
        <f t="shared" ref="AU76:AU139" si="39">0.1*AQ76*1.1</f>
        <v>#DIV/0!</v>
      </c>
      <c r="AV76" s="89" t="e">
        <f>IF('Emission Calculations'!$F$9="flat",IF(0.053*'Wind Calculations'!$AQ76&gt;$AP$3,58*('Wind Calculations'!$AQ76-$AP$3)^2+25*('Wind Calculations'!$AQ76-$AP$3),0),IF(AR76&gt;$AP$3,(58*(AR76-$AP$3)^2+25*(AR76-$AP$3))*$AP$7,0)+IF(AS76&gt;$AP$3,(58*(AS76-$AP$3)^2+25*(AS76-$AP$3))*$AQ$7,0)+IF(AT76&gt;$AP$3,(58*(AT76-$AP$3)^2+25*(AT76-$AP$3))*$AR$7,0)+IF(AU76&gt;$AP$3,(58*(AU76-$AP$3)^2+25*(AU76-$AP$3))*$AS$7,0))</f>
        <v>#DIV/0!</v>
      </c>
      <c r="AW76" s="89" t="e">
        <f>IF('Emission Calculations'!$F$9="flat",IF(0.056*'Wind Calculations'!$AQ76&gt;$AP$3,1,0),IF(OR(AR76&gt;$AP$3,AS76&gt;$AP$3,AT76&gt;$AP$3,AND((AU76&gt;$AP$3),$AP$7&gt;0)),1,0))</f>
        <v>#DIV/0!</v>
      </c>
    </row>
    <row r="77" spans="1:49">
      <c r="A77" s="148"/>
      <c r="B77" s="136"/>
      <c r="C77" s="89" t="e">
        <f>'Wind Calculations'!$B77*LN(10/$B$4)/LN($B$5/$B$4)</f>
        <v>#DIV/0!</v>
      </c>
      <c r="D77" s="89" t="e">
        <f t="shared" si="20"/>
        <v>#DIV/0!</v>
      </c>
      <c r="E77" s="89" t="e">
        <f t="shared" si="21"/>
        <v>#DIV/0!</v>
      </c>
      <c r="F77" s="89" t="e">
        <f t="shared" si="22"/>
        <v>#DIV/0!</v>
      </c>
      <c r="G77" s="89" t="e">
        <f t="shared" si="23"/>
        <v>#DIV/0!</v>
      </c>
      <c r="H77" s="138" t="e">
        <f>IF('Emission Calculations'!$B$9="flat",IF(0.053*'Wind Calculations'!$C77&gt;$B$3,58*('Wind Calculations'!$C77-$B$3)^2+25*('Wind Calculations'!$C77-$B$3),0),IF(D77&gt;$B$3,(58*(D77-$B$3)^2+25*(D77-$B$3))*$B$7,0)+IF(E77&gt;$B$3,(58*(E77-$B$3)^2+25*(E77-$B$3))*$C$7,0)+IF(F77&gt;$B$3,(58*(F77-$B$3)^2+25*(F77-$B$3))*$D$7,0)+IF(G77&gt;$B$3,(58*(G77-$B$3)^2+25*(G77-$B$3))*$E$7,0))</f>
        <v>#DIV/0!</v>
      </c>
      <c r="I77" s="138" t="e">
        <f>IF('Emission Calculations'!$B$9="flat",IF(0.056*'Wind Calculations'!$C77&gt;$B$3,1,0),IF(OR(D77&gt;$B$3,E77&gt;$B$3,F77&gt;$B$3,AND((G77&gt;$B$3),$B$7&gt;0)),1,0))</f>
        <v>#DIV/0!</v>
      </c>
      <c r="J77" s="139"/>
      <c r="K77" s="148"/>
      <c r="L77" s="136"/>
      <c r="M77" s="89" t="e">
        <f>'Wind Calculations'!$L77*LN(10/$L$4)/LN($L$5/$L$4)</f>
        <v>#DIV/0!</v>
      </c>
      <c r="N77" s="89" t="e">
        <f t="shared" si="24"/>
        <v>#DIV/0!</v>
      </c>
      <c r="O77" s="89" t="e">
        <f t="shared" si="25"/>
        <v>#DIV/0!</v>
      </c>
      <c r="P77" s="89" t="e">
        <f t="shared" si="26"/>
        <v>#DIV/0!</v>
      </c>
      <c r="Q77" s="89" t="e">
        <f t="shared" si="27"/>
        <v>#DIV/0!</v>
      </c>
      <c r="R77" s="89" t="e">
        <f>IF('Emission Calculations'!$C$9="flat",IF(0.053*'Wind Calculations'!$M77&gt;$L$3,58*('Wind Calculations'!$M77-$L$3)^2+25*('Wind Calculations'!$M77-$L$3),0),IF(N77&gt;$L$3,(58*(N77-$L$3)^2+25*(N77-$L$3))*$L$7,0)+IF(O77&gt;$L$3,(58*(O77-$L$3)^2+25*(O77-$L$3))*$M$7,0)+IF(P77&gt;$L$3,(58*(P77-$L$3)^2+25*(P77-$L$3))*$N$7,0)+IF(Q77&gt;$L$3,(58*(Q77-$L$3)^2+25*(Q77-$L$3))*$O$7,0))</f>
        <v>#DIV/0!</v>
      </c>
      <c r="S77" s="89" t="e">
        <f>IF('Emission Calculations'!$C$9="flat",IF(0.056*'Wind Calculations'!$M77&gt;$L$3,1,0),IF(OR(N77&gt;$L$3,O77&gt;$L$3,P77&gt;$L$3,AND((Q77&gt;$L$3),$L$7&gt;0)),1,0))</f>
        <v>#DIV/0!</v>
      </c>
      <c r="T77" s="47"/>
      <c r="U77" s="148"/>
      <c r="V77" s="136"/>
      <c r="W77" s="89" t="e">
        <f>'Wind Calculations'!$V77*LN(10/$V$4)/LN($V$5/$V$4)</f>
        <v>#DIV/0!</v>
      </c>
      <c r="X77" s="89" t="e">
        <f t="shared" si="28"/>
        <v>#DIV/0!</v>
      </c>
      <c r="Y77" s="89" t="e">
        <f t="shared" si="29"/>
        <v>#DIV/0!</v>
      </c>
      <c r="Z77" s="89" t="e">
        <f t="shared" si="30"/>
        <v>#DIV/0!</v>
      </c>
      <c r="AA77" s="89" t="e">
        <f t="shared" si="31"/>
        <v>#DIV/0!</v>
      </c>
      <c r="AB77" s="89" t="e">
        <f>IF('Emission Calculations'!$D$9="flat",IF(0.053*'Wind Calculations'!$W77&gt;$V$3,58*('Wind Calculations'!$W77-$L$3)^2+25*('Wind Calculations'!$W77-$L$3),0),IF(X77&gt;$L$3,(58*(X77-$L$3)^2+25*(X77-$L$3))*$V$7,0)+IF(Y77&gt;$V$3,(58*(Y77-$V$3)^2+25*(Y77-$V$3))*$W$7,0)+IF(Z77&gt;$V$3,(58*(Z77-$V$3)^2+25*(Z77-$V$3))*$X$7,0)+IF(AA77&gt;$V$3,(58*(AA77-$V$3)^2+25*(AA77-$V$3))*$Y$7,0))</f>
        <v>#DIV/0!</v>
      </c>
      <c r="AC77" s="89" t="e">
        <f>IF('Emission Calculations'!$D$9="flat",IF(0.056*'Wind Calculations'!$W77&gt;$V$3,1,0),IF(OR(X77&gt;$V$3,Y77&gt;$V$3,Z77&gt;$V$3,AND((AA77&gt;$V$3),$V$7&gt;0)),1,0))</f>
        <v>#DIV/0!</v>
      </c>
      <c r="AD77" s="47"/>
      <c r="AE77" s="148"/>
      <c r="AF77" s="136"/>
      <c r="AG77" s="89" t="e">
        <f>'Wind Calculations'!$AF77*LN(10/$AF$4)/LN($AF$5/$AF$4)</f>
        <v>#DIV/0!</v>
      </c>
      <c r="AH77" s="89" t="e">
        <f t="shared" si="32"/>
        <v>#DIV/0!</v>
      </c>
      <c r="AI77" s="89" t="e">
        <f t="shared" si="33"/>
        <v>#DIV/0!</v>
      </c>
      <c r="AJ77" s="89" t="e">
        <f t="shared" si="34"/>
        <v>#DIV/0!</v>
      </c>
      <c r="AK77" s="89" t="e">
        <f t="shared" si="35"/>
        <v>#DIV/0!</v>
      </c>
      <c r="AL77" s="89" t="e">
        <f>IF('Emission Calculations'!$E$9="flat",IF(0.053*'Wind Calculations'!$AG77&gt;$AF$3,58*('Wind Calculations'!$AG77-$AF$3)^2+25*('Wind Calculations'!$AG77-$AF$3),0),IF(AH77&gt;$AF$3,(58*(AH77-$AF$3)^2+25*(AH77-$AF$3))*$AF$7,0)+IF(AI77&gt;$AF$3,(58*(AI77-$AF$3)^2+25*(AI77-$AF$3))*$AG$7,0)+IF(AJ77&gt;$AF$3,(58*(AJ77-$AF$3)^2+25*(AJ77-$AF$3))*$AH$7,0)+IF(AK77&gt;$AF$3,(58*(AK77-$AF$3)^2+25*(AK77-$AF$3))*$AI$7,0))</f>
        <v>#DIV/0!</v>
      </c>
      <c r="AM77" s="89" t="e">
        <f>IF('Emission Calculations'!$E$9="flat",IF(0.056*'Wind Calculations'!$AG77&gt;$AF$3,1,0),IF(OR(AH77&gt;$AF$3,AI77&gt;$AF$3,AJ77&gt;$AF$3,AND((AK77&gt;$AF$3),$AF$7&gt;0)),1,0))</f>
        <v>#DIV/0!</v>
      </c>
      <c r="AN77" s="47"/>
      <c r="AO77" s="148"/>
      <c r="AP77" s="136"/>
      <c r="AQ77" s="89" t="e">
        <f>'Wind Calculations'!$AP77*LN(10/$AP$4)/LN($AP$5/$AP$4)</f>
        <v>#DIV/0!</v>
      </c>
      <c r="AR77" s="89" t="e">
        <f t="shared" si="36"/>
        <v>#DIV/0!</v>
      </c>
      <c r="AS77" s="89" t="e">
        <f t="shared" si="37"/>
        <v>#DIV/0!</v>
      </c>
      <c r="AT77" s="89" t="e">
        <f t="shared" si="38"/>
        <v>#DIV/0!</v>
      </c>
      <c r="AU77" s="89" t="e">
        <f t="shared" si="39"/>
        <v>#DIV/0!</v>
      </c>
      <c r="AV77" s="89" t="e">
        <f>IF('Emission Calculations'!$F$9="flat",IF(0.053*'Wind Calculations'!$AQ77&gt;$AP$3,58*('Wind Calculations'!$AQ77-$AP$3)^2+25*('Wind Calculations'!$AQ77-$AP$3),0),IF(AR77&gt;$AP$3,(58*(AR77-$AP$3)^2+25*(AR77-$AP$3))*$AP$7,0)+IF(AS77&gt;$AP$3,(58*(AS77-$AP$3)^2+25*(AS77-$AP$3))*$AQ$7,0)+IF(AT77&gt;$AP$3,(58*(AT77-$AP$3)^2+25*(AT77-$AP$3))*$AR$7,0)+IF(AU77&gt;$AP$3,(58*(AU77-$AP$3)^2+25*(AU77-$AP$3))*$AS$7,0))</f>
        <v>#DIV/0!</v>
      </c>
      <c r="AW77" s="89" t="e">
        <f>IF('Emission Calculations'!$F$9="flat",IF(0.056*'Wind Calculations'!$AQ77&gt;$AP$3,1,0),IF(OR(AR77&gt;$AP$3,AS77&gt;$AP$3,AT77&gt;$AP$3,AND((AU77&gt;$AP$3),$AP$7&gt;0)),1,0))</f>
        <v>#DIV/0!</v>
      </c>
    </row>
    <row r="78" spans="1:49">
      <c r="A78" s="148"/>
      <c r="B78" s="136"/>
      <c r="C78" s="89" t="e">
        <f>'Wind Calculations'!$B78*LN(10/$B$4)/LN($B$5/$B$4)</f>
        <v>#DIV/0!</v>
      </c>
      <c r="D78" s="89" t="e">
        <f t="shared" si="20"/>
        <v>#DIV/0!</v>
      </c>
      <c r="E78" s="89" t="e">
        <f t="shared" si="21"/>
        <v>#DIV/0!</v>
      </c>
      <c r="F78" s="89" t="e">
        <f t="shared" si="22"/>
        <v>#DIV/0!</v>
      </c>
      <c r="G78" s="89" t="e">
        <f t="shared" si="23"/>
        <v>#DIV/0!</v>
      </c>
      <c r="H78" s="138" t="e">
        <f>IF('Emission Calculations'!$B$9="flat",IF(0.053*'Wind Calculations'!$C78&gt;$B$3,58*('Wind Calculations'!$C78-$B$3)^2+25*('Wind Calculations'!$C78-$B$3),0),IF(D78&gt;$B$3,(58*(D78-$B$3)^2+25*(D78-$B$3))*$B$7,0)+IF(E78&gt;$B$3,(58*(E78-$B$3)^2+25*(E78-$B$3))*$C$7,0)+IF(F78&gt;$B$3,(58*(F78-$B$3)^2+25*(F78-$B$3))*$D$7,0)+IF(G78&gt;$B$3,(58*(G78-$B$3)^2+25*(G78-$B$3))*$E$7,0))</f>
        <v>#DIV/0!</v>
      </c>
      <c r="I78" s="138" t="e">
        <f>IF('Emission Calculations'!$B$9="flat",IF(0.056*'Wind Calculations'!$C78&gt;$B$3,1,0),IF(OR(D78&gt;$B$3,E78&gt;$B$3,F78&gt;$B$3,AND((G78&gt;$B$3),$B$7&gt;0)),1,0))</f>
        <v>#DIV/0!</v>
      </c>
      <c r="J78" s="139"/>
      <c r="K78" s="148"/>
      <c r="L78" s="136"/>
      <c r="M78" s="89" t="e">
        <f>'Wind Calculations'!$L78*LN(10/$L$4)/LN($L$5/$L$4)</f>
        <v>#DIV/0!</v>
      </c>
      <c r="N78" s="89" t="e">
        <f t="shared" si="24"/>
        <v>#DIV/0!</v>
      </c>
      <c r="O78" s="89" t="e">
        <f t="shared" si="25"/>
        <v>#DIV/0!</v>
      </c>
      <c r="P78" s="89" t="e">
        <f t="shared" si="26"/>
        <v>#DIV/0!</v>
      </c>
      <c r="Q78" s="89" t="e">
        <f t="shared" si="27"/>
        <v>#DIV/0!</v>
      </c>
      <c r="R78" s="89" t="e">
        <f>IF('Emission Calculations'!$C$9="flat",IF(0.053*'Wind Calculations'!$M78&gt;$L$3,58*('Wind Calculations'!$M78-$L$3)^2+25*('Wind Calculations'!$M78-$L$3),0),IF(N78&gt;$L$3,(58*(N78-$L$3)^2+25*(N78-$L$3))*$L$7,0)+IF(O78&gt;$L$3,(58*(O78-$L$3)^2+25*(O78-$L$3))*$M$7,0)+IF(P78&gt;$L$3,(58*(P78-$L$3)^2+25*(P78-$L$3))*$N$7,0)+IF(Q78&gt;$L$3,(58*(Q78-$L$3)^2+25*(Q78-$L$3))*$O$7,0))</f>
        <v>#DIV/0!</v>
      </c>
      <c r="S78" s="89" t="e">
        <f>IF('Emission Calculations'!$C$9="flat",IF(0.056*'Wind Calculations'!$M78&gt;$L$3,1,0),IF(OR(N78&gt;$L$3,O78&gt;$L$3,P78&gt;$L$3,AND((Q78&gt;$L$3),$L$7&gt;0)),1,0))</f>
        <v>#DIV/0!</v>
      </c>
      <c r="T78" s="47"/>
      <c r="U78" s="148"/>
      <c r="V78" s="136"/>
      <c r="W78" s="89" t="e">
        <f>'Wind Calculations'!$V78*LN(10/$V$4)/LN($V$5/$V$4)</f>
        <v>#DIV/0!</v>
      </c>
      <c r="X78" s="89" t="e">
        <f t="shared" si="28"/>
        <v>#DIV/0!</v>
      </c>
      <c r="Y78" s="89" t="e">
        <f t="shared" si="29"/>
        <v>#DIV/0!</v>
      </c>
      <c r="Z78" s="89" t="e">
        <f t="shared" si="30"/>
        <v>#DIV/0!</v>
      </c>
      <c r="AA78" s="89" t="e">
        <f t="shared" si="31"/>
        <v>#DIV/0!</v>
      </c>
      <c r="AB78" s="89" t="e">
        <f>IF('Emission Calculations'!$D$9="flat",IF(0.053*'Wind Calculations'!$W78&gt;$V$3,58*('Wind Calculations'!$W78-$L$3)^2+25*('Wind Calculations'!$W78-$L$3),0),IF(X78&gt;$L$3,(58*(X78-$L$3)^2+25*(X78-$L$3))*$V$7,0)+IF(Y78&gt;$V$3,(58*(Y78-$V$3)^2+25*(Y78-$V$3))*$W$7,0)+IF(Z78&gt;$V$3,(58*(Z78-$V$3)^2+25*(Z78-$V$3))*$X$7,0)+IF(AA78&gt;$V$3,(58*(AA78-$V$3)^2+25*(AA78-$V$3))*$Y$7,0))</f>
        <v>#DIV/0!</v>
      </c>
      <c r="AC78" s="89" t="e">
        <f>IF('Emission Calculations'!$D$9="flat",IF(0.056*'Wind Calculations'!$W78&gt;$V$3,1,0),IF(OR(X78&gt;$V$3,Y78&gt;$V$3,Z78&gt;$V$3,AND((AA78&gt;$V$3),$V$7&gt;0)),1,0))</f>
        <v>#DIV/0!</v>
      </c>
      <c r="AD78" s="47"/>
      <c r="AE78" s="148"/>
      <c r="AF78" s="136"/>
      <c r="AG78" s="89" t="e">
        <f>'Wind Calculations'!$AF78*LN(10/$AF$4)/LN($AF$5/$AF$4)</f>
        <v>#DIV/0!</v>
      </c>
      <c r="AH78" s="89" t="e">
        <f t="shared" si="32"/>
        <v>#DIV/0!</v>
      </c>
      <c r="AI78" s="89" t="e">
        <f t="shared" si="33"/>
        <v>#DIV/0!</v>
      </c>
      <c r="AJ78" s="89" t="e">
        <f t="shared" si="34"/>
        <v>#DIV/0!</v>
      </c>
      <c r="AK78" s="89" t="e">
        <f t="shared" si="35"/>
        <v>#DIV/0!</v>
      </c>
      <c r="AL78" s="89" t="e">
        <f>IF('Emission Calculations'!$E$9="flat",IF(0.053*'Wind Calculations'!$AG78&gt;$AF$3,58*('Wind Calculations'!$AG78-$AF$3)^2+25*('Wind Calculations'!$AG78-$AF$3),0),IF(AH78&gt;$AF$3,(58*(AH78-$AF$3)^2+25*(AH78-$AF$3))*$AF$7,0)+IF(AI78&gt;$AF$3,(58*(AI78-$AF$3)^2+25*(AI78-$AF$3))*$AG$7,0)+IF(AJ78&gt;$AF$3,(58*(AJ78-$AF$3)^2+25*(AJ78-$AF$3))*$AH$7,0)+IF(AK78&gt;$AF$3,(58*(AK78-$AF$3)^2+25*(AK78-$AF$3))*$AI$7,0))</f>
        <v>#DIV/0!</v>
      </c>
      <c r="AM78" s="89" t="e">
        <f>IF('Emission Calculations'!$E$9="flat",IF(0.056*'Wind Calculations'!$AG78&gt;$AF$3,1,0),IF(OR(AH78&gt;$AF$3,AI78&gt;$AF$3,AJ78&gt;$AF$3,AND((AK78&gt;$AF$3),$AF$7&gt;0)),1,0))</f>
        <v>#DIV/0!</v>
      </c>
      <c r="AN78" s="47"/>
      <c r="AO78" s="148"/>
      <c r="AP78" s="136"/>
      <c r="AQ78" s="89" t="e">
        <f>'Wind Calculations'!$AP78*LN(10/$AP$4)/LN($AP$5/$AP$4)</f>
        <v>#DIV/0!</v>
      </c>
      <c r="AR78" s="89" t="e">
        <f t="shared" si="36"/>
        <v>#DIV/0!</v>
      </c>
      <c r="AS78" s="89" t="e">
        <f t="shared" si="37"/>
        <v>#DIV/0!</v>
      </c>
      <c r="AT78" s="89" t="e">
        <f t="shared" si="38"/>
        <v>#DIV/0!</v>
      </c>
      <c r="AU78" s="89" t="e">
        <f t="shared" si="39"/>
        <v>#DIV/0!</v>
      </c>
      <c r="AV78" s="89" t="e">
        <f>IF('Emission Calculations'!$F$9="flat",IF(0.053*'Wind Calculations'!$AQ78&gt;$AP$3,58*('Wind Calculations'!$AQ78-$AP$3)^2+25*('Wind Calculations'!$AQ78-$AP$3),0),IF(AR78&gt;$AP$3,(58*(AR78-$AP$3)^2+25*(AR78-$AP$3))*$AP$7,0)+IF(AS78&gt;$AP$3,(58*(AS78-$AP$3)^2+25*(AS78-$AP$3))*$AQ$7,0)+IF(AT78&gt;$AP$3,(58*(AT78-$AP$3)^2+25*(AT78-$AP$3))*$AR$7,0)+IF(AU78&gt;$AP$3,(58*(AU78-$AP$3)^2+25*(AU78-$AP$3))*$AS$7,0))</f>
        <v>#DIV/0!</v>
      </c>
      <c r="AW78" s="89" t="e">
        <f>IF('Emission Calculations'!$F$9="flat",IF(0.056*'Wind Calculations'!$AQ78&gt;$AP$3,1,0),IF(OR(AR78&gt;$AP$3,AS78&gt;$AP$3,AT78&gt;$AP$3,AND((AU78&gt;$AP$3),$AP$7&gt;0)),1,0))</f>
        <v>#DIV/0!</v>
      </c>
    </row>
    <row r="79" spans="1:49">
      <c r="A79" s="148"/>
      <c r="B79" s="136"/>
      <c r="C79" s="89" t="e">
        <f>'Wind Calculations'!$B79*LN(10/$B$4)/LN($B$5/$B$4)</f>
        <v>#DIV/0!</v>
      </c>
      <c r="D79" s="89" t="e">
        <f t="shared" si="20"/>
        <v>#DIV/0!</v>
      </c>
      <c r="E79" s="89" t="e">
        <f t="shared" si="21"/>
        <v>#DIV/0!</v>
      </c>
      <c r="F79" s="89" t="e">
        <f t="shared" si="22"/>
        <v>#DIV/0!</v>
      </c>
      <c r="G79" s="89" t="e">
        <f t="shared" si="23"/>
        <v>#DIV/0!</v>
      </c>
      <c r="H79" s="138" t="e">
        <f>IF('Emission Calculations'!$B$9="flat",IF(0.053*'Wind Calculations'!$C79&gt;$B$3,58*('Wind Calculations'!$C79-$B$3)^2+25*('Wind Calculations'!$C79-$B$3),0),IF(D79&gt;$B$3,(58*(D79-$B$3)^2+25*(D79-$B$3))*$B$7,0)+IF(E79&gt;$B$3,(58*(E79-$B$3)^2+25*(E79-$B$3))*$C$7,0)+IF(F79&gt;$B$3,(58*(F79-$B$3)^2+25*(F79-$B$3))*$D$7,0)+IF(G79&gt;$B$3,(58*(G79-$B$3)^2+25*(G79-$B$3))*$E$7,0))</f>
        <v>#DIV/0!</v>
      </c>
      <c r="I79" s="138" t="e">
        <f>IF('Emission Calculations'!$B$9="flat",IF(0.056*'Wind Calculations'!$C79&gt;$B$3,1,0),IF(OR(D79&gt;$B$3,E79&gt;$B$3,F79&gt;$B$3,AND((G79&gt;$B$3),$B$7&gt;0)),1,0))</f>
        <v>#DIV/0!</v>
      </c>
      <c r="J79" s="139"/>
      <c r="K79" s="148"/>
      <c r="L79" s="136"/>
      <c r="M79" s="89" t="e">
        <f>'Wind Calculations'!$L79*LN(10/$L$4)/LN($L$5/$L$4)</f>
        <v>#DIV/0!</v>
      </c>
      <c r="N79" s="89" t="e">
        <f t="shared" si="24"/>
        <v>#DIV/0!</v>
      </c>
      <c r="O79" s="89" t="e">
        <f t="shared" si="25"/>
        <v>#DIV/0!</v>
      </c>
      <c r="P79" s="89" t="e">
        <f t="shared" si="26"/>
        <v>#DIV/0!</v>
      </c>
      <c r="Q79" s="89" t="e">
        <f t="shared" si="27"/>
        <v>#DIV/0!</v>
      </c>
      <c r="R79" s="89" t="e">
        <f>IF('Emission Calculations'!$C$9="flat",IF(0.053*'Wind Calculations'!$M79&gt;$L$3,58*('Wind Calculations'!$M79-$L$3)^2+25*('Wind Calculations'!$M79-$L$3),0),IF(N79&gt;$L$3,(58*(N79-$L$3)^2+25*(N79-$L$3))*$L$7,0)+IF(O79&gt;$L$3,(58*(O79-$L$3)^2+25*(O79-$L$3))*$M$7,0)+IF(P79&gt;$L$3,(58*(P79-$L$3)^2+25*(P79-$L$3))*$N$7,0)+IF(Q79&gt;$L$3,(58*(Q79-$L$3)^2+25*(Q79-$L$3))*$O$7,0))</f>
        <v>#DIV/0!</v>
      </c>
      <c r="S79" s="89" t="e">
        <f>IF('Emission Calculations'!$C$9="flat",IF(0.056*'Wind Calculations'!$M79&gt;$L$3,1,0),IF(OR(N79&gt;$L$3,O79&gt;$L$3,P79&gt;$L$3,AND((Q79&gt;$L$3),$L$7&gt;0)),1,0))</f>
        <v>#DIV/0!</v>
      </c>
      <c r="T79" s="47"/>
      <c r="U79" s="148"/>
      <c r="V79" s="136"/>
      <c r="W79" s="89" t="e">
        <f>'Wind Calculations'!$V79*LN(10/$V$4)/LN($V$5/$V$4)</f>
        <v>#DIV/0!</v>
      </c>
      <c r="X79" s="89" t="e">
        <f t="shared" si="28"/>
        <v>#DIV/0!</v>
      </c>
      <c r="Y79" s="89" t="e">
        <f t="shared" si="29"/>
        <v>#DIV/0!</v>
      </c>
      <c r="Z79" s="89" t="e">
        <f t="shared" si="30"/>
        <v>#DIV/0!</v>
      </c>
      <c r="AA79" s="89" t="e">
        <f t="shared" si="31"/>
        <v>#DIV/0!</v>
      </c>
      <c r="AB79" s="89" t="e">
        <f>IF('Emission Calculations'!$D$9="flat",IF(0.053*'Wind Calculations'!$W79&gt;$V$3,58*('Wind Calculations'!$W79-$L$3)^2+25*('Wind Calculations'!$W79-$L$3),0),IF(X79&gt;$L$3,(58*(X79-$L$3)^2+25*(X79-$L$3))*$V$7,0)+IF(Y79&gt;$V$3,(58*(Y79-$V$3)^2+25*(Y79-$V$3))*$W$7,0)+IF(Z79&gt;$V$3,(58*(Z79-$V$3)^2+25*(Z79-$V$3))*$X$7,0)+IF(AA79&gt;$V$3,(58*(AA79-$V$3)^2+25*(AA79-$V$3))*$Y$7,0))</f>
        <v>#DIV/0!</v>
      </c>
      <c r="AC79" s="89" t="e">
        <f>IF('Emission Calculations'!$D$9="flat",IF(0.056*'Wind Calculations'!$W79&gt;$V$3,1,0),IF(OR(X79&gt;$V$3,Y79&gt;$V$3,Z79&gt;$V$3,AND((AA79&gt;$V$3),$V$7&gt;0)),1,0))</f>
        <v>#DIV/0!</v>
      </c>
      <c r="AD79" s="47"/>
      <c r="AE79" s="148"/>
      <c r="AF79" s="136"/>
      <c r="AG79" s="89" t="e">
        <f>'Wind Calculations'!$AF79*LN(10/$AF$4)/LN($AF$5/$AF$4)</f>
        <v>#DIV/0!</v>
      </c>
      <c r="AH79" s="89" t="e">
        <f t="shared" si="32"/>
        <v>#DIV/0!</v>
      </c>
      <c r="AI79" s="89" t="e">
        <f t="shared" si="33"/>
        <v>#DIV/0!</v>
      </c>
      <c r="AJ79" s="89" t="e">
        <f t="shared" si="34"/>
        <v>#DIV/0!</v>
      </c>
      <c r="AK79" s="89" t="e">
        <f t="shared" si="35"/>
        <v>#DIV/0!</v>
      </c>
      <c r="AL79" s="89" t="e">
        <f>IF('Emission Calculations'!$E$9="flat",IF(0.053*'Wind Calculations'!$AG79&gt;$AF$3,58*('Wind Calculations'!$AG79-$AF$3)^2+25*('Wind Calculations'!$AG79-$AF$3),0),IF(AH79&gt;$AF$3,(58*(AH79-$AF$3)^2+25*(AH79-$AF$3))*$AF$7,0)+IF(AI79&gt;$AF$3,(58*(AI79-$AF$3)^2+25*(AI79-$AF$3))*$AG$7,0)+IF(AJ79&gt;$AF$3,(58*(AJ79-$AF$3)^2+25*(AJ79-$AF$3))*$AH$7,0)+IF(AK79&gt;$AF$3,(58*(AK79-$AF$3)^2+25*(AK79-$AF$3))*$AI$7,0))</f>
        <v>#DIV/0!</v>
      </c>
      <c r="AM79" s="89" t="e">
        <f>IF('Emission Calculations'!$E$9="flat",IF(0.056*'Wind Calculations'!$AG79&gt;$AF$3,1,0),IF(OR(AH79&gt;$AF$3,AI79&gt;$AF$3,AJ79&gt;$AF$3,AND((AK79&gt;$AF$3),$AF$7&gt;0)),1,0))</f>
        <v>#DIV/0!</v>
      </c>
      <c r="AN79" s="47"/>
      <c r="AO79" s="148"/>
      <c r="AP79" s="136"/>
      <c r="AQ79" s="89" t="e">
        <f>'Wind Calculations'!$AP79*LN(10/$AP$4)/LN($AP$5/$AP$4)</f>
        <v>#DIV/0!</v>
      </c>
      <c r="AR79" s="89" t="e">
        <f t="shared" si="36"/>
        <v>#DIV/0!</v>
      </c>
      <c r="AS79" s="89" t="e">
        <f t="shared" si="37"/>
        <v>#DIV/0!</v>
      </c>
      <c r="AT79" s="89" t="e">
        <f t="shared" si="38"/>
        <v>#DIV/0!</v>
      </c>
      <c r="AU79" s="89" t="e">
        <f t="shared" si="39"/>
        <v>#DIV/0!</v>
      </c>
      <c r="AV79" s="89" t="e">
        <f>IF('Emission Calculations'!$F$9="flat",IF(0.053*'Wind Calculations'!$AQ79&gt;$AP$3,58*('Wind Calculations'!$AQ79-$AP$3)^2+25*('Wind Calculations'!$AQ79-$AP$3),0),IF(AR79&gt;$AP$3,(58*(AR79-$AP$3)^2+25*(AR79-$AP$3))*$AP$7,0)+IF(AS79&gt;$AP$3,(58*(AS79-$AP$3)^2+25*(AS79-$AP$3))*$AQ$7,0)+IF(AT79&gt;$AP$3,(58*(AT79-$AP$3)^2+25*(AT79-$AP$3))*$AR$7,0)+IF(AU79&gt;$AP$3,(58*(AU79-$AP$3)^2+25*(AU79-$AP$3))*$AS$7,0))</f>
        <v>#DIV/0!</v>
      </c>
      <c r="AW79" s="89" t="e">
        <f>IF('Emission Calculations'!$F$9="flat",IF(0.056*'Wind Calculations'!$AQ79&gt;$AP$3,1,0),IF(OR(AR79&gt;$AP$3,AS79&gt;$AP$3,AT79&gt;$AP$3,AND((AU79&gt;$AP$3),$AP$7&gt;0)),1,0))</f>
        <v>#DIV/0!</v>
      </c>
    </row>
    <row r="80" spans="1:49">
      <c r="A80" s="148"/>
      <c r="B80" s="136"/>
      <c r="C80" s="89" t="e">
        <f>'Wind Calculations'!$B80*LN(10/$B$4)/LN($B$5/$B$4)</f>
        <v>#DIV/0!</v>
      </c>
      <c r="D80" s="89" t="e">
        <f t="shared" si="20"/>
        <v>#DIV/0!</v>
      </c>
      <c r="E80" s="89" t="e">
        <f t="shared" si="21"/>
        <v>#DIV/0!</v>
      </c>
      <c r="F80" s="89" t="e">
        <f t="shared" si="22"/>
        <v>#DIV/0!</v>
      </c>
      <c r="G80" s="89" t="e">
        <f t="shared" si="23"/>
        <v>#DIV/0!</v>
      </c>
      <c r="H80" s="138" t="e">
        <f>IF('Emission Calculations'!$B$9="flat",IF(0.053*'Wind Calculations'!$C80&gt;$B$3,58*('Wind Calculations'!$C80-$B$3)^2+25*('Wind Calculations'!$C80-$B$3),0),IF(D80&gt;$B$3,(58*(D80-$B$3)^2+25*(D80-$B$3))*$B$7,0)+IF(E80&gt;$B$3,(58*(E80-$B$3)^2+25*(E80-$B$3))*$C$7,0)+IF(F80&gt;$B$3,(58*(F80-$B$3)^2+25*(F80-$B$3))*$D$7,0)+IF(G80&gt;$B$3,(58*(G80-$B$3)^2+25*(G80-$B$3))*$E$7,0))</f>
        <v>#DIV/0!</v>
      </c>
      <c r="I80" s="138" t="e">
        <f>IF('Emission Calculations'!$B$9="flat",IF(0.056*'Wind Calculations'!$C80&gt;$B$3,1,0),IF(OR(D80&gt;$B$3,E80&gt;$B$3,F80&gt;$B$3,AND((G80&gt;$B$3),$B$7&gt;0)),1,0))</f>
        <v>#DIV/0!</v>
      </c>
      <c r="J80" s="139"/>
      <c r="K80" s="148"/>
      <c r="L80" s="136"/>
      <c r="M80" s="89" t="e">
        <f>'Wind Calculations'!$L80*LN(10/$L$4)/LN($L$5/$L$4)</f>
        <v>#DIV/0!</v>
      </c>
      <c r="N80" s="89" t="e">
        <f t="shared" si="24"/>
        <v>#DIV/0!</v>
      </c>
      <c r="O80" s="89" t="e">
        <f t="shared" si="25"/>
        <v>#DIV/0!</v>
      </c>
      <c r="P80" s="89" t="e">
        <f t="shared" si="26"/>
        <v>#DIV/0!</v>
      </c>
      <c r="Q80" s="89" t="e">
        <f t="shared" si="27"/>
        <v>#DIV/0!</v>
      </c>
      <c r="R80" s="89" t="e">
        <f>IF('Emission Calculations'!$C$9="flat",IF(0.053*'Wind Calculations'!$M80&gt;$L$3,58*('Wind Calculations'!$M80-$L$3)^2+25*('Wind Calculations'!$M80-$L$3),0),IF(N80&gt;$L$3,(58*(N80-$L$3)^2+25*(N80-$L$3))*$L$7,0)+IF(O80&gt;$L$3,(58*(O80-$L$3)^2+25*(O80-$L$3))*$M$7,0)+IF(P80&gt;$L$3,(58*(P80-$L$3)^2+25*(P80-$L$3))*$N$7,0)+IF(Q80&gt;$L$3,(58*(Q80-$L$3)^2+25*(Q80-$L$3))*$O$7,0))</f>
        <v>#DIV/0!</v>
      </c>
      <c r="S80" s="89" t="e">
        <f>IF('Emission Calculations'!$C$9="flat",IF(0.056*'Wind Calculations'!$M80&gt;$L$3,1,0),IF(OR(N80&gt;$L$3,O80&gt;$L$3,P80&gt;$L$3,AND((Q80&gt;$L$3),$L$7&gt;0)),1,0))</f>
        <v>#DIV/0!</v>
      </c>
      <c r="T80" s="47"/>
      <c r="U80" s="148"/>
      <c r="V80" s="136"/>
      <c r="W80" s="89" t="e">
        <f>'Wind Calculations'!$V80*LN(10/$V$4)/LN($V$5/$V$4)</f>
        <v>#DIV/0!</v>
      </c>
      <c r="X80" s="89" t="e">
        <f t="shared" si="28"/>
        <v>#DIV/0!</v>
      </c>
      <c r="Y80" s="89" t="e">
        <f t="shared" si="29"/>
        <v>#DIV/0!</v>
      </c>
      <c r="Z80" s="89" t="e">
        <f t="shared" si="30"/>
        <v>#DIV/0!</v>
      </c>
      <c r="AA80" s="89" t="e">
        <f t="shared" si="31"/>
        <v>#DIV/0!</v>
      </c>
      <c r="AB80" s="89" t="e">
        <f>IF('Emission Calculations'!$D$9="flat",IF(0.053*'Wind Calculations'!$W80&gt;$V$3,58*('Wind Calculations'!$W80-$L$3)^2+25*('Wind Calculations'!$W80-$L$3),0),IF(X80&gt;$L$3,(58*(X80-$L$3)^2+25*(X80-$L$3))*$V$7,0)+IF(Y80&gt;$V$3,(58*(Y80-$V$3)^2+25*(Y80-$V$3))*$W$7,0)+IF(Z80&gt;$V$3,(58*(Z80-$V$3)^2+25*(Z80-$V$3))*$X$7,0)+IF(AA80&gt;$V$3,(58*(AA80-$V$3)^2+25*(AA80-$V$3))*$Y$7,0))</f>
        <v>#DIV/0!</v>
      </c>
      <c r="AC80" s="89" t="e">
        <f>IF('Emission Calculations'!$D$9="flat",IF(0.056*'Wind Calculations'!$W80&gt;$V$3,1,0),IF(OR(X80&gt;$V$3,Y80&gt;$V$3,Z80&gt;$V$3,AND((AA80&gt;$V$3),$V$7&gt;0)),1,0))</f>
        <v>#DIV/0!</v>
      </c>
      <c r="AD80" s="47"/>
      <c r="AE80" s="148"/>
      <c r="AF80" s="136"/>
      <c r="AG80" s="89" t="e">
        <f>'Wind Calculations'!$AF80*LN(10/$AF$4)/LN($AF$5/$AF$4)</f>
        <v>#DIV/0!</v>
      </c>
      <c r="AH80" s="89" t="e">
        <f t="shared" si="32"/>
        <v>#DIV/0!</v>
      </c>
      <c r="AI80" s="89" t="e">
        <f t="shared" si="33"/>
        <v>#DIV/0!</v>
      </c>
      <c r="AJ80" s="89" t="e">
        <f t="shared" si="34"/>
        <v>#DIV/0!</v>
      </c>
      <c r="AK80" s="89" t="e">
        <f t="shared" si="35"/>
        <v>#DIV/0!</v>
      </c>
      <c r="AL80" s="89" t="e">
        <f>IF('Emission Calculations'!$E$9="flat",IF(0.053*'Wind Calculations'!$AG80&gt;$AF$3,58*('Wind Calculations'!$AG80-$AF$3)^2+25*('Wind Calculations'!$AG80-$AF$3),0),IF(AH80&gt;$AF$3,(58*(AH80-$AF$3)^2+25*(AH80-$AF$3))*$AF$7,0)+IF(AI80&gt;$AF$3,(58*(AI80-$AF$3)^2+25*(AI80-$AF$3))*$AG$7,0)+IF(AJ80&gt;$AF$3,(58*(AJ80-$AF$3)^2+25*(AJ80-$AF$3))*$AH$7,0)+IF(AK80&gt;$AF$3,(58*(AK80-$AF$3)^2+25*(AK80-$AF$3))*$AI$7,0))</f>
        <v>#DIV/0!</v>
      </c>
      <c r="AM80" s="89" t="e">
        <f>IF('Emission Calculations'!$E$9="flat",IF(0.056*'Wind Calculations'!$AG80&gt;$AF$3,1,0),IF(OR(AH80&gt;$AF$3,AI80&gt;$AF$3,AJ80&gt;$AF$3,AND((AK80&gt;$AF$3),$AF$7&gt;0)),1,0))</f>
        <v>#DIV/0!</v>
      </c>
      <c r="AN80" s="47"/>
      <c r="AO80" s="148"/>
      <c r="AP80" s="136"/>
      <c r="AQ80" s="89" t="e">
        <f>'Wind Calculations'!$AP80*LN(10/$AP$4)/LN($AP$5/$AP$4)</f>
        <v>#DIV/0!</v>
      </c>
      <c r="AR80" s="89" t="e">
        <f t="shared" si="36"/>
        <v>#DIV/0!</v>
      </c>
      <c r="AS80" s="89" t="e">
        <f t="shared" si="37"/>
        <v>#DIV/0!</v>
      </c>
      <c r="AT80" s="89" t="e">
        <f t="shared" si="38"/>
        <v>#DIV/0!</v>
      </c>
      <c r="AU80" s="89" t="e">
        <f t="shared" si="39"/>
        <v>#DIV/0!</v>
      </c>
      <c r="AV80" s="89" t="e">
        <f>IF('Emission Calculations'!$F$9="flat",IF(0.053*'Wind Calculations'!$AQ80&gt;$AP$3,58*('Wind Calculations'!$AQ80-$AP$3)^2+25*('Wind Calculations'!$AQ80-$AP$3),0),IF(AR80&gt;$AP$3,(58*(AR80-$AP$3)^2+25*(AR80-$AP$3))*$AP$7,0)+IF(AS80&gt;$AP$3,(58*(AS80-$AP$3)^2+25*(AS80-$AP$3))*$AQ$7,0)+IF(AT80&gt;$AP$3,(58*(AT80-$AP$3)^2+25*(AT80-$AP$3))*$AR$7,0)+IF(AU80&gt;$AP$3,(58*(AU80-$AP$3)^2+25*(AU80-$AP$3))*$AS$7,0))</f>
        <v>#DIV/0!</v>
      </c>
      <c r="AW80" s="89" t="e">
        <f>IF('Emission Calculations'!$F$9="flat",IF(0.056*'Wind Calculations'!$AQ80&gt;$AP$3,1,0),IF(OR(AR80&gt;$AP$3,AS80&gt;$AP$3,AT80&gt;$AP$3,AND((AU80&gt;$AP$3),$AP$7&gt;0)),1,0))</f>
        <v>#DIV/0!</v>
      </c>
    </row>
    <row r="81" spans="1:49">
      <c r="A81" s="148"/>
      <c r="B81" s="136"/>
      <c r="C81" s="89" t="e">
        <f>'Wind Calculations'!$B81*LN(10/$B$4)/LN($B$5/$B$4)</f>
        <v>#DIV/0!</v>
      </c>
      <c r="D81" s="89" t="e">
        <f t="shared" si="20"/>
        <v>#DIV/0!</v>
      </c>
      <c r="E81" s="89" t="e">
        <f t="shared" si="21"/>
        <v>#DIV/0!</v>
      </c>
      <c r="F81" s="89" t="e">
        <f t="shared" si="22"/>
        <v>#DIV/0!</v>
      </c>
      <c r="G81" s="89" t="e">
        <f t="shared" si="23"/>
        <v>#DIV/0!</v>
      </c>
      <c r="H81" s="138" t="e">
        <f>IF('Emission Calculations'!$B$9="flat",IF(0.053*'Wind Calculations'!$C81&gt;$B$3,58*('Wind Calculations'!$C81-$B$3)^2+25*('Wind Calculations'!$C81-$B$3),0),IF(D81&gt;$B$3,(58*(D81-$B$3)^2+25*(D81-$B$3))*$B$7,0)+IF(E81&gt;$B$3,(58*(E81-$B$3)^2+25*(E81-$B$3))*$C$7,0)+IF(F81&gt;$B$3,(58*(F81-$B$3)^2+25*(F81-$B$3))*$D$7,0)+IF(G81&gt;$B$3,(58*(G81-$B$3)^2+25*(G81-$B$3))*$E$7,0))</f>
        <v>#DIV/0!</v>
      </c>
      <c r="I81" s="138" t="e">
        <f>IF('Emission Calculations'!$B$9="flat",IF(0.056*'Wind Calculations'!$C81&gt;$B$3,1,0),IF(OR(D81&gt;$B$3,E81&gt;$B$3,F81&gt;$B$3,AND((G81&gt;$B$3),$B$7&gt;0)),1,0))</f>
        <v>#DIV/0!</v>
      </c>
      <c r="J81" s="139"/>
      <c r="K81" s="148"/>
      <c r="L81" s="136"/>
      <c r="M81" s="89" t="e">
        <f>'Wind Calculations'!$L81*LN(10/$L$4)/LN($L$5/$L$4)</f>
        <v>#DIV/0!</v>
      </c>
      <c r="N81" s="89" t="e">
        <f t="shared" si="24"/>
        <v>#DIV/0!</v>
      </c>
      <c r="O81" s="89" t="e">
        <f t="shared" si="25"/>
        <v>#DIV/0!</v>
      </c>
      <c r="P81" s="89" t="e">
        <f t="shared" si="26"/>
        <v>#DIV/0!</v>
      </c>
      <c r="Q81" s="89" t="e">
        <f t="shared" si="27"/>
        <v>#DIV/0!</v>
      </c>
      <c r="R81" s="89" t="e">
        <f>IF('Emission Calculations'!$C$9="flat",IF(0.053*'Wind Calculations'!$M81&gt;$L$3,58*('Wind Calculations'!$M81-$L$3)^2+25*('Wind Calculations'!$M81-$L$3),0),IF(N81&gt;$L$3,(58*(N81-$L$3)^2+25*(N81-$L$3))*$L$7,0)+IF(O81&gt;$L$3,(58*(O81-$L$3)^2+25*(O81-$L$3))*$M$7,0)+IF(P81&gt;$L$3,(58*(P81-$L$3)^2+25*(P81-$L$3))*$N$7,0)+IF(Q81&gt;$L$3,(58*(Q81-$L$3)^2+25*(Q81-$L$3))*$O$7,0))</f>
        <v>#DIV/0!</v>
      </c>
      <c r="S81" s="89" t="e">
        <f>IF('Emission Calculations'!$C$9="flat",IF(0.056*'Wind Calculations'!$M81&gt;$L$3,1,0),IF(OR(N81&gt;$L$3,O81&gt;$L$3,P81&gt;$L$3,AND((Q81&gt;$L$3),$L$7&gt;0)),1,0))</f>
        <v>#DIV/0!</v>
      </c>
      <c r="T81" s="47"/>
      <c r="U81" s="148"/>
      <c r="V81" s="136"/>
      <c r="W81" s="89" t="e">
        <f>'Wind Calculations'!$V81*LN(10/$V$4)/LN($V$5/$V$4)</f>
        <v>#DIV/0!</v>
      </c>
      <c r="X81" s="89" t="e">
        <f t="shared" si="28"/>
        <v>#DIV/0!</v>
      </c>
      <c r="Y81" s="89" t="e">
        <f t="shared" si="29"/>
        <v>#DIV/0!</v>
      </c>
      <c r="Z81" s="89" t="e">
        <f t="shared" si="30"/>
        <v>#DIV/0!</v>
      </c>
      <c r="AA81" s="89" t="e">
        <f t="shared" si="31"/>
        <v>#DIV/0!</v>
      </c>
      <c r="AB81" s="89" t="e">
        <f>IF('Emission Calculations'!$D$9="flat",IF(0.053*'Wind Calculations'!$W81&gt;$V$3,58*('Wind Calculations'!$W81-$L$3)^2+25*('Wind Calculations'!$W81-$L$3),0),IF(X81&gt;$L$3,(58*(X81-$L$3)^2+25*(X81-$L$3))*$V$7,0)+IF(Y81&gt;$V$3,(58*(Y81-$V$3)^2+25*(Y81-$V$3))*$W$7,0)+IF(Z81&gt;$V$3,(58*(Z81-$V$3)^2+25*(Z81-$V$3))*$X$7,0)+IF(AA81&gt;$V$3,(58*(AA81-$V$3)^2+25*(AA81-$V$3))*$Y$7,0))</f>
        <v>#DIV/0!</v>
      </c>
      <c r="AC81" s="89" t="e">
        <f>IF('Emission Calculations'!$D$9="flat",IF(0.056*'Wind Calculations'!$W81&gt;$V$3,1,0),IF(OR(X81&gt;$V$3,Y81&gt;$V$3,Z81&gt;$V$3,AND((AA81&gt;$V$3),$V$7&gt;0)),1,0))</f>
        <v>#DIV/0!</v>
      </c>
      <c r="AD81" s="47"/>
      <c r="AE81" s="148"/>
      <c r="AF81" s="136"/>
      <c r="AG81" s="89" t="e">
        <f>'Wind Calculations'!$AF81*LN(10/$AF$4)/LN($AF$5/$AF$4)</f>
        <v>#DIV/0!</v>
      </c>
      <c r="AH81" s="89" t="e">
        <f t="shared" si="32"/>
        <v>#DIV/0!</v>
      </c>
      <c r="AI81" s="89" t="e">
        <f t="shared" si="33"/>
        <v>#DIV/0!</v>
      </c>
      <c r="AJ81" s="89" t="e">
        <f t="shared" si="34"/>
        <v>#DIV/0!</v>
      </c>
      <c r="AK81" s="89" t="e">
        <f t="shared" si="35"/>
        <v>#DIV/0!</v>
      </c>
      <c r="AL81" s="89" t="e">
        <f>IF('Emission Calculations'!$E$9="flat",IF(0.053*'Wind Calculations'!$AG81&gt;$AF$3,58*('Wind Calculations'!$AG81-$AF$3)^2+25*('Wind Calculations'!$AG81-$AF$3),0),IF(AH81&gt;$AF$3,(58*(AH81-$AF$3)^2+25*(AH81-$AF$3))*$AF$7,0)+IF(AI81&gt;$AF$3,(58*(AI81-$AF$3)^2+25*(AI81-$AF$3))*$AG$7,0)+IF(AJ81&gt;$AF$3,(58*(AJ81-$AF$3)^2+25*(AJ81-$AF$3))*$AH$7,0)+IF(AK81&gt;$AF$3,(58*(AK81-$AF$3)^2+25*(AK81-$AF$3))*$AI$7,0))</f>
        <v>#DIV/0!</v>
      </c>
      <c r="AM81" s="89" t="e">
        <f>IF('Emission Calculations'!$E$9="flat",IF(0.056*'Wind Calculations'!$AG81&gt;$AF$3,1,0),IF(OR(AH81&gt;$AF$3,AI81&gt;$AF$3,AJ81&gt;$AF$3,AND((AK81&gt;$AF$3),$AF$7&gt;0)),1,0))</f>
        <v>#DIV/0!</v>
      </c>
      <c r="AN81" s="47"/>
      <c r="AO81" s="148"/>
      <c r="AP81" s="136"/>
      <c r="AQ81" s="89" t="e">
        <f>'Wind Calculations'!$AP81*LN(10/$AP$4)/LN($AP$5/$AP$4)</f>
        <v>#DIV/0!</v>
      </c>
      <c r="AR81" s="89" t="e">
        <f t="shared" si="36"/>
        <v>#DIV/0!</v>
      </c>
      <c r="AS81" s="89" t="e">
        <f t="shared" si="37"/>
        <v>#DIV/0!</v>
      </c>
      <c r="AT81" s="89" t="e">
        <f t="shared" si="38"/>
        <v>#DIV/0!</v>
      </c>
      <c r="AU81" s="89" t="e">
        <f t="shared" si="39"/>
        <v>#DIV/0!</v>
      </c>
      <c r="AV81" s="89" t="e">
        <f>IF('Emission Calculations'!$F$9="flat",IF(0.053*'Wind Calculations'!$AQ81&gt;$AP$3,58*('Wind Calculations'!$AQ81-$AP$3)^2+25*('Wind Calculations'!$AQ81-$AP$3),0),IF(AR81&gt;$AP$3,(58*(AR81-$AP$3)^2+25*(AR81-$AP$3))*$AP$7,0)+IF(AS81&gt;$AP$3,(58*(AS81-$AP$3)^2+25*(AS81-$AP$3))*$AQ$7,0)+IF(AT81&gt;$AP$3,(58*(AT81-$AP$3)^2+25*(AT81-$AP$3))*$AR$7,0)+IF(AU81&gt;$AP$3,(58*(AU81-$AP$3)^2+25*(AU81-$AP$3))*$AS$7,0))</f>
        <v>#DIV/0!</v>
      </c>
      <c r="AW81" s="89" t="e">
        <f>IF('Emission Calculations'!$F$9="flat",IF(0.056*'Wind Calculations'!$AQ81&gt;$AP$3,1,0),IF(OR(AR81&gt;$AP$3,AS81&gt;$AP$3,AT81&gt;$AP$3,AND((AU81&gt;$AP$3),$AP$7&gt;0)),1,0))</f>
        <v>#DIV/0!</v>
      </c>
    </row>
    <row r="82" spans="1:49">
      <c r="A82" s="148"/>
      <c r="B82" s="136"/>
      <c r="C82" s="89" t="e">
        <f>'Wind Calculations'!$B82*LN(10/$B$4)/LN($B$5/$B$4)</f>
        <v>#DIV/0!</v>
      </c>
      <c r="D82" s="89" t="e">
        <f t="shared" si="20"/>
        <v>#DIV/0!</v>
      </c>
      <c r="E82" s="89" t="e">
        <f t="shared" si="21"/>
        <v>#DIV/0!</v>
      </c>
      <c r="F82" s="89" t="e">
        <f t="shared" si="22"/>
        <v>#DIV/0!</v>
      </c>
      <c r="G82" s="89" t="e">
        <f t="shared" si="23"/>
        <v>#DIV/0!</v>
      </c>
      <c r="H82" s="138" t="e">
        <f>IF('Emission Calculations'!$B$9="flat",IF(0.053*'Wind Calculations'!$C82&gt;$B$3,58*('Wind Calculations'!$C82-$B$3)^2+25*('Wind Calculations'!$C82-$B$3),0),IF(D82&gt;$B$3,(58*(D82-$B$3)^2+25*(D82-$B$3))*$B$7,0)+IF(E82&gt;$B$3,(58*(E82-$B$3)^2+25*(E82-$B$3))*$C$7,0)+IF(F82&gt;$B$3,(58*(F82-$B$3)^2+25*(F82-$B$3))*$D$7,0)+IF(G82&gt;$B$3,(58*(G82-$B$3)^2+25*(G82-$B$3))*$E$7,0))</f>
        <v>#DIV/0!</v>
      </c>
      <c r="I82" s="138" t="e">
        <f>IF('Emission Calculations'!$B$9="flat",IF(0.056*'Wind Calculations'!$C82&gt;$B$3,1,0),IF(OR(D82&gt;$B$3,E82&gt;$B$3,F82&gt;$B$3,AND((G82&gt;$B$3),$B$7&gt;0)),1,0))</f>
        <v>#DIV/0!</v>
      </c>
      <c r="J82" s="139"/>
      <c r="K82" s="148"/>
      <c r="L82" s="136"/>
      <c r="M82" s="89" t="e">
        <f>'Wind Calculations'!$L82*LN(10/$L$4)/LN($L$5/$L$4)</f>
        <v>#DIV/0!</v>
      </c>
      <c r="N82" s="89" t="e">
        <f t="shared" si="24"/>
        <v>#DIV/0!</v>
      </c>
      <c r="O82" s="89" t="e">
        <f t="shared" si="25"/>
        <v>#DIV/0!</v>
      </c>
      <c r="P82" s="89" t="e">
        <f t="shared" si="26"/>
        <v>#DIV/0!</v>
      </c>
      <c r="Q82" s="89" t="e">
        <f t="shared" si="27"/>
        <v>#DIV/0!</v>
      </c>
      <c r="R82" s="89" t="e">
        <f>IF('Emission Calculations'!$C$9="flat",IF(0.053*'Wind Calculations'!$M82&gt;$L$3,58*('Wind Calculations'!$M82-$L$3)^2+25*('Wind Calculations'!$M82-$L$3),0),IF(N82&gt;$L$3,(58*(N82-$L$3)^2+25*(N82-$L$3))*$L$7,0)+IF(O82&gt;$L$3,(58*(O82-$L$3)^2+25*(O82-$L$3))*$M$7,0)+IF(P82&gt;$L$3,(58*(P82-$L$3)^2+25*(P82-$L$3))*$N$7,0)+IF(Q82&gt;$L$3,(58*(Q82-$L$3)^2+25*(Q82-$L$3))*$O$7,0))</f>
        <v>#DIV/0!</v>
      </c>
      <c r="S82" s="89" t="e">
        <f>IF('Emission Calculations'!$C$9="flat",IF(0.056*'Wind Calculations'!$M82&gt;$L$3,1,0),IF(OR(N82&gt;$L$3,O82&gt;$L$3,P82&gt;$L$3,AND((Q82&gt;$L$3),$L$7&gt;0)),1,0))</f>
        <v>#DIV/0!</v>
      </c>
      <c r="T82" s="47"/>
      <c r="U82" s="148"/>
      <c r="V82" s="136"/>
      <c r="W82" s="89" t="e">
        <f>'Wind Calculations'!$V82*LN(10/$V$4)/LN($V$5/$V$4)</f>
        <v>#DIV/0!</v>
      </c>
      <c r="X82" s="89" t="e">
        <f t="shared" si="28"/>
        <v>#DIV/0!</v>
      </c>
      <c r="Y82" s="89" t="e">
        <f t="shared" si="29"/>
        <v>#DIV/0!</v>
      </c>
      <c r="Z82" s="89" t="e">
        <f t="shared" si="30"/>
        <v>#DIV/0!</v>
      </c>
      <c r="AA82" s="89" t="e">
        <f t="shared" si="31"/>
        <v>#DIV/0!</v>
      </c>
      <c r="AB82" s="89" t="e">
        <f>IF('Emission Calculations'!$D$9="flat",IF(0.053*'Wind Calculations'!$W82&gt;$V$3,58*('Wind Calculations'!$W82-$L$3)^2+25*('Wind Calculations'!$W82-$L$3),0),IF(X82&gt;$L$3,(58*(X82-$L$3)^2+25*(X82-$L$3))*$V$7,0)+IF(Y82&gt;$V$3,(58*(Y82-$V$3)^2+25*(Y82-$V$3))*$W$7,0)+IF(Z82&gt;$V$3,(58*(Z82-$V$3)^2+25*(Z82-$V$3))*$X$7,0)+IF(AA82&gt;$V$3,(58*(AA82-$V$3)^2+25*(AA82-$V$3))*$Y$7,0))</f>
        <v>#DIV/0!</v>
      </c>
      <c r="AC82" s="89" t="e">
        <f>IF('Emission Calculations'!$D$9="flat",IF(0.056*'Wind Calculations'!$W82&gt;$V$3,1,0),IF(OR(X82&gt;$V$3,Y82&gt;$V$3,Z82&gt;$V$3,AND((AA82&gt;$V$3),$V$7&gt;0)),1,0))</f>
        <v>#DIV/0!</v>
      </c>
      <c r="AD82" s="47"/>
      <c r="AE82" s="148"/>
      <c r="AF82" s="136"/>
      <c r="AG82" s="89" t="e">
        <f>'Wind Calculations'!$AF82*LN(10/$AF$4)/LN($AF$5/$AF$4)</f>
        <v>#DIV/0!</v>
      </c>
      <c r="AH82" s="89" t="e">
        <f t="shared" si="32"/>
        <v>#DIV/0!</v>
      </c>
      <c r="AI82" s="89" t="e">
        <f t="shared" si="33"/>
        <v>#DIV/0!</v>
      </c>
      <c r="AJ82" s="89" t="e">
        <f t="shared" si="34"/>
        <v>#DIV/0!</v>
      </c>
      <c r="AK82" s="89" t="e">
        <f t="shared" si="35"/>
        <v>#DIV/0!</v>
      </c>
      <c r="AL82" s="89" t="e">
        <f>IF('Emission Calculations'!$E$9="flat",IF(0.053*'Wind Calculations'!$AG82&gt;$AF$3,58*('Wind Calculations'!$AG82-$AF$3)^2+25*('Wind Calculations'!$AG82-$AF$3),0),IF(AH82&gt;$AF$3,(58*(AH82-$AF$3)^2+25*(AH82-$AF$3))*$AF$7,0)+IF(AI82&gt;$AF$3,(58*(AI82-$AF$3)^2+25*(AI82-$AF$3))*$AG$7,0)+IF(AJ82&gt;$AF$3,(58*(AJ82-$AF$3)^2+25*(AJ82-$AF$3))*$AH$7,0)+IF(AK82&gt;$AF$3,(58*(AK82-$AF$3)^2+25*(AK82-$AF$3))*$AI$7,0))</f>
        <v>#DIV/0!</v>
      </c>
      <c r="AM82" s="89" t="e">
        <f>IF('Emission Calculations'!$E$9="flat",IF(0.056*'Wind Calculations'!$AG82&gt;$AF$3,1,0),IF(OR(AH82&gt;$AF$3,AI82&gt;$AF$3,AJ82&gt;$AF$3,AND((AK82&gt;$AF$3),$AF$7&gt;0)),1,0))</f>
        <v>#DIV/0!</v>
      </c>
      <c r="AN82" s="47"/>
      <c r="AO82" s="148"/>
      <c r="AP82" s="136"/>
      <c r="AQ82" s="89" t="e">
        <f>'Wind Calculations'!$AP82*LN(10/$AP$4)/LN($AP$5/$AP$4)</f>
        <v>#DIV/0!</v>
      </c>
      <c r="AR82" s="89" t="e">
        <f t="shared" si="36"/>
        <v>#DIV/0!</v>
      </c>
      <c r="AS82" s="89" t="e">
        <f t="shared" si="37"/>
        <v>#DIV/0!</v>
      </c>
      <c r="AT82" s="89" t="e">
        <f t="shared" si="38"/>
        <v>#DIV/0!</v>
      </c>
      <c r="AU82" s="89" t="e">
        <f t="shared" si="39"/>
        <v>#DIV/0!</v>
      </c>
      <c r="AV82" s="89" t="e">
        <f>IF('Emission Calculations'!$F$9="flat",IF(0.053*'Wind Calculations'!$AQ82&gt;$AP$3,58*('Wind Calculations'!$AQ82-$AP$3)^2+25*('Wind Calculations'!$AQ82-$AP$3),0),IF(AR82&gt;$AP$3,(58*(AR82-$AP$3)^2+25*(AR82-$AP$3))*$AP$7,0)+IF(AS82&gt;$AP$3,(58*(AS82-$AP$3)^2+25*(AS82-$AP$3))*$AQ$7,0)+IF(AT82&gt;$AP$3,(58*(AT82-$AP$3)^2+25*(AT82-$AP$3))*$AR$7,0)+IF(AU82&gt;$AP$3,(58*(AU82-$AP$3)^2+25*(AU82-$AP$3))*$AS$7,0))</f>
        <v>#DIV/0!</v>
      </c>
      <c r="AW82" s="89" t="e">
        <f>IF('Emission Calculations'!$F$9="flat",IF(0.056*'Wind Calculations'!$AQ82&gt;$AP$3,1,0),IF(OR(AR82&gt;$AP$3,AS82&gt;$AP$3,AT82&gt;$AP$3,AND((AU82&gt;$AP$3),$AP$7&gt;0)),1,0))</f>
        <v>#DIV/0!</v>
      </c>
    </row>
    <row r="83" spans="1:49">
      <c r="A83" s="148"/>
      <c r="B83" s="136"/>
      <c r="C83" s="89" t="e">
        <f>'Wind Calculations'!$B83*LN(10/$B$4)/LN($B$5/$B$4)</f>
        <v>#DIV/0!</v>
      </c>
      <c r="D83" s="89" t="e">
        <f t="shared" si="20"/>
        <v>#DIV/0!</v>
      </c>
      <c r="E83" s="89" t="e">
        <f t="shared" si="21"/>
        <v>#DIV/0!</v>
      </c>
      <c r="F83" s="89" t="e">
        <f t="shared" si="22"/>
        <v>#DIV/0!</v>
      </c>
      <c r="G83" s="89" t="e">
        <f t="shared" si="23"/>
        <v>#DIV/0!</v>
      </c>
      <c r="H83" s="138" t="e">
        <f>IF('Emission Calculations'!$B$9="flat",IF(0.053*'Wind Calculations'!$C83&gt;$B$3,58*('Wind Calculations'!$C83-$B$3)^2+25*('Wind Calculations'!$C83-$B$3),0),IF(D83&gt;$B$3,(58*(D83-$B$3)^2+25*(D83-$B$3))*$B$7,0)+IF(E83&gt;$B$3,(58*(E83-$B$3)^2+25*(E83-$B$3))*$C$7,0)+IF(F83&gt;$B$3,(58*(F83-$B$3)^2+25*(F83-$B$3))*$D$7,0)+IF(G83&gt;$B$3,(58*(G83-$B$3)^2+25*(G83-$B$3))*$E$7,0))</f>
        <v>#DIV/0!</v>
      </c>
      <c r="I83" s="138" t="e">
        <f>IF('Emission Calculations'!$B$9="flat",IF(0.056*'Wind Calculations'!$C83&gt;$B$3,1,0),IF(OR(D83&gt;$B$3,E83&gt;$B$3,F83&gt;$B$3,AND((G83&gt;$B$3),$B$7&gt;0)),1,0))</f>
        <v>#DIV/0!</v>
      </c>
      <c r="J83" s="139"/>
      <c r="K83" s="148"/>
      <c r="L83" s="136"/>
      <c r="M83" s="89" t="e">
        <f>'Wind Calculations'!$L83*LN(10/$L$4)/LN($L$5/$L$4)</f>
        <v>#DIV/0!</v>
      </c>
      <c r="N83" s="89" t="e">
        <f t="shared" si="24"/>
        <v>#DIV/0!</v>
      </c>
      <c r="O83" s="89" t="e">
        <f t="shared" si="25"/>
        <v>#DIV/0!</v>
      </c>
      <c r="P83" s="89" t="e">
        <f t="shared" si="26"/>
        <v>#DIV/0!</v>
      </c>
      <c r="Q83" s="89" t="e">
        <f t="shared" si="27"/>
        <v>#DIV/0!</v>
      </c>
      <c r="R83" s="89" t="e">
        <f>IF('Emission Calculations'!$C$9="flat",IF(0.053*'Wind Calculations'!$M83&gt;$L$3,58*('Wind Calculations'!$M83-$L$3)^2+25*('Wind Calculations'!$M83-$L$3),0),IF(N83&gt;$L$3,(58*(N83-$L$3)^2+25*(N83-$L$3))*$L$7,0)+IF(O83&gt;$L$3,(58*(O83-$L$3)^2+25*(O83-$L$3))*$M$7,0)+IF(P83&gt;$L$3,(58*(P83-$L$3)^2+25*(P83-$L$3))*$N$7,0)+IF(Q83&gt;$L$3,(58*(Q83-$L$3)^2+25*(Q83-$L$3))*$O$7,0))</f>
        <v>#DIV/0!</v>
      </c>
      <c r="S83" s="89" t="e">
        <f>IF('Emission Calculations'!$C$9="flat",IF(0.056*'Wind Calculations'!$M83&gt;$L$3,1,0),IF(OR(N83&gt;$L$3,O83&gt;$L$3,P83&gt;$L$3,AND((Q83&gt;$L$3),$L$7&gt;0)),1,0))</f>
        <v>#DIV/0!</v>
      </c>
      <c r="T83" s="47"/>
      <c r="U83" s="148"/>
      <c r="V83" s="136"/>
      <c r="W83" s="89" t="e">
        <f>'Wind Calculations'!$V83*LN(10/$V$4)/LN($V$5/$V$4)</f>
        <v>#DIV/0!</v>
      </c>
      <c r="X83" s="89" t="e">
        <f t="shared" si="28"/>
        <v>#DIV/0!</v>
      </c>
      <c r="Y83" s="89" t="e">
        <f t="shared" si="29"/>
        <v>#DIV/0!</v>
      </c>
      <c r="Z83" s="89" t="e">
        <f t="shared" si="30"/>
        <v>#DIV/0!</v>
      </c>
      <c r="AA83" s="89" t="e">
        <f t="shared" si="31"/>
        <v>#DIV/0!</v>
      </c>
      <c r="AB83" s="89" t="e">
        <f>IF('Emission Calculations'!$D$9="flat",IF(0.053*'Wind Calculations'!$W83&gt;$V$3,58*('Wind Calculations'!$W83-$L$3)^2+25*('Wind Calculations'!$W83-$L$3),0),IF(X83&gt;$L$3,(58*(X83-$L$3)^2+25*(X83-$L$3))*$V$7,0)+IF(Y83&gt;$V$3,(58*(Y83-$V$3)^2+25*(Y83-$V$3))*$W$7,0)+IF(Z83&gt;$V$3,(58*(Z83-$V$3)^2+25*(Z83-$V$3))*$X$7,0)+IF(AA83&gt;$V$3,(58*(AA83-$V$3)^2+25*(AA83-$V$3))*$Y$7,0))</f>
        <v>#DIV/0!</v>
      </c>
      <c r="AC83" s="89" t="e">
        <f>IF('Emission Calculations'!$D$9="flat",IF(0.056*'Wind Calculations'!$W83&gt;$V$3,1,0),IF(OR(X83&gt;$V$3,Y83&gt;$V$3,Z83&gt;$V$3,AND((AA83&gt;$V$3),$V$7&gt;0)),1,0))</f>
        <v>#DIV/0!</v>
      </c>
      <c r="AD83" s="47"/>
      <c r="AE83" s="148"/>
      <c r="AF83" s="136"/>
      <c r="AG83" s="89" t="e">
        <f>'Wind Calculations'!$AF83*LN(10/$AF$4)/LN($AF$5/$AF$4)</f>
        <v>#DIV/0!</v>
      </c>
      <c r="AH83" s="89" t="e">
        <f t="shared" si="32"/>
        <v>#DIV/0!</v>
      </c>
      <c r="AI83" s="89" t="e">
        <f t="shared" si="33"/>
        <v>#DIV/0!</v>
      </c>
      <c r="AJ83" s="89" t="e">
        <f t="shared" si="34"/>
        <v>#DIV/0!</v>
      </c>
      <c r="AK83" s="89" t="e">
        <f t="shared" si="35"/>
        <v>#DIV/0!</v>
      </c>
      <c r="AL83" s="89" t="e">
        <f>IF('Emission Calculations'!$E$9="flat",IF(0.053*'Wind Calculations'!$AG83&gt;$AF$3,58*('Wind Calculations'!$AG83-$AF$3)^2+25*('Wind Calculations'!$AG83-$AF$3),0),IF(AH83&gt;$AF$3,(58*(AH83-$AF$3)^2+25*(AH83-$AF$3))*$AF$7,0)+IF(AI83&gt;$AF$3,(58*(AI83-$AF$3)^2+25*(AI83-$AF$3))*$AG$7,0)+IF(AJ83&gt;$AF$3,(58*(AJ83-$AF$3)^2+25*(AJ83-$AF$3))*$AH$7,0)+IF(AK83&gt;$AF$3,(58*(AK83-$AF$3)^2+25*(AK83-$AF$3))*$AI$7,0))</f>
        <v>#DIV/0!</v>
      </c>
      <c r="AM83" s="89" t="e">
        <f>IF('Emission Calculations'!$E$9="flat",IF(0.056*'Wind Calculations'!$AG83&gt;$AF$3,1,0),IF(OR(AH83&gt;$AF$3,AI83&gt;$AF$3,AJ83&gt;$AF$3,AND((AK83&gt;$AF$3),$AF$7&gt;0)),1,0))</f>
        <v>#DIV/0!</v>
      </c>
      <c r="AN83" s="47"/>
      <c r="AO83" s="148"/>
      <c r="AP83" s="136"/>
      <c r="AQ83" s="89" t="e">
        <f>'Wind Calculations'!$AP83*LN(10/$AP$4)/LN($AP$5/$AP$4)</f>
        <v>#DIV/0!</v>
      </c>
      <c r="AR83" s="89" t="e">
        <f t="shared" si="36"/>
        <v>#DIV/0!</v>
      </c>
      <c r="AS83" s="89" t="e">
        <f t="shared" si="37"/>
        <v>#DIV/0!</v>
      </c>
      <c r="AT83" s="89" t="e">
        <f t="shared" si="38"/>
        <v>#DIV/0!</v>
      </c>
      <c r="AU83" s="89" t="e">
        <f t="shared" si="39"/>
        <v>#DIV/0!</v>
      </c>
      <c r="AV83" s="89" t="e">
        <f>IF('Emission Calculations'!$F$9="flat",IF(0.053*'Wind Calculations'!$AQ83&gt;$AP$3,58*('Wind Calculations'!$AQ83-$AP$3)^2+25*('Wind Calculations'!$AQ83-$AP$3),0),IF(AR83&gt;$AP$3,(58*(AR83-$AP$3)^2+25*(AR83-$AP$3))*$AP$7,0)+IF(AS83&gt;$AP$3,(58*(AS83-$AP$3)^2+25*(AS83-$AP$3))*$AQ$7,0)+IF(AT83&gt;$AP$3,(58*(AT83-$AP$3)^2+25*(AT83-$AP$3))*$AR$7,0)+IF(AU83&gt;$AP$3,(58*(AU83-$AP$3)^2+25*(AU83-$AP$3))*$AS$7,0))</f>
        <v>#DIV/0!</v>
      </c>
      <c r="AW83" s="89" t="e">
        <f>IF('Emission Calculations'!$F$9="flat",IF(0.056*'Wind Calculations'!$AQ83&gt;$AP$3,1,0),IF(OR(AR83&gt;$AP$3,AS83&gt;$AP$3,AT83&gt;$AP$3,AND((AU83&gt;$AP$3),$AP$7&gt;0)),1,0))</f>
        <v>#DIV/0!</v>
      </c>
    </row>
    <row r="84" spans="1:49">
      <c r="A84" s="148"/>
      <c r="B84" s="136"/>
      <c r="C84" s="89" t="e">
        <f>'Wind Calculations'!$B84*LN(10/$B$4)/LN($B$5/$B$4)</f>
        <v>#DIV/0!</v>
      </c>
      <c r="D84" s="89" t="e">
        <f t="shared" si="20"/>
        <v>#DIV/0!</v>
      </c>
      <c r="E84" s="89" t="e">
        <f t="shared" si="21"/>
        <v>#DIV/0!</v>
      </c>
      <c r="F84" s="89" t="e">
        <f t="shared" si="22"/>
        <v>#DIV/0!</v>
      </c>
      <c r="G84" s="89" t="e">
        <f t="shared" si="23"/>
        <v>#DIV/0!</v>
      </c>
      <c r="H84" s="138" t="e">
        <f>IF('Emission Calculations'!$B$9="flat",IF(0.053*'Wind Calculations'!$C84&gt;$B$3,58*('Wind Calculations'!$C84-$B$3)^2+25*('Wind Calculations'!$C84-$B$3),0),IF(D84&gt;$B$3,(58*(D84-$B$3)^2+25*(D84-$B$3))*$B$7,0)+IF(E84&gt;$B$3,(58*(E84-$B$3)^2+25*(E84-$B$3))*$C$7,0)+IF(F84&gt;$B$3,(58*(F84-$B$3)^2+25*(F84-$B$3))*$D$7,0)+IF(G84&gt;$B$3,(58*(G84-$B$3)^2+25*(G84-$B$3))*$E$7,0))</f>
        <v>#DIV/0!</v>
      </c>
      <c r="I84" s="138" t="e">
        <f>IF('Emission Calculations'!$B$9="flat",IF(0.056*'Wind Calculations'!$C84&gt;$B$3,1,0),IF(OR(D84&gt;$B$3,E84&gt;$B$3,F84&gt;$B$3,AND((G84&gt;$B$3),$B$7&gt;0)),1,0))</f>
        <v>#DIV/0!</v>
      </c>
      <c r="J84" s="139"/>
      <c r="K84" s="148"/>
      <c r="L84" s="136"/>
      <c r="M84" s="89" t="e">
        <f>'Wind Calculations'!$L84*LN(10/$L$4)/LN($L$5/$L$4)</f>
        <v>#DIV/0!</v>
      </c>
      <c r="N84" s="89" t="e">
        <f t="shared" si="24"/>
        <v>#DIV/0!</v>
      </c>
      <c r="O84" s="89" t="e">
        <f t="shared" si="25"/>
        <v>#DIV/0!</v>
      </c>
      <c r="P84" s="89" t="e">
        <f t="shared" si="26"/>
        <v>#DIV/0!</v>
      </c>
      <c r="Q84" s="89" t="e">
        <f t="shared" si="27"/>
        <v>#DIV/0!</v>
      </c>
      <c r="R84" s="89" t="e">
        <f>IF('Emission Calculations'!$C$9="flat",IF(0.053*'Wind Calculations'!$M84&gt;$L$3,58*('Wind Calculations'!$M84-$L$3)^2+25*('Wind Calculations'!$M84-$L$3),0),IF(N84&gt;$L$3,(58*(N84-$L$3)^2+25*(N84-$L$3))*$L$7,0)+IF(O84&gt;$L$3,(58*(O84-$L$3)^2+25*(O84-$L$3))*$M$7,0)+IF(P84&gt;$L$3,(58*(P84-$L$3)^2+25*(P84-$L$3))*$N$7,0)+IF(Q84&gt;$L$3,(58*(Q84-$L$3)^2+25*(Q84-$L$3))*$O$7,0))</f>
        <v>#DIV/0!</v>
      </c>
      <c r="S84" s="89" t="e">
        <f>IF('Emission Calculations'!$C$9="flat",IF(0.056*'Wind Calculations'!$M84&gt;$L$3,1,0),IF(OR(N84&gt;$L$3,O84&gt;$L$3,P84&gt;$L$3,AND((Q84&gt;$L$3),$L$7&gt;0)),1,0))</f>
        <v>#DIV/0!</v>
      </c>
      <c r="T84" s="47"/>
      <c r="U84" s="148"/>
      <c r="V84" s="136"/>
      <c r="W84" s="89" t="e">
        <f>'Wind Calculations'!$V84*LN(10/$V$4)/LN($V$5/$V$4)</f>
        <v>#DIV/0!</v>
      </c>
      <c r="X84" s="89" t="e">
        <f t="shared" si="28"/>
        <v>#DIV/0!</v>
      </c>
      <c r="Y84" s="89" t="e">
        <f t="shared" si="29"/>
        <v>#DIV/0!</v>
      </c>
      <c r="Z84" s="89" t="e">
        <f t="shared" si="30"/>
        <v>#DIV/0!</v>
      </c>
      <c r="AA84" s="89" t="e">
        <f t="shared" si="31"/>
        <v>#DIV/0!</v>
      </c>
      <c r="AB84" s="89" t="e">
        <f>IF('Emission Calculations'!$D$9="flat",IF(0.053*'Wind Calculations'!$W84&gt;$V$3,58*('Wind Calculations'!$W84-$L$3)^2+25*('Wind Calculations'!$W84-$L$3),0),IF(X84&gt;$L$3,(58*(X84-$L$3)^2+25*(X84-$L$3))*$V$7,0)+IF(Y84&gt;$V$3,(58*(Y84-$V$3)^2+25*(Y84-$V$3))*$W$7,0)+IF(Z84&gt;$V$3,(58*(Z84-$V$3)^2+25*(Z84-$V$3))*$X$7,0)+IF(AA84&gt;$V$3,(58*(AA84-$V$3)^2+25*(AA84-$V$3))*$Y$7,0))</f>
        <v>#DIV/0!</v>
      </c>
      <c r="AC84" s="89" t="e">
        <f>IF('Emission Calculations'!$D$9="flat",IF(0.056*'Wind Calculations'!$W84&gt;$V$3,1,0),IF(OR(X84&gt;$V$3,Y84&gt;$V$3,Z84&gt;$V$3,AND((AA84&gt;$V$3),$V$7&gt;0)),1,0))</f>
        <v>#DIV/0!</v>
      </c>
      <c r="AD84" s="47"/>
      <c r="AE84" s="148"/>
      <c r="AF84" s="136"/>
      <c r="AG84" s="89" t="e">
        <f>'Wind Calculations'!$AF84*LN(10/$AF$4)/LN($AF$5/$AF$4)</f>
        <v>#DIV/0!</v>
      </c>
      <c r="AH84" s="89" t="e">
        <f t="shared" si="32"/>
        <v>#DIV/0!</v>
      </c>
      <c r="AI84" s="89" t="e">
        <f t="shared" si="33"/>
        <v>#DIV/0!</v>
      </c>
      <c r="AJ84" s="89" t="e">
        <f t="shared" si="34"/>
        <v>#DIV/0!</v>
      </c>
      <c r="AK84" s="89" t="e">
        <f t="shared" si="35"/>
        <v>#DIV/0!</v>
      </c>
      <c r="AL84" s="89" t="e">
        <f>IF('Emission Calculations'!$E$9="flat",IF(0.053*'Wind Calculations'!$AG84&gt;$AF$3,58*('Wind Calculations'!$AG84-$AF$3)^2+25*('Wind Calculations'!$AG84-$AF$3),0),IF(AH84&gt;$AF$3,(58*(AH84-$AF$3)^2+25*(AH84-$AF$3))*$AF$7,0)+IF(AI84&gt;$AF$3,(58*(AI84-$AF$3)^2+25*(AI84-$AF$3))*$AG$7,0)+IF(AJ84&gt;$AF$3,(58*(AJ84-$AF$3)^2+25*(AJ84-$AF$3))*$AH$7,0)+IF(AK84&gt;$AF$3,(58*(AK84-$AF$3)^2+25*(AK84-$AF$3))*$AI$7,0))</f>
        <v>#DIV/0!</v>
      </c>
      <c r="AM84" s="89" t="e">
        <f>IF('Emission Calculations'!$E$9="flat",IF(0.056*'Wind Calculations'!$AG84&gt;$AF$3,1,0),IF(OR(AH84&gt;$AF$3,AI84&gt;$AF$3,AJ84&gt;$AF$3,AND((AK84&gt;$AF$3),$AF$7&gt;0)),1,0))</f>
        <v>#DIV/0!</v>
      </c>
      <c r="AN84" s="47"/>
      <c r="AO84" s="148"/>
      <c r="AP84" s="136"/>
      <c r="AQ84" s="89" t="e">
        <f>'Wind Calculations'!$AP84*LN(10/$AP$4)/LN($AP$5/$AP$4)</f>
        <v>#DIV/0!</v>
      </c>
      <c r="AR84" s="89" t="e">
        <f t="shared" si="36"/>
        <v>#DIV/0!</v>
      </c>
      <c r="AS84" s="89" t="e">
        <f t="shared" si="37"/>
        <v>#DIV/0!</v>
      </c>
      <c r="AT84" s="89" t="e">
        <f t="shared" si="38"/>
        <v>#DIV/0!</v>
      </c>
      <c r="AU84" s="89" t="e">
        <f t="shared" si="39"/>
        <v>#DIV/0!</v>
      </c>
      <c r="AV84" s="89" t="e">
        <f>IF('Emission Calculations'!$F$9="flat",IF(0.053*'Wind Calculations'!$AQ84&gt;$AP$3,58*('Wind Calculations'!$AQ84-$AP$3)^2+25*('Wind Calculations'!$AQ84-$AP$3),0),IF(AR84&gt;$AP$3,(58*(AR84-$AP$3)^2+25*(AR84-$AP$3))*$AP$7,0)+IF(AS84&gt;$AP$3,(58*(AS84-$AP$3)^2+25*(AS84-$AP$3))*$AQ$7,0)+IF(AT84&gt;$AP$3,(58*(AT84-$AP$3)^2+25*(AT84-$AP$3))*$AR$7,0)+IF(AU84&gt;$AP$3,(58*(AU84-$AP$3)^2+25*(AU84-$AP$3))*$AS$7,0))</f>
        <v>#DIV/0!</v>
      </c>
      <c r="AW84" s="89" t="e">
        <f>IF('Emission Calculations'!$F$9="flat",IF(0.056*'Wind Calculations'!$AQ84&gt;$AP$3,1,0),IF(OR(AR84&gt;$AP$3,AS84&gt;$AP$3,AT84&gt;$AP$3,AND((AU84&gt;$AP$3),$AP$7&gt;0)),1,0))</f>
        <v>#DIV/0!</v>
      </c>
    </row>
    <row r="85" spans="1:49">
      <c r="A85" s="148"/>
      <c r="B85" s="136"/>
      <c r="C85" s="89" t="e">
        <f>'Wind Calculations'!$B85*LN(10/$B$4)/LN($B$5/$B$4)</f>
        <v>#DIV/0!</v>
      </c>
      <c r="D85" s="89" t="e">
        <f t="shared" si="20"/>
        <v>#DIV/0!</v>
      </c>
      <c r="E85" s="89" t="e">
        <f t="shared" si="21"/>
        <v>#DIV/0!</v>
      </c>
      <c r="F85" s="89" t="e">
        <f t="shared" si="22"/>
        <v>#DIV/0!</v>
      </c>
      <c r="G85" s="89" t="e">
        <f t="shared" si="23"/>
        <v>#DIV/0!</v>
      </c>
      <c r="H85" s="138" t="e">
        <f>IF('Emission Calculations'!$B$9="flat",IF(0.053*'Wind Calculations'!$C85&gt;$B$3,58*('Wind Calculations'!$C85-$B$3)^2+25*('Wind Calculations'!$C85-$B$3),0),IF(D85&gt;$B$3,(58*(D85-$B$3)^2+25*(D85-$B$3))*$B$7,0)+IF(E85&gt;$B$3,(58*(E85-$B$3)^2+25*(E85-$B$3))*$C$7,0)+IF(F85&gt;$B$3,(58*(F85-$B$3)^2+25*(F85-$B$3))*$D$7,0)+IF(G85&gt;$B$3,(58*(G85-$B$3)^2+25*(G85-$B$3))*$E$7,0))</f>
        <v>#DIV/0!</v>
      </c>
      <c r="I85" s="138" t="e">
        <f>IF('Emission Calculations'!$B$9="flat",IF(0.056*'Wind Calculations'!$C85&gt;$B$3,1,0),IF(OR(D85&gt;$B$3,E85&gt;$B$3,F85&gt;$B$3,AND((G85&gt;$B$3),$B$7&gt;0)),1,0))</f>
        <v>#DIV/0!</v>
      </c>
      <c r="J85" s="139"/>
      <c r="K85" s="148"/>
      <c r="L85" s="136"/>
      <c r="M85" s="89" t="e">
        <f>'Wind Calculations'!$L85*LN(10/$L$4)/LN($L$5/$L$4)</f>
        <v>#DIV/0!</v>
      </c>
      <c r="N85" s="89" t="e">
        <f t="shared" si="24"/>
        <v>#DIV/0!</v>
      </c>
      <c r="O85" s="89" t="e">
        <f t="shared" si="25"/>
        <v>#DIV/0!</v>
      </c>
      <c r="P85" s="89" t="e">
        <f t="shared" si="26"/>
        <v>#DIV/0!</v>
      </c>
      <c r="Q85" s="89" t="e">
        <f t="shared" si="27"/>
        <v>#DIV/0!</v>
      </c>
      <c r="R85" s="89" t="e">
        <f>IF('Emission Calculations'!$C$9="flat",IF(0.053*'Wind Calculations'!$M85&gt;$L$3,58*('Wind Calculations'!$M85-$L$3)^2+25*('Wind Calculations'!$M85-$L$3),0),IF(N85&gt;$L$3,(58*(N85-$L$3)^2+25*(N85-$L$3))*$L$7,0)+IF(O85&gt;$L$3,(58*(O85-$L$3)^2+25*(O85-$L$3))*$M$7,0)+IF(P85&gt;$L$3,(58*(P85-$L$3)^2+25*(P85-$L$3))*$N$7,0)+IF(Q85&gt;$L$3,(58*(Q85-$L$3)^2+25*(Q85-$L$3))*$O$7,0))</f>
        <v>#DIV/0!</v>
      </c>
      <c r="S85" s="89" t="e">
        <f>IF('Emission Calculations'!$C$9="flat",IF(0.056*'Wind Calculations'!$M85&gt;$L$3,1,0),IF(OR(N85&gt;$L$3,O85&gt;$L$3,P85&gt;$L$3,AND((Q85&gt;$L$3),$L$7&gt;0)),1,0))</f>
        <v>#DIV/0!</v>
      </c>
      <c r="T85" s="47"/>
      <c r="U85" s="148"/>
      <c r="V85" s="136"/>
      <c r="W85" s="89" t="e">
        <f>'Wind Calculations'!$V85*LN(10/$V$4)/LN($V$5/$V$4)</f>
        <v>#DIV/0!</v>
      </c>
      <c r="X85" s="89" t="e">
        <f t="shared" si="28"/>
        <v>#DIV/0!</v>
      </c>
      <c r="Y85" s="89" t="e">
        <f t="shared" si="29"/>
        <v>#DIV/0!</v>
      </c>
      <c r="Z85" s="89" t="e">
        <f t="shared" si="30"/>
        <v>#DIV/0!</v>
      </c>
      <c r="AA85" s="89" t="e">
        <f t="shared" si="31"/>
        <v>#DIV/0!</v>
      </c>
      <c r="AB85" s="89" t="e">
        <f>IF('Emission Calculations'!$D$9="flat",IF(0.053*'Wind Calculations'!$W85&gt;$V$3,58*('Wind Calculations'!$W85-$L$3)^2+25*('Wind Calculations'!$W85-$L$3),0),IF(X85&gt;$L$3,(58*(X85-$L$3)^2+25*(X85-$L$3))*$V$7,0)+IF(Y85&gt;$V$3,(58*(Y85-$V$3)^2+25*(Y85-$V$3))*$W$7,0)+IF(Z85&gt;$V$3,(58*(Z85-$V$3)^2+25*(Z85-$V$3))*$X$7,0)+IF(AA85&gt;$V$3,(58*(AA85-$V$3)^2+25*(AA85-$V$3))*$Y$7,0))</f>
        <v>#DIV/0!</v>
      </c>
      <c r="AC85" s="89" t="e">
        <f>IF('Emission Calculations'!$D$9="flat",IF(0.056*'Wind Calculations'!$W85&gt;$V$3,1,0),IF(OR(X85&gt;$V$3,Y85&gt;$V$3,Z85&gt;$V$3,AND((AA85&gt;$V$3),$V$7&gt;0)),1,0))</f>
        <v>#DIV/0!</v>
      </c>
      <c r="AD85" s="47"/>
      <c r="AE85" s="148"/>
      <c r="AF85" s="136"/>
      <c r="AG85" s="89" t="e">
        <f>'Wind Calculations'!$AF85*LN(10/$AF$4)/LN($AF$5/$AF$4)</f>
        <v>#DIV/0!</v>
      </c>
      <c r="AH85" s="89" t="e">
        <f t="shared" si="32"/>
        <v>#DIV/0!</v>
      </c>
      <c r="AI85" s="89" t="e">
        <f t="shared" si="33"/>
        <v>#DIV/0!</v>
      </c>
      <c r="AJ85" s="89" t="e">
        <f t="shared" si="34"/>
        <v>#DIV/0!</v>
      </c>
      <c r="AK85" s="89" t="e">
        <f t="shared" si="35"/>
        <v>#DIV/0!</v>
      </c>
      <c r="AL85" s="89" t="e">
        <f>IF('Emission Calculations'!$E$9="flat",IF(0.053*'Wind Calculations'!$AG85&gt;$AF$3,58*('Wind Calculations'!$AG85-$AF$3)^2+25*('Wind Calculations'!$AG85-$AF$3),0),IF(AH85&gt;$AF$3,(58*(AH85-$AF$3)^2+25*(AH85-$AF$3))*$AF$7,0)+IF(AI85&gt;$AF$3,(58*(AI85-$AF$3)^2+25*(AI85-$AF$3))*$AG$7,0)+IF(AJ85&gt;$AF$3,(58*(AJ85-$AF$3)^2+25*(AJ85-$AF$3))*$AH$7,0)+IF(AK85&gt;$AF$3,(58*(AK85-$AF$3)^2+25*(AK85-$AF$3))*$AI$7,0))</f>
        <v>#DIV/0!</v>
      </c>
      <c r="AM85" s="89" t="e">
        <f>IF('Emission Calculations'!$E$9="flat",IF(0.056*'Wind Calculations'!$AG85&gt;$AF$3,1,0),IF(OR(AH85&gt;$AF$3,AI85&gt;$AF$3,AJ85&gt;$AF$3,AND((AK85&gt;$AF$3),$AF$7&gt;0)),1,0))</f>
        <v>#DIV/0!</v>
      </c>
      <c r="AN85" s="47"/>
      <c r="AO85" s="148"/>
      <c r="AP85" s="136"/>
      <c r="AQ85" s="89" t="e">
        <f>'Wind Calculations'!$AP85*LN(10/$AP$4)/LN($AP$5/$AP$4)</f>
        <v>#DIV/0!</v>
      </c>
      <c r="AR85" s="89" t="e">
        <f t="shared" si="36"/>
        <v>#DIV/0!</v>
      </c>
      <c r="AS85" s="89" t="e">
        <f t="shared" si="37"/>
        <v>#DIV/0!</v>
      </c>
      <c r="AT85" s="89" t="e">
        <f t="shared" si="38"/>
        <v>#DIV/0!</v>
      </c>
      <c r="AU85" s="89" t="e">
        <f t="shared" si="39"/>
        <v>#DIV/0!</v>
      </c>
      <c r="AV85" s="89" t="e">
        <f>IF('Emission Calculations'!$F$9="flat",IF(0.053*'Wind Calculations'!$AQ85&gt;$AP$3,58*('Wind Calculations'!$AQ85-$AP$3)^2+25*('Wind Calculations'!$AQ85-$AP$3),0),IF(AR85&gt;$AP$3,(58*(AR85-$AP$3)^2+25*(AR85-$AP$3))*$AP$7,0)+IF(AS85&gt;$AP$3,(58*(AS85-$AP$3)^2+25*(AS85-$AP$3))*$AQ$7,0)+IF(AT85&gt;$AP$3,(58*(AT85-$AP$3)^2+25*(AT85-$AP$3))*$AR$7,0)+IF(AU85&gt;$AP$3,(58*(AU85-$AP$3)^2+25*(AU85-$AP$3))*$AS$7,0))</f>
        <v>#DIV/0!</v>
      </c>
      <c r="AW85" s="89" t="e">
        <f>IF('Emission Calculations'!$F$9="flat",IF(0.056*'Wind Calculations'!$AQ85&gt;$AP$3,1,0),IF(OR(AR85&gt;$AP$3,AS85&gt;$AP$3,AT85&gt;$AP$3,AND((AU85&gt;$AP$3),$AP$7&gt;0)),1,0))</f>
        <v>#DIV/0!</v>
      </c>
    </row>
    <row r="86" spans="1:49">
      <c r="A86" s="148"/>
      <c r="B86" s="136"/>
      <c r="C86" s="89" t="e">
        <f>'Wind Calculations'!$B86*LN(10/$B$4)/LN($B$5/$B$4)</f>
        <v>#DIV/0!</v>
      </c>
      <c r="D86" s="89" t="e">
        <f t="shared" si="20"/>
        <v>#DIV/0!</v>
      </c>
      <c r="E86" s="89" t="e">
        <f t="shared" si="21"/>
        <v>#DIV/0!</v>
      </c>
      <c r="F86" s="89" t="e">
        <f t="shared" si="22"/>
        <v>#DIV/0!</v>
      </c>
      <c r="G86" s="89" t="e">
        <f t="shared" si="23"/>
        <v>#DIV/0!</v>
      </c>
      <c r="H86" s="138" t="e">
        <f>IF('Emission Calculations'!$B$9="flat",IF(0.053*'Wind Calculations'!$C86&gt;$B$3,58*('Wind Calculations'!$C86-$B$3)^2+25*('Wind Calculations'!$C86-$B$3),0),IF(D86&gt;$B$3,(58*(D86-$B$3)^2+25*(D86-$B$3))*$B$7,0)+IF(E86&gt;$B$3,(58*(E86-$B$3)^2+25*(E86-$B$3))*$C$7,0)+IF(F86&gt;$B$3,(58*(F86-$B$3)^2+25*(F86-$B$3))*$D$7,0)+IF(G86&gt;$B$3,(58*(G86-$B$3)^2+25*(G86-$B$3))*$E$7,0))</f>
        <v>#DIV/0!</v>
      </c>
      <c r="I86" s="138" t="e">
        <f>IF('Emission Calculations'!$B$9="flat",IF(0.056*'Wind Calculations'!$C86&gt;$B$3,1,0),IF(OR(D86&gt;$B$3,E86&gt;$B$3,F86&gt;$B$3,AND((G86&gt;$B$3),$B$7&gt;0)),1,0))</f>
        <v>#DIV/0!</v>
      </c>
      <c r="J86" s="139"/>
      <c r="K86" s="148"/>
      <c r="L86" s="136"/>
      <c r="M86" s="89" t="e">
        <f>'Wind Calculations'!$L86*LN(10/$L$4)/LN($L$5/$L$4)</f>
        <v>#DIV/0!</v>
      </c>
      <c r="N86" s="89" t="e">
        <f t="shared" si="24"/>
        <v>#DIV/0!</v>
      </c>
      <c r="O86" s="89" t="e">
        <f t="shared" si="25"/>
        <v>#DIV/0!</v>
      </c>
      <c r="P86" s="89" t="e">
        <f t="shared" si="26"/>
        <v>#DIV/0!</v>
      </c>
      <c r="Q86" s="89" t="e">
        <f t="shared" si="27"/>
        <v>#DIV/0!</v>
      </c>
      <c r="R86" s="89" t="e">
        <f>IF('Emission Calculations'!$C$9="flat",IF(0.053*'Wind Calculations'!$M86&gt;$L$3,58*('Wind Calculations'!$M86-$L$3)^2+25*('Wind Calculations'!$M86-$L$3),0),IF(N86&gt;$L$3,(58*(N86-$L$3)^2+25*(N86-$L$3))*$L$7,0)+IF(O86&gt;$L$3,(58*(O86-$L$3)^2+25*(O86-$L$3))*$M$7,0)+IF(P86&gt;$L$3,(58*(P86-$L$3)^2+25*(P86-$L$3))*$N$7,0)+IF(Q86&gt;$L$3,(58*(Q86-$L$3)^2+25*(Q86-$L$3))*$O$7,0))</f>
        <v>#DIV/0!</v>
      </c>
      <c r="S86" s="89" t="e">
        <f>IF('Emission Calculations'!$C$9="flat",IF(0.056*'Wind Calculations'!$M86&gt;$L$3,1,0),IF(OR(N86&gt;$L$3,O86&gt;$L$3,P86&gt;$L$3,AND((Q86&gt;$L$3),$L$7&gt;0)),1,0))</f>
        <v>#DIV/0!</v>
      </c>
      <c r="T86" s="47"/>
      <c r="U86" s="148"/>
      <c r="V86" s="136"/>
      <c r="W86" s="89" t="e">
        <f>'Wind Calculations'!$V86*LN(10/$V$4)/LN($V$5/$V$4)</f>
        <v>#DIV/0!</v>
      </c>
      <c r="X86" s="89" t="e">
        <f t="shared" si="28"/>
        <v>#DIV/0!</v>
      </c>
      <c r="Y86" s="89" t="e">
        <f t="shared" si="29"/>
        <v>#DIV/0!</v>
      </c>
      <c r="Z86" s="89" t="e">
        <f t="shared" si="30"/>
        <v>#DIV/0!</v>
      </c>
      <c r="AA86" s="89" t="e">
        <f t="shared" si="31"/>
        <v>#DIV/0!</v>
      </c>
      <c r="AB86" s="89" t="e">
        <f>IF('Emission Calculations'!$D$9="flat",IF(0.053*'Wind Calculations'!$W86&gt;$V$3,58*('Wind Calculations'!$W86-$L$3)^2+25*('Wind Calculations'!$W86-$L$3),0),IF(X86&gt;$L$3,(58*(X86-$L$3)^2+25*(X86-$L$3))*$V$7,0)+IF(Y86&gt;$V$3,(58*(Y86-$V$3)^2+25*(Y86-$V$3))*$W$7,0)+IF(Z86&gt;$V$3,(58*(Z86-$V$3)^2+25*(Z86-$V$3))*$X$7,0)+IF(AA86&gt;$V$3,(58*(AA86-$V$3)^2+25*(AA86-$V$3))*$Y$7,0))</f>
        <v>#DIV/0!</v>
      </c>
      <c r="AC86" s="89" t="e">
        <f>IF('Emission Calculations'!$D$9="flat",IF(0.056*'Wind Calculations'!$W86&gt;$V$3,1,0),IF(OR(X86&gt;$V$3,Y86&gt;$V$3,Z86&gt;$V$3,AND((AA86&gt;$V$3),$V$7&gt;0)),1,0))</f>
        <v>#DIV/0!</v>
      </c>
      <c r="AD86" s="47"/>
      <c r="AE86" s="148"/>
      <c r="AF86" s="136"/>
      <c r="AG86" s="89" t="e">
        <f>'Wind Calculations'!$AF86*LN(10/$AF$4)/LN($AF$5/$AF$4)</f>
        <v>#DIV/0!</v>
      </c>
      <c r="AH86" s="89" t="e">
        <f t="shared" si="32"/>
        <v>#DIV/0!</v>
      </c>
      <c r="AI86" s="89" t="e">
        <f t="shared" si="33"/>
        <v>#DIV/0!</v>
      </c>
      <c r="AJ86" s="89" t="e">
        <f t="shared" si="34"/>
        <v>#DIV/0!</v>
      </c>
      <c r="AK86" s="89" t="e">
        <f t="shared" si="35"/>
        <v>#DIV/0!</v>
      </c>
      <c r="AL86" s="89" t="e">
        <f>IF('Emission Calculations'!$E$9="flat",IF(0.053*'Wind Calculations'!$AG86&gt;$AF$3,58*('Wind Calculations'!$AG86-$AF$3)^2+25*('Wind Calculations'!$AG86-$AF$3),0),IF(AH86&gt;$AF$3,(58*(AH86-$AF$3)^2+25*(AH86-$AF$3))*$AF$7,0)+IF(AI86&gt;$AF$3,(58*(AI86-$AF$3)^2+25*(AI86-$AF$3))*$AG$7,0)+IF(AJ86&gt;$AF$3,(58*(AJ86-$AF$3)^2+25*(AJ86-$AF$3))*$AH$7,0)+IF(AK86&gt;$AF$3,(58*(AK86-$AF$3)^2+25*(AK86-$AF$3))*$AI$7,0))</f>
        <v>#DIV/0!</v>
      </c>
      <c r="AM86" s="89" t="e">
        <f>IF('Emission Calculations'!$E$9="flat",IF(0.056*'Wind Calculations'!$AG86&gt;$AF$3,1,0),IF(OR(AH86&gt;$AF$3,AI86&gt;$AF$3,AJ86&gt;$AF$3,AND((AK86&gt;$AF$3),$AF$7&gt;0)),1,0))</f>
        <v>#DIV/0!</v>
      </c>
      <c r="AN86" s="47"/>
      <c r="AO86" s="148"/>
      <c r="AP86" s="136"/>
      <c r="AQ86" s="89" t="e">
        <f>'Wind Calculations'!$AP86*LN(10/$AP$4)/LN($AP$5/$AP$4)</f>
        <v>#DIV/0!</v>
      </c>
      <c r="AR86" s="89" t="e">
        <f t="shared" si="36"/>
        <v>#DIV/0!</v>
      </c>
      <c r="AS86" s="89" t="e">
        <f t="shared" si="37"/>
        <v>#DIV/0!</v>
      </c>
      <c r="AT86" s="89" t="e">
        <f t="shared" si="38"/>
        <v>#DIV/0!</v>
      </c>
      <c r="AU86" s="89" t="e">
        <f t="shared" si="39"/>
        <v>#DIV/0!</v>
      </c>
      <c r="AV86" s="89" t="e">
        <f>IF('Emission Calculations'!$F$9="flat",IF(0.053*'Wind Calculations'!$AQ86&gt;$AP$3,58*('Wind Calculations'!$AQ86-$AP$3)^2+25*('Wind Calculations'!$AQ86-$AP$3),0),IF(AR86&gt;$AP$3,(58*(AR86-$AP$3)^2+25*(AR86-$AP$3))*$AP$7,0)+IF(AS86&gt;$AP$3,(58*(AS86-$AP$3)^2+25*(AS86-$AP$3))*$AQ$7,0)+IF(AT86&gt;$AP$3,(58*(AT86-$AP$3)^2+25*(AT86-$AP$3))*$AR$7,0)+IF(AU86&gt;$AP$3,(58*(AU86-$AP$3)^2+25*(AU86-$AP$3))*$AS$7,0))</f>
        <v>#DIV/0!</v>
      </c>
      <c r="AW86" s="89" t="e">
        <f>IF('Emission Calculations'!$F$9="flat",IF(0.056*'Wind Calculations'!$AQ86&gt;$AP$3,1,0),IF(OR(AR86&gt;$AP$3,AS86&gt;$AP$3,AT86&gt;$AP$3,AND((AU86&gt;$AP$3),$AP$7&gt;0)),1,0))</f>
        <v>#DIV/0!</v>
      </c>
    </row>
    <row r="87" spans="1:49">
      <c r="A87" s="148"/>
      <c r="B87" s="136"/>
      <c r="C87" s="89" t="e">
        <f>'Wind Calculations'!$B87*LN(10/$B$4)/LN($B$5/$B$4)</f>
        <v>#DIV/0!</v>
      </c>
      <c r="D87" s="89" t="e">
        <f t="shared" si="20"/>
        <v>#DIV/0!</v>
      </c>
      <c r="E87" s="89" t="e">
        <f t="shared" si="21"/>
        <v>#DIV/0!</v>
      </c>
      <c r="F87" s="89" t="e">
        <f t="shared" si="22"/>
        <v>#DIV/0!</v>
      </c>
      <c r="G87" s="89" t="e">
        <f t="shared" si="23"/>
        <v>#DIV/0!</v>
      </c>
      <c r="H87" s="138" t="e">
        <f>IF('Emission Calculations'!$B$9="flat",IF(0.053*'Wind Calculations'!$C87&gt;$B$3,58*('Wind Calculations'!$C87-$B$3)^2+25*('Wind Calculations'!$C87-$B$3),0),IF(D87&gt;$B$3,(58*(D87-$B$3)^2+25*(D87-$B$3))*$B$7,0)+IF(E87&gt;$B$3,(58*(E87-$B$3)^2+25*(E87-$B$3))*$C$7,0)+IF(F87&gt;$B$3,(58*(F87-$B$3)^2+25*(F87-$B$3))*$D$7,0)+IF(G87&gt;$B$3,(58*(G87-$B$3)^2+25*(G87-$B$3))*$E$7,0))</f>
        <v>#DIV/0!</v>
      </c>
      <c r="I87" s="138" t="e">
        <f>IF('Emission Calculations'!$B$9="flat",IF(0.056*'Wind Calculations'!$C87&gt;$B$3,1,0),IF(OR(D87&gt;$B$3,E87&gt;$B$3,F87&gt;$B$3,AND((G87&gt;$B$3),$B$7&gt;0)),1,0))</f>
        <v>#DIV/0!</v>
      </c>
      <c r="J87" s="139"/>
      <c r="K87" s="148"/>
      <c r="L87" s="136"/>
      <c r="M87" s="89" t="e">
        <f>'Wind Calculations'!$L87*LN(10/$L$4)/LN($L$5/$L$4)</f>
        <v>#DIV/0!</v>
      </c>
      <c r="N87" s="89" t="e">
        <f t="shared" si="24"/>
        <v>#DIV/0!</v>
      </c>
      <c r="O87" s="89" t="e">
        <f t="shared" si="25"/>
        <v>#DIV/0!</v>
      </c>
      <c r="P87" s="89" t="e">
        <f t="shared" si="26"/>
        <v>#DIV/0!</v>
      </c>
      <c r="Q87" s="89" t="e">
        <f t="shared" si="27"/>
        <v>#DIV/0!</v>
      </c>
      <c r="R87" s="89" t="e">
        <f>IF('Emission Calculations'!$C$9="flat",IF(0.053*'Wind Calculations'!$M87&gt;$L$3,58*('Wind Calculations'!$M87-$L$3)^2+25*('Wind Calculations'!$M87-$L$3),0),IF(N87&gt;$L$3,(58*(N87-$L$3)^2+25*(N87-$L$3))*$L$7,0)+IF(O87&gt;$L$3,(58*(O87-$L$3)^2+25*(O87-$L$3))*$M$7,0)+IF(P87&gt;$L$3,(58*(P87-$L$3)^2+25*(P87-$L$3))*$N$7,0)+IF(Q87&gt;$L$3,(58*(Q87-$L$3)^2+25*(Q87-$L$3))*$O$7,0))</f>
        <v>#DIV/0!</v>
      </c>
      <c r="S87" s="89" t="e">
        <f>IF('Emission Calculations'!$C$9="flat",IF(0.056*'Wind Calculations'!$M87&gt;$L$3,1,0),IF(OR(N87&gt;$L$3,O87&gt;$L$3,P87&gt;$L$3,AND((Q87&gt;$L$3),$L$7&gt;0)),1,0))</f>
        <v>#DIV/0!</v>
      </c>
      <c r="T87" s="47"/>
      <c r="U87" s="148"/>
      <c r="V87" s="136"/>
      <c r="W87" s="89" t="e">
        <f>'Wind Calculations'!$V87*LN(10/$V$4)/LN($V$5/$V$4)</f>
        <v>#DIV/0!</v>
      </c>
      <c r="X87" s="89" t="e">
        <f t="shared" si="28"/>
        <v>#DIV/0!</v>
      </c>
      <c r="Y87" s="89" t="e">
        <f t="shared" si="29"/>
        <v>#DIV/0!</v>
      </c>
      <c r="Z87" s="89" t="e">
        <f t="shared" si="30"/>
        <v>#DIV/0!</v>
      </c>
      <c r="AA87" s="89" t="e">
        <f t="shared" si="31"/>
        <v>#DIV/0!</v>
      </c>
      <c r="AB87" s="89" t="e">
        <f>IF('Emission Calculations'!$D$9="flat",IF(0.053*'Wind Calculations'!$W87&gt;$V$3,58*('Wind Calculations'!$W87-$L$3)^2+25*('Wind Calculations'!$W87-$L$3),0),IF(X87&gt;$L$3,(58*(X87-$L$3)^2+25*(X87-$L$3))*$V$7,0)+IF(Y87&gt;$V$3,(58*(Y87-$V$3)^2+25*(Y87-$V$3))*$W$7,0)+IF(Z87&gt;$V$3,(58*(Z87-$V$3)^2+25*(Z87-$V$3))*$X$7,0)+IF(AA87&gt;$V$3,(58*(AA87-$V$3)^2+25*(AA87-$V$3))*$Y$7,0))</f>
        <v>#DIV/0!</v>
      </c>
      <c r="AC87" s="89" t="e">
        <f>IF('Emission Calculations'!$D$9="flat",IF(0.056*'Wind Calculations'!$W87&gt;$V$3,1,0),IF(OR(X87&gt;$V$3,Y87&gt;$V$3,Z87&gt;$V$3,AND((AA87&gt;$V$3),$V$7&gt;0)),1,0))</f>
        <v>#DIV/0!</v>
      </c>
      <c r="AD87" s="47"/>
      <c r="AE87" s="148"/>
      <c r="AF87" s="136"/>
      <c r="AG87" s="89" t="e">
        <f>'Wind Calculations'!$AF87*LN(10/$AF$4)/LN($AF$5/$AF$4)</f>
        <v>#DIV/0!</v>
      </c>
      <c r="AH87" s="89" t="e">
        <f t="shared" si="32"/>
        <v>#DIV/0!</v>
      </c>
      <c r="AI87" s="89" t="e">
        <f t="shared" si="33"/>
        <v>#DIV/0!</v>
      </c>
      <c r="AJ87" s="89" t="e">
        <f t="shared" si="34"/>
        <v>#DIV/0!</v>
      </c>
      <c r="AK87" s="89" t="e">
        <f t="shared" si="35"/>
        <v>#DIV/0!</v>
      </c>
      <c r="AL87" s="89" t="e">
        <f>IF('Emission Calculations'!$E$9="flat",IF(0.053*'Wind Calculations'!$AG87&gt;$AF$3,58*('Wind Calculations'!$AG87-$AF$3)^2+25*('Wind Calculations'!$AG87-$AF$3),0),IF(AH87&gt;$AF$3,(58*(AH87-$AF$3)^2+25*(AH87-$AF$3))*$AF$7,0)+IF(AI87&gt;$AF$3,(58*(AI87-$AF$3)^2+25*(AI87-$AF$3))*$AG$7,0)+IF(AJ87&gt;$AF$3,(58*(AJ87-$AF$3)^2+25*(AJ87-$AF$3))*$AH$7,0)+IF(AK87&gt;$AF$3,(58*(AK87-$AF$3)^2+25*(AK87-$AF$3))*$AI$7,0))</f>
        <v>#DIV/0!</v>
      </c>
      <c r="AM87" s="89" t="e">
        <f>IF('Emission Calculations'!$E$9="flat",IF(0.056*'Wind Calculations'!$AG87&gt;$AF$3,1,0),IF(OR(AH87&gt;$AF$3,AI87&gt;$AF$3,AJ87&gt;$AF$3,AND((AK87&gt;$AF$3),$AF$7&gt;0)),1,0))</f>
        <v>#DIV/0!</v>
      </c>
      <c r="AN87" s="47"/>
      <c r="AO87" s="148"/>
      <c r="AP87" s="136"/>
      <c r="AQ87" s="89" t="e">
        <f>'Wind Calculations'!$AP87*LN(10/$AP$4)/LN($AP$5/$AP$4)</f>
        <v>#DIV/0!</v>
      </c>
      <c r="AR87" s="89" t="e">
        <f t="shared" si="36"/>
        <v>#DIV/0!</v>
      </c>
      <c r="AS87" s="89" t="e">
        <f t="shared" si="37"/>
        <v>#DIV/0!</v>
      </c>
      <c r="AT87" s="89" t="e">
        <f t="shared" si="38"/>
        <v>#DIV/0!</v>
      </c>
      <c r="AU87" s="89" t="e">
        <f t="shared" si="39"/>
        <v>#DIV/0!</v>
      </c>
      <c r="AV87" s="89" t="e">
        <f>IF('Emission Calculations'!$F$9="flat",IF(0.053*'Wind Calculations'!$AQ87&gt;$AP$3,58*('Wind Calculations'!$AQ87-$AP$3)^2+25*('Wind Calculations'!$AQ87-$AP$3),0),IF(AR87&gt;$AP$3,(58*(AR87-$AP$3)^2+25*(AR87-$AP$3))*$AP$7,0)+IF(AS87&gt;$AP$3,(58*(AS87-$AP$3)^2+25*(AS87-$AP$3))*$AQ$7,0)+IF(AT87&gt;$AP$3,(58*(AT87-$AP$3)^2+25*(AT87-$AP$3))*$AR$7,0)+IF(AU87&gt;$AP$3,(58*(AU87-$AP$3)^2+25*(AU87-$AP$3))*$AS$7,0))</f>
        <v>#DIV/0!</v>
      </c>
      <c r="AW87" s="89" t="e">
        <f>IF('Emission Calculations'!$F$9="flat",IF(0.056*'Wind Calculations'!$AQ87&gt;$AP$3,1,0),IF(OR(AR87&gt;$AP$3,AS87&gt;$AP$3,AT87&gt;$AP$3,AND((AU87&gt;$AP$3),$AP$7&gt;0)),1,0))</f>
        <v>#DIV/0!</v>
      </c>
    </row>
    <row r="88" spans="1:49">
      <c r="A88" s="148"/>
      <c r="B88" s="136"/>
      <c r="C88" s="89" t="e">
        <f>'Wind Calculations'!$B88*LN(10/$B$4)/LN($B$5/$B$4)</f>
        <v>#DIV/0!</v>
      </c>
      <c r="D88" s="89" t="e">
        <f t="shared" si="20"/>
        <v>#DIV/0!</v>
      </c>
      <c r="E88" s="89" t="e">
        <f t="shared" si="21"/>
        <v>#DIV/0!</v>
      </c>
      <c r="F88" s="89" t="e">
        <f t="shared" si="22"/>
        <v>#DIV/0!</v>
      </c>
      <c r="G88" s="89" t="e">
        <f t="shared" si="23"/>
        <v>#DIV/0!</v>
      </c>
      <c r="H88" s="138" t="e">
        <f>IF('Emission Calculations'!$B$9="flat",IF(0.053*'Wind Calculations'!$C88&gt;$B$3,58*('Wind Calculations'!$C88-$B$3)^2+25*('Wind Calculations'!$C88-$B$3),0),IF(D88&gt;$B$3,(58*(D88-$B$3)^2+25*(D88-$B$3))*$B$7,0)+IF(E88&gt;$B$3,(58*(E88-$B$3)^2+25*(E88-$B$3))*$C$7,0)+IF(F88&gt;$B$3,(58*(F88-$B$3)^2+25*(F88-$B$3))*$D$7,0)+IF(G88&gt;$B$3,(58*(G88-$B$3)^2+25*(G88-$B$3))*$E$7,0))</f>
        <v>#DIV/0!</v>
      </c>
      <c r="I88" s="138" t="e">
        <f>IF('Emission Calculations'!$B$9="flat",IF(0.056*'Wind Calculations'!$C88&gt;$B$3,1,0),IF(OR(D88&gt;$B$3,E88&gt;$B$3,F88&gt;$B$3,AND((G88&gt;$B$3),$B$7&gt;0)),1,0))</f>
        <v>#DIV/0!</v>
      </c>
      <c r="J88" s="139"/>
      <c r="K88" s="148"/>
      <c r="L88" s="136"/>
      <c r="M88" s="89" t="e">
        <f>'Wind Calculations'!$L88*LN(10/$L$4)/LN($L$5/$L$4)</f>
        <v>#DIV/0!</v>
      </c>
      <c r="N88" s="89" t="e">
        <f t="shared" si="24"/>
        <v>#DIV/0!</v>
      </c>
      <c r="O88" s="89" t="e">
        <f t="shared" si="25"/>
        <v>#DIV/0!</v>
      </c>
      <c r="P88" s="89" t="e">
        <f t="shared" si="26"/>
        <v>#DIV/0!</v>
      </c>
      <c r="Q88" s="89" t="e">
        <f t="shared" si="27"/>
        <v>#DIV/0!</v>
      </c>
      <c r="R88" s="89" t="e">
        <f>IF('Emission Calculations'!$C$9="flat",IF(0.053*'Wind Calculations'!$M88&gt;$L$3,58*('Wind Calculations'!$M88-$L$3)^2+25*('Wind Calculations'!$M88-$L$3),0),IF(N88&gt;$L$3,(58*(N88-$L$3)^2+25*(N88-$L$3))*$L$7,0)+IF(O88&gt;$L$3,(58*(O88-$L$3)^2+25*(O88-$L$3))*$M$7,0)+IF(P88&gt;$L$3,(58*(P88-$L$3)^2+25*(P88-$L$3))*$N$7,0)+IF(Q88&gt;$L$3,(58*(Q88-$L$3)^2+25*(Q88-$L$3))*$O$7,0))</f>
        <v>#DIV/0!</v>
      </c>
      <c r="S88" s="89" t="e">
        <f>IF('Emission Calculations'!$C$9="flat",IF(0.056*'Wind Calculations'!$M88&gt;$L$3,1,0),IF(OR(N88&gt;$L$3,O88&gt;$L$3,P88&gt;$L$3,AND((Q88&gt;$L$3),$L$7&gt;0)),1,0))</f>
        <v>#DIV/0!</v>
      </c>
      <c r="T88" s="47"/>
      <c r="U88" s="148"/>
      <c r="V88" s="136"/>
      <c r="W88" s="89" t="e">
        <f>'Wind Calculations'!$V88*LN(10/$V$4)/LN($V$5/$V$4)</f>
        <v>#DIV/0!</v>
      </c>
      <c r="X88" s="89" t="e">
        <f t="shared" si="28"/>
        <v>#DIV/0!</v>
      </c>
      <c r="Y88" s="89" t="e">
        <f t="shared" si="29"/>
        <v>#DIV/0!</v>
      </c>
      <c r="Z88" s="89" t="e">
        <f t="shared" si="30"/>
        <v>#DIV/0!</v>
      </c>
      <c r="AA88" s="89" t="e">
        <f t="shared" si="31"/>
        <v>#DIV/0!</v>
      </c>
      <c r="AB88" s="89" t="e">
        <f>IF('Emission Calculations'!$D$9="flat",IF(0.053*'Wind Calculations'!$W88&gt;$V$3,58*('Wind Calculations'!$W88-$L$3)^2+25*('Wind Calculations'!$W88-$L$3),0),IF(X88&gt;$L$3,(58*(X88-$L$3)^2+25*(X88-$L$3))*$V$7,0)+IF(Y88&gt;$V$3,(58*(Y88-$V$3)^2+25*(Y88-$V$3))*$W$7,0)+IF(Z88&gt;$V$3,(58*(Z88-$V$3)^2+25*(Z88-$V$3))*$X$7,0)+IF(AA88&gt;$V$3,(58*(AA88-$V$3)^2+25*(AA88-$V$3))*$Y$7,0))</f>
        <v>#DIV/0!</v>
      </c>
      <c r="AC88" s="89" t="e">
        <f>IF('Emission Calculations'!$D$9="flat",IF(0.056*'Wind Calculations'!$W88&gt;$V$3,1,0),IF(OR(X88&gt;$V$3,Y88&gt;$V$3,Z88&gt;$V$3,AND((AA88&gt;$V$3),$V$7&gt;0)),1,0))</f>
        <v>#DIV/0!</v>
      </c>
      <c r="AD88" s="47"/>
      <c r="AE88" s="148"/>
      <c r="AF88" s="136"/>
      <c r="AG88" s="89" t="e">
        <f>'Wind Calculations'!$AF88*LN(10/$AF$4)/LN($AF$5/$AF$4)</f>
        <v>#DIV/0!</v>
      </c>
      <c r="AH88" s="89" t="e">
        <f t="shared" si="32"/>
        <v>#DIV/0!</v>
      </c>
      <c r="AI88" s="89" t="e">
        <f t="shared" si="33"/>
        <v>#DIV/0!</v>
      </c>
      <c r="AJ88" s="89" t="e">
        <f t="shared" si="34"/>
        <v>#DIV/0!</v>
      </c>
      <c r="AK88" s="89" t="e">
        <f t="shared" si="35"/>
        <v>#DIV/0!</v>
      </c>
      <c r="AL88" s="89" t="e">
        <f>IF('Emission Calculations'!$E$9="flat",IF(0.053*'Wind Calculations'!$AG88&gt;$AF$3,58*('Wind Calculations'!$AG88-$AF$3)^2+25*('Wind Calculations'!$AG88-$AF$3),0),IF(AH88&gt;$AF$3,(58*(AH88-$AF$3)^2+25*(AH88-$AF$3))*$AF$7,0)+IF(AI88&gt;$AF$3,(58*(AI88-$AF$3)^2+25*(AI88-$AF$3))*$AG$7,0)+IF(AJ88&gt;$AF$3,(58*(AJ88-$AF$3)^2+25*(AJ88-$AF$3))*$AH$7,0)+IF(AK88&gt;$AF$3,(58*(AK88-$AF$3)^2+25*(AK88-$AF$3))*$AI$7,0))</f>
        <v>#DIV/0!</v>
      </c>
      <c r="AM88" s="89" t="e">
        <f>IF('Emission Calculations'!$E$9="flat",IF(0.056*'Wind Calculations'!$AG88&gt;$AF$3,1,0),IF(OR(AH88&gt;$AF$3,AI88&gt;$AF$3,AJ88&gt;$AF$3,AND((AK88&gt;$AF$3),$AF$7&gt;0)),1,0))</f>
        <v>#DIV/0!</v>
      </c>
      <c r="AN88" s="47"/>
      <c r="AO88" s="148"/>
      <c r="AP88" s="136"/>
      <c r="AQ88" s="89" t="e">
        <f>'Wind Calculations'!$AP88*LN(10/$AP$4)/LN($AP$5/$AP$4)</f>
        <v>#DIV/0!</v>
      </c>
      <c r="AR88" s="89" t="e">
        <f t="shared" si="36"/>
        <v>#DIV/0!</v>
      </c>
      <c r="AS88" s="89" t="e">
        <f t="shared" si="37"/>
        <v>#DIV/0!</v>
      </c>
      <c r="AT88" s="89" t="e">
        <f t="shared" si="38"/>
        <v>#DIV/0!</v>
      </c>
      <c r="AU88" s="89" t="e">
        <f t="shared" si="39"/>
        <v>#DIV/0!</v>
      </c>
      <c r="AV88" s="89" t="e">
        <f>IF('Emission Calculations'!$F$9="flat",IF(0.053*'Wind Calculations'!$AQ88&gt;$AP$3,58*('Wind Calculations'!$AQ88-$AP$3)^2+25*('Wind Calculations'!$AQ88-$AP$3),0),IF(AR88&gt;$AP$3,(58*(AR88-$AP$3)^2+25*(AR88-$AP$3))*$AP$7,0)+IF(AS88&gt;$AP$3,(58*(AS88-$AP$3)^2+25*(AS88-$AP$3))*$AQ$7,0)+IF(AT88&gt;$AP$3,(58*(AT88-$AP$3)^2+25*(AT88-$AP$3))*$AR$7,0)+IF(AU88&gt;$AP$3,(58*(AU88-$AP$3)^2+25*(AU88-$AP$3))*$AS$7,0))</f>
        <v>#DIV/0!</v>
      </c>
      <c r="AW88" s="89" t="e">
        <f>IF('Emission Calculations'!$F$9="flat",IF(0.056*'Wind Calculations'!$AQ88&gt;$AP$3,1,0),IF(OR(AR88&gt;$AP$3,AS88&gt;$AP$3,AT88&gt;$AP$3,AND((AU88&gt;$AP$3),$AP$7&gt;0)),1,0))</f>
        <v>#DIV/0!</v>
      </c>
    </row>
    <row r="89" spans="1:49">
      <c r="A89" s="148"/>
      <c r="B89" s="136"/>
      <c r="C89" s="89" t="e">
        <f>'Wind Calculations'!$B89*LN(10/$B$4)/LN($B$5/$B$4)</f>
        <v>#DIV/0!</v>
      </c>
      <c r="D89" s="89" t="e">
        <f t="shared" si="20"/>
        <v>#DIV/0!</v>
      </c>
      <c r="E89" s="89" t="e">
        <f t="shared" si="21"/>
        <v>#DIV/0!</v>
      </c>
      <c r="F89" s="89" t="e">
        <f t="shared" si="22"/>
        <v>#DIV/0!</v>
      </c>
      <c r="G89" s="89" t="e">
        <f t="shared" si="23"/>
        <v>#DIV/0!</v>
      </c>
      <c r="H89" s="138" t="e">
        <f>IF('Emission Calculations'!$B$9="flat",IF(0.053*'Wind Calculations'!$C89&gt;$B$3,58*('Wind Calculations'!$C89-$B$3)^2+25*('Wind Calculations'!$C89-$B$3),0),IF(D89&gt;$B$3,(58*(D89-$B$3)^2+25*(D89-$B$3))*$B$7,0)+IF(E89&gt;$B$3,(58*(E89-$B$3)^2+25*(E89-$B$3))*$C$7,0)+IF(F89&gt;$B$3,(58*(F89-$B$3)^2+25*(F89-$B$3))*$D$7,0)+IF(G89&gt;$B$3,(58*(G89-$B$3)^2+25*(G89-$B$3))*$E$7,0))</f>
        <v>#DIV/0!</v>
      </c>
      <c r="I89" s="138" t="e">
        <f>IF('Emission Calculations'!$B$9="flat",IF(0.056*'Wind Calculations'!$C89&gt;$B$3,1,0),IF(OR(D89&gt;$B$3,E89&gt;$B$3,F89&gt;$B$3,AND((G89&gt;$B$3),$B$7&gt;0)),1,0))</f>
        <v>#DIV/0!</v>
      </c>
      <c r="J89" s="139"/>
      <c r="K89" s="148"/>
      <c r="L89" s="136"/>
      <c r="M89" s="89" t="e">
        <f>'Wind Calculations'!$L89*LN(10/$L$4)/LN($L$5/$L$4)</f>
        <v>#DIV/0!</v>
      </c>
      <c r="N89" s="89" t="e">
        <f t="shared" si="24"/>
        <v>#DIV/0!</v>
      </c>
      <c r="O89" s="89" t="e">
        <f t="shared" si="25"/>
        <v>#DIV/0!</v>
      </c>
      <c r="P89" s="89" t="e">
        <f t="shared" si="26"/>
        <v>#DIV/0!</v>
      </c>
      <c r="Q89" s="89" t="e">
        <f t="shared" si="27"/>
        <v>#DIV/0!</v>
      </c>
      <c r="R89" s="89" t="e">
        <f>IF('Emission Calculations'!$C$9="flat",IF(0.053*'Wind Calculations'!$M89&gt;$L$3,58*('Wind Calculations'!$M89-$L$3)^2+25*('Wind Calculations'!$M89-$L$3),0),IF(N89&gt;$L$3,(58*(N89-$L$3)^2+25*(N89-$L$3))*$L$7,0)+IF(O89&gt;$L$3,(58*(O89-$L$3)^2+25*(O89-$L$3))*$M$7,0)+IF(P89&gt;$L$3,(58*(P89-$L$3)^2+25*(P89-$L$3))*$N$7,0)+IF(Q89&gt;$L$3,(58*(Q89-$L$3)^2+25*(Q89-$L$3))*$O$7,0))</f>
        <v>#DIV/0!</v>
      </c>
      <c r="S89" s="89" t="e">
        <f>IF('Emission Calculations'!$C$9="flat",IF(0.056*'Wind Calculations'!$M89&gt;$L$3,1,0),IF(OR(N89&gt;$L$3,O89&gt;$L$3,P89&gt;$L$3,AND((Q89&gt;$L$3),$L$7&gt;0)),1,0))</f>
        <v>#DIV/0!</v>
      </c>
      <c r="T89" s="47"/>
      <c r="U89" s="148"/>
      <c r="V89" s="136"/>
      <c r="W89" s="89" t="e">
        <f>'Wind Calculations'!$V89*LN(10/$V$4)/LN($V$5/$V$4)</f>
        <v>#DIV/0!</v>
      </c>
      <c r="X89" s="89" t="e">
        <f t="shared" si="28"/>
        <v>#DIV/0!</v>
      </c>
      <c r="Y89" s="89" t="e">
        <f t="shared" si="29"/>
        <v>#DIV/0!</v>
      </c>
      <c r="Z89" s="89" t="e">
        <f t="shared" si="30"/>
        <v>#DIV/0!</v>
      </c>
      <c r="AA89" s="89" t="e">
        <f t="shared" si="31"/>
        <v>#DIV/0!</v>
      </c>
      <c r="AB89" s="89" t="e">
        <f>IF('Emission Calculations'!$D$9="flat",IF(0.053*'Wind Calculations'!$W89&gt;$V$3,58*('Wind Calculations'!$W89-$L$3)^2+25*('Wind Calculations'!$W89-$L$3),0),IF(X89&gt;$L$3,(58*(X89-$L$3)^2+25*(X89-$L$3))*$V$7,0)+IF(Y89&gt;$V$3,(58*(Y89-$V$3)^2+25*(Y89-$V$3))*$W$7,0)+IF(Z89&gt;$V$3,(58*(Z89-$V$3)^2+25*(Z89-$V$3))*$X$7,0)+IF(AA89&gt;$V$3,(58*(AA89-$V$3)^2+25*(AA89-$V$3))*$Y$7,0))</f>
        <v>#DIV/0!</v>
      </c>
      <c r="AC89" s="89" t="e">
        <f>IF('Emission Calculations'!$D$9="flat",IF(0.056*'Wind Calculations'!$W89&gt;$V$3,1,0),IF(OR(X89&gt;$V$3,Y89&gt;$V$3,Z89&gt;$V$3,AND((AA89&gt;$V$3),$V$7&gt;0)),1,0))</f>
        <v>#DIV/0!</v>
      </c>
      <c r="AD89" s="47"/>
      <c r="AE89" s="148"/>
      <c r="AF89" s="136"/>
      <c r="AG89" s="89" t="e">
        <f>'Wind Calculations'!$AF89*LN(10/$AF$4)/LN($AF$5/$AF$4)</f>
        <v>#DIV/0!</v>
      </c>
      <c r="AH89" s="89" t="e">
        <f t="shared" si="32"/>
        <v>#DIV/0!</v>
      </c>
      <c r="AI89" s="89" t="e">
        <f t="shared" si="33"/>
        <v>#DIV/0!</v>
      </c>
      <c r="AJ89" s="89" t="e">
        <f t="shared" si="34"/>
        <v>#DIV/0!</v>
      </c>
      <c r="AK89" s="89" t="e">
        <f t="shared" si="35"/>
        <v>#DIV/0!</v>
      </c>
      <c r="AL89" s="89" t="e">
        <f>IF('Emission Calculations'!$E$9="flat",IF(0.053*'Wind Calculations'!$AG89&gt;$AF$3,58*('Wind Calculations'!$AG89-$AF$3)^2+25*('Wind Calculations'!$AG89-$AF$3),0),IF(AH89&gt;$AF$3,(58*(AH89-$AF$3)^2+25*(AH89-$AF$3))*$AF$7,0)+IF(AI89&gt;$AF$3,(58*(AI89-$AF$3)^2+25*(AI89-$AF$3))*$AG$7,0)+IF(AJ89&gt;$AF$3,(58*(AJ89-$AF$3)^2+25*(AJ89-$AF$3))*$AH$7,0)+IF(AK89&gt;$AF$3,(58*(AK89-$AF$3)^2+25*(AK89-$AF$3))*$AI$7,0))</f>
        <v>#DIV/0!</v>
      </c>
      <c r="AM89" s="89" t="e">
        <f>IF('Emission Calculations'!$E$9="flat",IF(0.056*'Wind Calculations'!$AG89&gt;$AF$3,1,0),IF(OR(AH89&gt;$AF$3,AI89&gt;$AF$3,AJ89&gt;$AF$3,AND((AK89&gt;$AF$3),$AF$7&gt;0)),1,0))</f>
        <v>#DIV/0!</v>
      </c>
      <c r="AN89" s="47"/>
      <c r="AO89" s="148"/>
      <c r="AP89" s="136"/>
      <c r="AQ89" s="89" t="e">
        <f>'Wind Calculations'!$AP89*LN(10/$AP$4)/LN($AP$5/$AP$4)</f>
        <v>#DIV/0!</v>
      </c>
      <c r="AR89" s="89" t="e">
        <f t="shared" si="36"/>
        <v>#DIV/0!</v>
      </c>
      <c r="AS89" s="89" t="e">
        <f t="shared" si="37"/>
        <v>#DIV/0!</v>
      </c>
      <c r="AT89" s="89" t="e">
        <f t="shared" si="38"/>
        <v>#DIV/0!</v>
      </c>
      <c r="AU89" s="89" t="e">
        <f t="shared" si="39"/>
        <v>#DIV/0!</v>
      </c>
      <c r="AV89" s="89" t="e">
        <f>IF('Emission Calculations'!$F$9="flat",IF(0.053*'Wind Calculations'!$AQ89&gt;$AP$3,58*('Wind Calculations'!$AQ89-$AP$3)^2+25*('Wind Calculations'!$AQ89-$AP$3),0),IF(AR89&gt;$AP$3,(58*(AR89-$AP$3)^2+25*(AR89-$AP$3))*$AP$7,0)+IF(AS89&gt;$AP$3,(58*(AS89-$AP$3)^2+25*(AS89-$AP$3))*$AQ$7,0)+IF(AT89&gt;$AP$3,(58*(AT89-$AP$3)^2+25*(AT89-$AP$3))*$AR$7,0)+IF(AU89&gt;$AP$3,(58*(AU89-$AP$3)^2+25*(AU89-$AP$3))*$AS$7,0))</f>
        <v>#DIV/0!</v>
      </c>
      <c r="AW89" s="89" t="e">
        <f>IF('Emission Calculations'!$F$9="flat",IF(0.056*'Wind Calculations'!$AQ89&gt;$AP$3,1,0),IF(OR(AR89&gt;$AP$3,AS89&gt;$AP$3,AT89&gt;$AP$3,AND((AU89&gt;$AP$3),$AP$7&gt;0)),1,0))</f>
        <v>#DIV/0!</v>
      </c>
    </row>
    <row r="90" spans="1:49">
      <c r="A90" s="148"/>
      <c r="B90" s="136"/>
      <c r="C90" s="89" t="e">
        <f>'Wind Calculations'!$B90*LN(10/$B$4)/LN($B$5/$B$4)</f>
        <v>#DIV/0!</v>
      </c>
      <c r="D90" s="89" t="e">
        <f t="shared" si="20"/>
        <v>#DIV/0!</v>
      </c>
      <c r="E90" s="89" t="e">
        <f t="shared" si="21"/>
        <v>#DIV/0!</v>
      </c>
      <c r="F90" s="89" t="e">
        <f t="shared" si="22"/>
        <v>#DIV/0!</v>
      </c>
      <c r="G90" s="89" t="e">
        <f t="shared" si="23"/>
        <v>#DIV/0!</v>
      </c>
      <c r="H90" s="138" t="e">
        <f>IF('Emission Calculations'!$B$9="flat",IF(0.053*'Wind Calculations'!$C90&gt;$B$3,58*('Wind Calculations'!$C90-$B$3)^2+25*('Wind Calculations'!$C90-$B$3),0),IF(D90&gt;$B$3,(58*(D90-$B$3)^2+25*(D90-$B$3))*$B$7,0)+IF(E90&gt;$B$3,(58*(E90-$B$3)^2+25*(E90-$B$3))*$C$7,0)+IF(F90&gt;$B$3,(58*(F90-$B$3)^2+25*(F90-$B$3))*$D$7,0)+IF(G90&gt;$B$3,(58*(G90-$B$3)^2+25*(G90-$B$3))*$E$7,0))</f>
        <v>#DIV/0!</v>
      </c>
      <c r="I90" s="138" t="e">
        <f>IF('Emission Calculations'!$B$9="flat",IF(0.056*'Wind Calculations'!$C90&gt;$B$3,1,0),IF(OR(D90&gt;$B$3,E90&gt;$B$3,F90&gt;$B$3,AND((G90&gt;$B$3),$B$7&gt;0)),1,0))</f>
        <v>#DIV/0!</v>
      </c>
      <c r="J90" s="139"/>
      <c r="K90" s="148"/>
      <c r="L90" s="136"/>
      <c r="M90" s="89" t="e">
        <f>'Wind Calculations'!$L90*LN(10/$L$4)/LN($L$5/$L$4)</f>
        <v>#DIV/0!</v>
      </c>
      <c r="N90" s="89" t="e">
        <f t="shared" si="24"/>
        <v>#DIV/0!</v>
      </c>
      <c r="O90" s="89" t="e">
        <f t="shared" si="25"/>
        <v>#DIV/0!</v>
      </c>
      <c r="P90" s="89" t="e">
        <f t="shared" si="26"/>
        <v>#DIV/0!</v>
      </c>
      <c r="Q90" s="89" t="e">
        <f t="shared" si="27"/>
        <v>#DIV/0!</v>
      </c>
      <c r="R90" s="89" t="e">
        <f>IF('Emission Calculations'!$C$9="flat",IF(0.053*'Wind Calculations'!$M90&gt;$L$3,58*('Wind Calculations'!$M90-$L$3)^2+25*('Wind Calculations'!$M90-$L$3),0),IF(N90&gt;$L$3,(58*(N90-$L$3)^2+25*(N90-$L$3))*$L$7,0)+IF(O90&gt;$L$3,(58*(O90-$L$3)^2+25*(O90-$L$3))*$M$7,0)+IF(P90&gt;$L$3,(58*(P90-$L$3)^2+25*(P90-$L$3))*$N$7,0)+IF(Q90&gt;$L$3,(58*(Q90-$L$3)^2+25*(Q90-$L$3))*$O$7,0))</f>
        <v>#DIV/0!</v>
      </c>
      <c r="S90" s="89" t="e">
        <f>IF('Emission Calculations'!$C$9="flat",IF(0.056*'Wind Calculations'!$M90&gt;$L$3,1,0),IF(OR(N90&gt;$L$3,O90&gt;$L$3,P90&gt;$L$3,AND((Q90&gt;$L$3),$L$7&gt;0)),1,0))</f>
        <v>#DIV/0!</v>
      </c>
      <c r="T90" s="47"/>
      <c r="U90" s="148"/>
      <c r="V90" s="136"/>
      <c r="W90" s="89" t="e">
        <f>'Wind Calculations'!$V90*LN(10/$V$4)/LN($V$5/$V$4)</f>
        <v>#DIV/0!</v>
      </c>
      <c r="X90" s="89" t="e">
        <f t="shared" si="28"/>
        <v>#DIV/0!</v>
      </c>
      <c r="Y90" s="89" t="e">
        <f t="shared" si="29"/>
        <v>#DIV/0!</v>
      </c>
      <c r="Z90" s="89" t="e">
        <f t="shared" si="30"/>
        <v>#DIV/0!</v>
      </c>
      <c r="AA90" s="89" t="e">
        <f t="shared" si="31"/>
        <v>#DIV/0!</v>
      </c>
      <c r="AB90" s="89" t="e">
        <f>IF('Emission Calculations'!$D$9="flat",IF(0.053*'Wind Calculations'!$W90&gt;$V$3,58*('Wind Calculations'!$W90-$L$3)^2+25*('Wind Calculations'!$W90-$L$3),0),IF(X90&gt;$L$3,(58*(X90-$L$3)^2+25*(X90-$L$3))*$V$7,0)+IF(Y90&gt;$V$3,(58*(Y90-$V$3)^2+25*(Y90-$V$3))*$W$7,0)+IF(Z90&gt;$V$3,(58*(Z90-$V$3)^2+25*(Z90-$V$3))*$X$7,0)+IF(AA90&gt;$V$3,(58*(AA90-$V$3)^2+25*(AA90-$V$3))*$Y$7,0))</f>
        <v>#DIV/0!</v>
      </c>
      <c r="AC90" s="89" t="e">
        <f>IF('Emission Calculations'!$D$9="flat",IF(0.056*'Wind Calculations'!$W90&gt;$V$3,1,0),IF(OR(X90&gt;$V$3,Y90&gt;$V$3,Z90&gt;$V$3,AND((AA90&gt;$V$3),$V$7&gt;0)),1,0))</f>
        <v>#DIV/0!</v>
      </c>
      <c r="AD90" s="47"/>
      <c r="AE90" s="148"/>
      <c r="AF90" s="136"/>
      <c r="AG90" s="89" t="e">
        <f>'Wind Calculations'!$AF90*LN(10/$AF$4)/LN($AF$5/$AF$4)</f>
        <v>#DIV/0!</v>
      </c>
      <c r="AH90" s="89" t="e">
        <f t="shared" si="32"/>
        <v>#DIV/0!</v>
      </c>
      <c r="AI90" s="89" t="e">
        <f t="shared" si="33"/>
        <v>#DIV/0!</v>
      </c>
      <c r="AJ90" s="89" t="e">
        <f t="shared" si="34"/>
        <v>#DIV/0!</v>
      </c>
      <c r="AK90" s="89" t="e">
        <f t="shared" si="35"/>
        <v>#DIV/0!</v>
      </c>
      <c r="AL90" s="89" t="e">
        <f>IF('Emission Calculations'!$E$9="flat",IF(0.053*'Wind Calculations'!$AG90&gt;$AF$3,58*('Wind Calculations'!$AG90-$AF$3)^2+25*('Wind Calculations'!$AG90-$AF$3),0),IF(AH90&gt;$AF$3,(58*(AH90-$AF$3)^2+25*(AH90-$AF$3))*$AF$7,0)+IF(AI90&gt;$AF$3,(58*(AI90-$AF$3)^2+25*(AI90-$AF$3))*$AG$7,0)+IF(AJ90&gt;$AF$3,(58*(AJ90-$AF$3)^2+25*(AJ90-$AF$3))*$AH$7,0)+IF(AK90&gt;$AF$3,(58*(AK90-$AF$3)^2+25*(AK90-$AF$3))*$AI$7,0))</f>
        <v>#DIV/0!</v>
      </c>
      <c r="AM90" s="89" t="e">
        <f>IF('Emission Calculations'!$E$9="flat",IF(0.056*'Wind Calculations'!$AG90&gt;$AF$3,1,0),IF(OR(AH90&gt;$AF$3,AI90&gt;$AF$3,AJ90&gt;$AF$3,AND((AK90&gt;$AF$3),$AF$7&gt;0)),1,0))</f>
        <v>#DIV/0!</v>
      </c>
      <c r="AN90" s="47"/>
      <c r="AO90" s="148"/>
      <c r="AP90" s="136"/>
      <c r="AQ90" s="89" t="e">
        <f>'Wind Calculations'!$AP90*LN(10/$AP$4)/LN($AP$5/$AP$4)</f>
        <v>#DIV/0!</v>
      </c>
      <c r="AR90" s="89" t="e">
        <f t="shared" si="36"/>
        <v>#DIV/0!</v>
      </c>
      <c r="AS90" s="89" t="e">
        <f t="shared" si="37"/>
        <v>#DIV/0!</v>
      </c>
      <c r="AT90" s="89" t="e">
        <f t="shared" si="38"/>
        <v>#DIV/0!</v>
      </c>
      <c r="AU90" s="89" t="e">
        <f t="shared" si="39"/>
        <v>#DIV/0!</v>
      </c>
      <c r="AV90" s="89" t="e">
        <f>IF('Emission Calculations'!$F$9="flat",IF(0.053*'Wind Calculations'!$AQ90&gt;$AP$3,58*('Wind Calculations'!$AQ90-$AP$3)^2+25*('Wind Calculations'!$AQ90-$AP$3),0),IF(AR90&gt;$AP$3,(58*(AR90-$AP$3)^2+25*(AR90-$AP$3))*$AP$7,0)+IF(AS90&gt;$AP$3,(58*(AS90-$AP$3)^2+25*(AS90-$AP$3))*$AQ$7,0)+IF(AT90&gt;$AP$3,(58*(AT90-$AP$3)^2+25*(AT90-$AP$3))*$AR$7,0)+IF(AU90&gt;$AP$3,(58*(AU90-$AP$3)^2+25*(AU90-$AP$3))*$AS$7,0))</f>
        <v>#DIV/0!</v>
      </c>
      <c r="AW90" s="89" t="e">
        <f>IF('Emission Calculations'!$F$9="flat",IF(0.056*'Wind Calculations'!$AQ90&gt;$AP$3,1,0),IF(OR(AR90&gt;$AP$3,AS90&gt;$AP$3,AT90&gt;$AP$3,AND((AU90&gt;$AP$3),$AP$7&gt;0)),1,0))</f>
        <v>#DIV/0!</v>
      </c>
    </row>
    <row r="91" spans="1:49">
      <c r="A91" s="148"/>
      <c r="B91" s="136"/>
      <c r="C91" s="89" t="e">
        <f>'Wind Calculations'!$B91*LN(10/$B$4)/LN($B$5/$B$4)</f>
        <v>#DIV/0!</v>
      </c>
      <c r="D91" s="89" t="e">
        <f t="shared" si="20"/>
        <v>#DIV/0!</v>
      </c>
      <c r="E91" s="89" t="e">
        <f t="shared" si="21"/>
        <v>#DIV/0!</v>
      </c>
      <c r="F91" s="89" t="e">
        <f t="shared" si="22"/>
        <v>#DIV/0!</v>
      </c>
      <c r="G91" s="89" t="e">
        <f t="shared" si="23"/>
        <v>#DIV/0!</v>
      </c>
      <c r="H91" s="138" t="e">
        <f>IF('Emission Calculations'!$B$9="flat",IF(0.053*'Wind Calculations'!$C91&gt;$B$3,58*('Wind Calculations'!$C91-$B$3)^2+25*('Wind Calculations'!$C91-$B$3),0),IF(D91&gt;$B$3,(58*(D91-$B$3)^2+25*(D91-$B$3))*$B$7,0)+IF(E91&gt;$B$3,(58*(E91-$B$3)^2+25*(E91-$B$3))*$C$7,0)+IF(F91&gt;$B$3,(58*(F91-$B$3)^2+25*(F91-$B$3))*$D$7,0)+IF(G91&gt;$B$3,(58*(G91-$B$3)^2+25*(G91-$B$3))*$E$7,0))</f>
        <v>#DIV/0!</v>
      </c>
      <c r="I91" s="138" t="e">
        <f>IF('Emission Calculations'!$B$9="flat",IF(0.056*'Wind Calculations'!$C91&gt;$B$3,1,0),IF(OR(D91&gt;$B$3,E91&gt;$B$3,F91&gt;$B$3,AND((G91&gt;$B$3),$B$7&gt;0)),1,0))</f>
        <v>#DIV/0!</v>
      </c>
      <c r="J91" s="139"/>
      <c r="K91" s="148"/>
      <c r="L91" s="136"/>
      <c r="M91" s="89" t="e">
        <f>'Wind Calculations'!$L91*LN(10/$L$4)/LN($L$5/$L$4)</f>
        <v>#DIV/0!</v>
      </c>
      <c r="N91" s="89" t="e">
        <f t="shared" si="24"/>
        <v>#DIV/0!</v>
      </c>
      <c r="O91" s="89" t="e">
        <f t="shared" si="25"/>
        <v>#DIV/0!</v>
      </c>
      <c r="P91" s="89" t="e">
        <f t="shared" si="26"/>
        <v>#DIV/0!</v>
      </c>
      <c r="Q91" s="89" t="e">
        <f t="shared" si="27"/>
        <v>#DIV/0!</v>
      </c>
      <c r="R91" s="89" t="e">
        <f>IF('Emission Calculations'!$C$9="flat",IF(0.053*'Wind Calculations'!$M91&gt;$L$3,58*('Wind Calculations'!$M91-$L$3)^2+25*('Wind Calculations'!$M91-$L$3),0),IF(N91&gt;$L$3,(58*(N91-$L$3)^2+25*(N91-$L$3))*$L$7,0)+IF(O91&gt;$L$3,(58*(O91-$L$3)^2+25*(O91-$L$3))*$M$7,0)+IF(P91&gt;$L$3,(58*(P91-$L$3)^2+25*(P91-$L$3))*$N$7,0)+IF(Q91&gt;$L$3,(58*(Q91-$L$3)^2+25*(Q91-$L$3))*$O$7,0))</f>
        <v>#DIV/0!</v>
      </c>
      <c r="S91" s="89" t="e">
        <f>IF('Emission Calculations'!$C$9="flat",IF(0.056*'Wind Calculations'!$M91&gt;$L$3,1,0),IF(OR(N91&gt;$L$3,O91&gt;$L$3,P91&gt;$L$3,AND((Q91&gt;$L$3),$L$7&gt;0)),1,0))</f>
        <v>#DIV/0!</v>
      </c>
      <c r="T91" s="47"/>
      <c r="U91" s="148"/>
      <c r="V91" s="136"/>
      <c r="W91" s="89" t="e">
        <f>'Wind Calculations'!$V91*LN(10/$V$4)/LN($V$5/$V$4)</f>
        <v>#DIV/0!</v>
      </c>
      <c r="X91" s="89" t="e">
        <f t="shared" si="28"/>
        <v>#DIV/0!</v>
      </c>
      <c r="Y91" s="89" t="e">
        <f t="shared" si="29"/>
        <v>#DIV/0!</v>
      </c>
      <c r="Z91" s="89" t="e">
        <f t="shared" si="30"/>
        <v>#DIV/0!</v>
      </c>
      <c r="AA91" s="89" t="e">
        <f t="shared" si="31"/>
        <v>#DIV/0!</v>
      </c>
      <c r="AB91" s="89" t="e">
        <f>IF('Emission Calculations'!$D$9="flat",IF(0.053*'Wind Calculations'!$W91&gt;$V$3,58*('Wind Calculations'!$W91-$L$3)^2+25*('Wind Calculations'!$W91-$L$3),0),IF(X91&gt;$L$3,(58*(X91-$L$3)^2+25*(X91-$L$3))*$V$7,0)+IF(Y91&gt;$V$3,(58*(Y91-$V$3)^2+25*(Y91-$V$3))*$W$7,0)+IF(Z91&gt;$V$3,(58*(Z91-$V$3)^2+25*(Z91-$V$3))*$X$7,0)+IF(AA91&gt;$V$3,(58*(AA91-$V$3)^2+25*(AA91-$V$3))*$Y$7,0))</f>
        <v>#DIV/0!</v>
      </c>
      <c r="AC91" s="89" t="e">
        <f>IF('Emission Calculations'!$D$9="flat",IF(0.056*'Wind Calculations'!$W91&gt;$V$3,1,0),IF(OR(X91&gt;$V$3,Y91&gt;$V$3,Z91&gt;$V$3,AND((AA91&gt;$V$3),$V$7&gt;0)),1,0))</f>
        <v>#DIV/0!</v>
      </c>
      <c r="AD91" s="47"/>
      <c r="AE91" s="148"/>
      <c r="AF91" s="136"/>
      <c r="AG91" s="89" t="e">
        <f>'Wind Calculations'!$AF91*LN(10/$AF$4)/LN($AF$5/$AF$4)</f>
        <v>#DIV/0!</v>
      </c>
      <c r="AH91" s="89" t="e">
        <f t="shared" si="32"/>
        <v>#DIV/0!</v>
      </c>
      <c r="AI91" s="89" t="e">
        <f t="shared" si="33"/>
        <v>#DIV/0!</v>
      </c>
      <c r="AJ91" s="89" t="e">
        <f t="shared" si="34"/>
        <v>#DIV/0!</v>
      </c>
      <c r="AK91" s="89" t="e">
        <f t="shared" si="35"/>
        <v>#DIV/0!</v>
      </c>
      <c r="AL91" s="89" t="e">
        <f>IF('Emission Calculations'!$E$9="flat",IF(0.053*'Wind Calculations'!$AG91&gt;$AF$3,58*('Wind Calculations'!$AG91-$AF$3)^2+25*('Wind Calculations'!$AG91-$AF$3),0),IF(AH91&gt;$AF$3,(58*(AH91-$AF$3)^2+25*(AH91-$AF$3))*$AF$7,0)+IF(AI91&gt;$AF$3,(58*(AI91-$AF$3)^2+25*(AI91-$AF$3))*$AG$7,0)+IF(AJ91&gt;$AF$3,(58*(AJ91-$AF$3)^2+25*(AJ91-$AF$3))*$AH$7,0)+IF(AK91&gt;$AF$3,(58*(AK91-$AF$3)^2+25*(AK91-$AF$3))*$AI$7,0))</f>
        <v>#DIV/0!</v>
      </c>
      <c r="AM91" s="89" t="e">
        <f>IF('Emission Calculations'!$E$9="flat",IF(0.056*'Wind Calculations'!$AG91&gt;$AF$3,1,0),IF(OR(AH91&gt;$AF$3,AI91&gt;$AF$3,AJ91&gt;$AF$3,AND((AK91&gt;$AF$3),$AF$7&gt;0)),1,0))</f>
        <v>#DIV/0!</v>
      </c>
      <c r="AN91" s="47"/>
      <c r="AO91" s="148"/>
      <c r="AP91" s="136"/>
      <c r="AQ91" s="89" t="e">
        <f>'Wind Calculations'!$AP91*LN(10/$AP$4)/LN($AP$5/$AP$4)</f>
        <v>#DIV/0!</v>
      </c>
      <c r="AR91" s="89" t="e">
        <f t="shared" si="36"/>
        <v>#DIV/0!</v>
      </c>
      <c r="AS91" s="89" t="e">
        <f t="shared" si="37"/>
        <v>#DIV/0!</v>
      </c>
      <c r="AT91" s="89" t="e">
        <f t="shared" si="38"/>
        <v>#DIV/0!</v>
      </c>
      <c r="AU91" s="89" t="e">
        <f t="shared" si="39"/>
        <v>#DIV/0!</v>
      </c>
      <c r="AV91" s="89" t="e">
        <f>IF('Emission Calculations'!$F$9="flat",IF(0.053*'Wind Calculations'!$AQ91&gt;$AP$3,58*('Wind Calculations'!$AQ91-$AP$3)^2+25*('Wind Calculations'!$AQ91-$AP$3),0),IF(AR91&gt;$AP$3,(58*(AR91-$AP$3)^2+25*(AR91-$AP$3))*$AP$7,0)+IF(AS91&gt;$AP$3,(58*(AS91-$AP$3)^2+25*(AS91-$AP$3))*$AQ$7,0)+IF(AT91&gt;$AP$3,(58*(AT91-$AP$3)^2+25*(AT91-$AP$3))*$AR$7,0)+IF(AU91&gt;$AP$3,(58*(AU91-$AP$3)^2+25*(AU91-$AP$3))*$AS$7,0))</f>
        <v>#DIV/0!</v>
      </c>
      <c r="AW91" s="89" t="e">
        <f>IF('Emission Calculations'!$F$9="flat",IF(0.056*'Wind Calculations'!$AQ91&gt;$AP$3,1,0),IF(OR(AR91&gt;$AP$3,AS91&gt;$AP$3,AT91&gt;$AP$3,AND((AU91&gt;$AP$3),$AP$7&gt;0)),1,0))</f>
        <v>#DIV/0!</v>
      </c>
    </row>
    <row r="92" spans="1:49">
      <c r="A92" s="148"/>
      <c r="B92" s="136"/>
      <c r="C92" s="89" t="e">
        <f>'Wind Calculations'!$B92*LN(10/$B$4)/LN($B$5/$B$4)</f>
        <v>#DIV/0!</v>
      </c>
      <c r="D92" s="89" t="e">
        <f t="shared" si="20"/>
        <v>#DIV/0!</v>
      </c>
      <c r="E92" s="89" t="e">
        <f t="shared" si="21"/>
        <v>#DIV/0!</v>
      </c>
      <c r="F92" s="89" t="e">
        <f t="shared" si="22"/>
        <v>#DIV/0!</v>
      </c>
      <c r="G92" s="89" t="e">
        <f t="shared" si="23"/>
        <v>#DIV/0!</v>
      </c>
      <c r="H92" s="138" t="e">
        <f>IF('Emission Calculations'!$B$9="flat",IF(0.053*'Wind Calculations'!$C92&gt;$B$3,58*('Wind Calculations'!$C92-$B$3)^2+25*('Wind Calculations'!$C92-$B$3),0),IF(D92&gt;$B$3,(58*(D92-$B$3)^2+25*(D92-$B$3))*$B$7,0)+IF(E92&gt;$B$3,(58*(E92-$B$3)^2+25*(E92-$B$3))*$C$7,0)+IF(F92&gt;$B$3,(58*(F92-$B$3)^2+25*(F92-$B$3))*$D$7,0)+IF(G92&gt;$B$3,(58*(G92-$B$3)^2+25*(G92-$B$3))*$E$7,0))</f>
        <v>#DIV/0!</v>
      </c>
      <c r="I92" s="138" t="e">
        <f>IF('Emission Calculations'!$B$9="flat",IF(0.056*'Wind Calculations'!$C92&gt;$B$3,1,0),IF(OR(D92&gt;$B$3,E92&gt;$B$3,F92&gt;$B$3,AND((G92&gt;$B$3),$B$7&gt;0)),1,0))</f>
        <v>#DIV/0!</v>
      </c>
      <c r="J92" s="139"/>
      <c r="K92" s="148"/>
      <c r="L92" s="136"/>
      <c r="M92" s="89" t="e">
        <f>'Wind Calculations'!$L92*LN(10/$L$4)/LN($L$5/$L$4)</f>
        <v>#DIV/0!</v>
      </c>
      <c r="N92" s="89" t="e">
        <f t="shared" si="24"/>
        <v>#DIV/0!</v>
      </c>
      <c r="O92" s="89" t="e">
        <f t="shared" si="25"/>
        <v>#DIV/0!</v>
      </c>
      <c r="P92" s="89" t="e">
        <f t="shared" si="26"/>
        <v>#DIV/0!</v>
      </c>
      <c r="Q92" s="89" t="e">
        <f t="shared" si="27"/>
        <v>#DIV/0!</v>
      </c>
      <c r="R92" s="89" t="e">
        <f>IF('Emission Calculations'!$C$9="flat",IF(0.053*'Wind Calculations'!$M92&gt;$L$3,58*('Wind Calculations'!$M92-$L$3)^2+25*('Wind Calculations'!$M92-$L$3),0),IF(N92&gt;$L$3,(58*(N92-$L$3)^2+25*(N92-$L$3))*$L$7,0)+IF(O92&gt;$L$3,(58*(O92-$L$3)^2+25*(O92-$L$3))*$M$7,0)+IF(P92&gt;$L$3,(58*(P92-$L$3)^2+25*(P92-$L$3))*$N$7,0)+IF(Q92&gt;$L$3,(58*(Q92-$L$3)^2+25*(Q92-$L$3))*$O$7,0))</f>
        <v>#DIV/0!</v>
      </c>
      <c r="S92" s="89" t="e">
        <f>IF('Emission Calculations'!$C$9="flat",IF(0.056*'Wind Calculations'!$M92&gt;$L$3,1,0),IF(OR(N92&gt;$L$3,O92&gt;$L$3,P92&gt;$L$3,AND((Q92&gt;$L$3),$L$7&gt;0)),1,0))</f>
        <v>#DIV/0!</v>
      </c>
      <c r="T92" s="47"/>
      <c r="U92" s="148"/>
      <c r="V92" s="136"/>
      <c r="W92" s="89" t="e">
        <f>'Wind Calculations'!$V92*LN(10/$V$4)/LN($V$5/$V$4)</f>
        <v>#DIV/0!</v>
      </c>
      <c r="X92" s="89" t="e">
        <f t="shared" si="28"/>
        <v>#DIV/0!</v>
      </c>
      <c r="Y92" s="89" t="e">
        <f t="shared" si="29"/>
        <v>#DIV/0!</v>
      </c>
      <c r="Z92" s="89" t="e">
        <f t="shared" si="30"/>
        <v>#DIV/0!</v>
      </c>
      <c r="AA92" s="89" t="e">
        <f t="shared" si="31"/>
        <v>#DIV/0!</v>
      </c>
      <c r="AB92" s="89" t="e">
        <f>IF('Emission Calculations'!$D$9="flat",IF(0.053*'Wind Calculations'!$W92&gt;$V$3,58*('Wind Calculations'!$W92-$L$3)^2+25*('Wind Calculations'!$W92-$L$3),0),IF(X92&gt;$L$3,(58*(X92-$L$3)^2+25*(X92-$L$3))*$V$7,0)+IF(Y92&gt;$V$3,(58*(Y92-$V$3)^2+25*(Y92-$V$3))*$W$7,0)+IF(Z92&gt;$V$3,(58*(Z92-$V$3)^2+25*(Z92-$V$3))*$X$7,0)+IF(AA92&gt;$V$3,(58*(AA92-$V$3)^2+25*(AA92-$V$3))*$Y$7,0))</f>
        <v>#DIV/0!</v>
      </c>
      <c r="AC92" s="89" t="e">
        <f>IF('Emission Calculations'!$D$9="flat",IF(0.056*'Wind Calculations'!$W92&gt;$V$3,1,0),IF(OR(X92&gt;$V$3,Y92&gt;$V$3,Z92&gt;$V$3,AND((AA92&gt;$V$3),$V$7&gt;0)),1,0))</f>
        <v>#DIV/0!</v>
      </c>
      <c r="AD92" s="47"/>
      <c r="AE92" s="148"/>
      <c r="AF92" s="136"/>
      <c r="AG92" s="89" t="e">
        <f>'Wind Calculations'!$AF92*LN(10/$AF$4)/LN($AF$5/$AF$4)</f>
        <v>#DIV/0!</v>
      </c>
      <c r="AH92" s="89" t="e">
        <f t="shared" si="32"/>
        <v>#DIV/0!</v>
      </c>
      <c r="AI92" s="89" t="e">
        <f t="shared" si="33"/>
        <v>#DIV/0!</v>
      </c>
      <c r="AJ92" s="89" t="e">
        <f t="shared" si="34"/>
        <v>#DIV/0!</v>
      </c>
      <c r="AK92" s="89" t="e">
        <f t="shared" si="35"/>
        <v>#DIV/0!</v>
      </c>
      <c r="AL92" s="89" t="e">
        <f>IF('Emission Calculations'!$E$9="flat",IF(0.053*'Wind Calculations'!$AG92&gt;$AF$3,58*('Wind Calculations'!$AG92-$AF$3)^2+25*('Wind Calculations'!$AG92-$AF$3),0),IF(AH92&gt;$AF$3,(58*(AH92-$AF$3)^2+25*(AH92-$AF$3))*$AF$7,0)+IF(AI92&gt;$AF$3,(58*(AI92-$AF$3)^2+25*(AI92-$AF$3))*$AG$7,0)+IF(AJ92&gt;$AF$3,(58*(AJ92-$AF$3)^2+25*(AJ92-$AF$3))*$AH$7,0)+IF(AK92&gt;$AF$3,(58*(AK92-$AF$3)^2+25*(AK92-$AF$3))*$AI$7,0))</f>
        <v>#DIV/0!</v>
      </c>
      <c r="AM92" s="89" t="e">
        <f>IF('Emission Calculations'!$E$9="flat",IF(0.056*'Wind Calculations'!$AG92&gt;$AF$3,1,0),IF(OR(AH92&gt;$AF$3,AI92&gt;$AF$3,AJ92&gt;$AF$3,AND((AK92&gt;$AF$3),$AF$7&gt;0)),1,0))</f>
        <v>#DIV/0!</v>
      </c>
      <c r="AN92" s="47"/>
      <c r="AO92" s="148"/>
      <c r="AP92" s="136"/>
      <c r="AQ92" s="89" t="e">
        <f>'Wind Calculations'!$AP92*LN(10/$AP$4)/LN($AP$5/$AP$4)</f>
        <v>#DIV/0!</v>
      </c>
      <c r="AR92" s="89" t="e">
        <f t="shared" si="36"/>
        <v>#DIV/0!</v>
      </c>
      <c r="AS92" s="89" t="e">
        <f t="shared" si="37"/>
        <v>#DIV/0!</v>
      </c>
      <c r="AT92" s="89" t="e">
        <f t="shared" si="38"/>
        <v>#DIV/0!</v>
      </c>
      <c r="AU92" s="89" t="e">
        <f t="shared" si="39"/>
        <v>#DIV/0!</v>
      </c>
      <c r="AV92" s="89" t="e">
        <f>IF('Emission Calculations'!$F$9="flat",IF(0.053*'Wind Calculations'!$AQ92&gt;$AP$3,58*('Wind Calculations'!$AQ92-$AP$3)^2+25*('Wind Calculations'!$AQ92-$AP$3),0),IF(AR92&gt;$AP$3,(58*(AR92-$AP$3)^2+25*(AR92-$AP$3))*$AP$7,0)+IF(AS92&gt;$AP$3,(58*(AS92-$AP$3)^2+25*(AS92-$AP$3))*$AQ$7,0)+IF(AT92&gt;$AP$3,(58*(AT92-$AP$3)^2+25*(AT92-$AP$3))*$AR$7,0)+IF(AU92&gt;$AP$3,(58*(AU92-$AP$3)^2+25*(AU92-$AP$3))*$AS$7,0))</f>
        <v>#DIV/0!</v>
      </c>
      <c r="AW92" s="89" t="e">
        <f>IF('Emission Calculations'!$F$9="flat",IF(0.056*'Wind Calculations'!$AQ92&gt;$AP$3,1,0),IF(OR(AR92&gt;$AP$3,AS92&gt;$AP$3,AT92&gt;$AP$3,AND((AU92&gt;$AP$3),$AP$7&gt;0)),1,0))</f>
        <v>#DIV/0!</v>
      </c>
    </row>
    <row r="93" spans="1:49">
      <c r="A93" s="148"/>
      <c r="B93" s="136"/>
      <c r="C93" s="89" t="e">
        <f>'Wind Calculations'!$B93*LN(10/$B$4)/LN($B$5/$B$4)</f>
        <v>#DIV/0!</v>
      </c>
      <c r="D93" s="89" t="e">
        <f t="shared" si="20"/>
        <v>#DIV/0!</v>
      </c>
      <c r="E93" s="89" t="e">
        <f t="shared" si="21"/>
        <v>#DIV/0!</v>
      </c>
      <c r="F93" s="89" t="e">
        <f t="shared" si="22"/>
        <v>#DIV/0!</v>
      </c>
      <c r="G93" s="89" t="e">
        <f t="shared" si="23"/>
        <v>#DIV/0!</v>
      </c>
      <c r="H93" s="138" t="e">
        <f>IF('Emission Calculations'!$B$9="flat",IF(0.053*'Wind Calculations'!$C93&gt;$B$3,58*('Wind Calculations'!$C93-$B$3)^2+25*('Wind Calculations'!$C93-$B$3),0),IF(D93&gt;$B$3,(58*(D93-$B$3)^2+25*(D93-$B$3))*$B$7,0)+IF(E93&gt;$B$3,(58*(E93-$B$3)^2+25*(E93-$B$3))*$C$7,0)+IF(F93&gt;$B$3,(58*(F93-$B$3)^2+25*(F93-$B$3))*$D$7,0)+IF(G93&gt;$B$3,(58*(G93-$B$3)^2+25*(G93-$B$3))*$E$7,0))</f>
        <v>#DIV/0!</v>
      </c>
      <c r="I93" s="138" t="e">
        <f>IF('Emission Calculations'!$B$9="flat",IF(0.056*'Wind Calculations'!$C93&gt;$B$3,1,0),IF(OR(D93&gt;$B$3,E93&gt;$B$3,F93&gt;$B$3,AND((G93&gt;$B$3),$B$7&gt;0)),1,0))</f>
        <v>#DIV/0!</v>
      </c>
      <c r="J93" s="139"/>
      <c r="K93" s="148"/>
      <c r="L93" s="136"/>
      <c r="M93" s="89" t="e">
        <f>'Wind Calculations'!$L93*LN(10/$L$4)/LN($L$5/$L$4)</f>
        <v>#DIV/0!</v>
      </c>
      <c r="N93" s="89" t="e">
        <f t="shared" si="24"/>
        <v>#DIV/0!</v>
      </c>
      <c r="O93" s="89" t="e">
        <f t="shared" si="25"/>
        <v>#DIV/0!</v>
      </c>
      <c r="P93" s="89" t="e">
        <f t="shared" si="26"/>
        <v>#DIV/0!</v>
      </c>
      <c r="Q93" s="89" t="e">
        <f t="shared" si="27"/>
        <v>#DIV/0!</v>
      </c>
      <c r="R93" s="89" t="e">
        <f>IF('Emission Calculations'!$C$9="flat",IF(0.053*'Wind Calculations'!$M93&gt;$L$3,58*('Wind Calculations'!$M93-$L$3)^2+25*('Wind Calculations'!$M93-$L$3),0),IF(N93&gt;$L$3,(58*(N93-$L$3)^2+25*(N93-$L$3))*$L$7,0)+IF(O93&gt;$L$3,(58*(O93-$L$3)^2+25*(O93-$L$3))*$M$7,0)+IF(P93&gt;$L$3,(58*(P93-$L$3)^2+25*(P93-$L$3))*$N$7,0)+IF(Q93&gt;$L$3,(58*(Q93-$L$3)^2+25*(Q93-$L$3))*$O$7,0))</f>
        <v>#DIV/0!</v>
      </c>
      <c r="S93" s="89" t="e">
        <f>IF('Emission Calculations'!$C$9="flat",IF(0.056*'Wind Calculations'!$M93&gt;$L$3,1,0),IF(OR(N93&gt;$L$3,O93&gt;$L$3,P93&gt;$L$3,AND((Q93&gt;$L$3),$L$7&gt;0)),1,0))</f>
        <v>#DIV/0!</v>
      </c>
      <c r="T93" s="47"/>
      <c r="U93" s="148"/>
      <c r="V93" s="136"/>
      <c r="W93" s="89" t="e">
        <f>'Wind Calculations'!$V93*LN(10/$V$4)/LN($V$5/$V$4)</f>
        <v>#DIV/0!</v>
      </c>
      <c r="X93" s="89" t="e">
        <f t="shared" si="28"/>
        <v>#DIV/0!</v>
      </c>
      <c r="Y93" s="89" t="e">
        <f t="shared" si="29"/>
        <v>#DIV/0!</v>
      </c>
      <c r="Z93" s="89" t="e">
        <f t="shared" si="30"/>
        <v>#DIV/0!</v>
      </c>
      <c r="AA93" s="89" t="e">
        <f t="shared" si="31"/>
        <v>#DIV/0!</v>
      </c>
      <c r="AB93" s="89" t="e">
        <f>IF('Emission Calculations'!$D$9="flat",IF(0.053*'Wind Calculations'!$W93&gt;$V$3,58*('Wind Calculations'!$W93-$L$3)^2+25*('Wind Calculations'!$W93-$L$3),0),IF(X93&gt;$L$3,(58*(X93-$L$3)^2+25*(X93-$L$3))*$V$7,0)+IF(Y93&gt;$V$3,(58*(Y93-$V$3)^2+25*(Y93-$V$3))*$W$7,0)+IF(Z93&gt;$V$3,(58*(Z93-$V$3)^2+25*(Z93-$V$3))*$X$7,0)+IF(AA93&gt;$V$3,(58*(AA93-$V$3)^2+25*(AA93-$V$3))*$Y$7,0))</f>
        <v>#DIV/0!</v>
      </c>
      <c r="AC93" s="89" t="e">
        <f>IF('Emission Calculations'!$D$9="flat",IF(0.056*'Wind Calculations'!$W93&gt;$V$3,1,0),IF(OR(X93&gt;$V$3,Y93&gt;$V$3,Z93&gt;$V$3,AND((AA93&gt;$V$3),$V$7&gt;0)),1,0))</f>
        <v>#DIV/0!</v>
      </c>
      <c r="AD93" s="47"/>
      <c r="AE93" s="148"/>
      <c r="AF93" s="136"/>
      <c r="AG93" s="89" t="e">
        <f>'Wind Calculations'!$AF93*LN(10/$AF$4)/LN($AF$5/$AF$4)</f>
        <v>#DIV/0!</v>
      </c>
      <c r="AH93" s="89" t="e">
        <f t="shared" si="32"/>
        <v>#DIV/0!</v>
      </c>
      <c r="AI93" s="89" t="e">
        <f t="shared" si="33"/>
        <v>#DIV/0!</v>
      </c>
      <c r="AJ93" s="89" t="e">
        <f t="shared" si="34"/>
        <v>#DIV/0!</v>
      </c>
      <c r="AK93" s="89" t="e">
        <f t="shared" si="35"/>
        <v>#DIV/0!</v>
      </c>
      <c r="AL93" s="89" t="e">
        <f>IF('Emission Calculations'!$E$9="flat",IF(0.053*'Wind Calculations'!$AG93&gt;$AF$3,58*('Wind Calculations'!$AG93-$AF$3)^2+25*('Wind Calculations'!$AG93-$AF$3),0),IF(AH93&gt;$AF$3,(58*(AH93-$AF$3)^2+25*(AH93-$AF$3))*$AF$7,0)+IF(AI93&gt;$AF$3,(58*(AI93-$AF$3)^2+25*(AI93-$AF$3))*$AG$7,0)+IF(AJ93&gt;$AF$3,(58*(AJ93-$AF$3)^2+25*(AJ93-$AF$3))*$AH$7,0)+IF(AK93&gt;$AF$3,(58*(AK93-$AF$3)^2+25*(AK93-$AF$3))*$AI$7,0))</f>
        <v>#DIV/0!</v>
      </c>
      <c r="AM93" s="89" t="e">
        <f>IF('Emission Calculations'!$E$9="flat",IF(0.056*'Wind Calculations'!$AG93&gt;$AF$3,1,0),IF(OR(AH93&gt;$AF$3,AI93&gt;$AF$3,AJ93&gt;$AF$3,AND((AK93&gt;$AF$3),$AF$7&gt;0)),1,0))</f>
        <v>#DIV/0!</v>
      </c>
      <c r="AN93" s="47"/>
      <c r="AO93" s="148"/>
      <c r="AP93" s="136"/>
      <c r="AQ93" s="89" t="e">
        <f>'Wind Calculations'!$AP93*LN(10/$AP$4)/LN($AP$5/$AP$4)</f>
        <v>#DIV/0!</v>
      </c>
      <c r="AR93" s="89" t="e">
        <f t="shared" si="36"/>
        <v>#DIV/0!</v>
      </c>
      <c r="AS93" s="89" t="e">
        <f t="shared" si="37"/>
        <v>#DIV/0!</v>
      </c>
      <c r="AT93" s="89" t="e">
        <f t="shared" si="38"/>
        <v>#DIV/0!</v>
      </c>
      <c r="AU93" s="89" t="e">
        <f t="shared" si="39"/>
        <v>#DIV/0!</v>
      </c>
      <c r="AV93" s="89" t="e">
        <f>IF('Emission Calculations'!$F$9="flat",IF(0.053*'Wind Calculations'!$AQ93&gt;$AP$3,58*('Wind Calculations'!$AQ93-$AP$3)^2+25*('Wind Calculations'!$AQ93-$AP$3),0),IF(AR93&gt;$AP$3,(58*(AR93-$AP$3)^2+25*(AR93-$AP$3))*$AP$7,0)+IF(AS93&gt;$AP$3,(58*(AS93-$AP$3)^2+25*(AS93-$AP$3))*$AQ$7,0)+IF(AT93&gt;$AP$3,(58*(AT93-$AP$3)^2+25*(AT93-$AP$3))*$AR$7,0)+IF(AU93&gt;$AP$3,(58*(AU93-$AP$3)^2+25*(AU93-$AP$3))*$AS$7,0))</f>
        <v>#DIV/0!</v>
      </c>
      <c r="AW93" s="89" t="e">
        <f>IF('Emission Calculations'!$F$9="flat",IF(0.056*'Wind Calculations'!$AQ93&gt;$AP$3,1,0),IF(OR(AR93&gt;$AP$3,AS93&gt;$AP$3,AT93&gt;$AP$3,AND((AU93&gt;$AP$3),$AP$7&gt;0)),1,0))</f>
        <v>#DIV/0!</v>
      </c>
    </row>
    <row r="94" spans="1:49">
      <c r="A94" s="148"/>
      <c r="B94" s="136"/>
      <c r="C94" s="89" t="e">
        <f>'Wind Calculations'!$B94*LN(10/$B$4)/LN($B$5/$B$4)</f>
        <v>#DIV/0!</v>
      </c>
      <c r="D94" s="89" t="e">
        <f t="shared" si="20"/>
        <v>#DIV/0!</v>
      </c>
      <c r="E94" s="89" t="e">
        <f t="shared" si="21"/>
        <v>#DIV/0!</v>
      </c>
      <c r="F94" s="89" t="e">
        <f t="shared" si="22"/>
        <v>#DIV/0!</v>
      </c>
      <c r="G94" s="89" t="e">
        <f t="shared" si="23"/>
        <v>#DIV/0!</v>
      </c>
      <c r="H94" s="138" t="e">
        <f>IF('Emission Calculations'!$B$9="flat",IF(0.053*'Wind Calculations'!$C94&gt;$B$3,58*('Wind Calculations'!$C94-$B$3)^2+25*('Wind Calculations'!$C94-$B$3),0),IF(D94&gt;$B$3,(58*(D94-$B$3)^2+25*(D94-$B$3))*$B$7,0)+IF(E94&gt;$B$3,(58*(E94-$B$3)^2+25*(E94-$B$3))*$C$7,0)+IF(F94&gt;$B$3,(58*(F94-$B$3)^2+25*(F94-$B$3))*$D$7,0)+IF(G94&gt;$B$3,(58*(G94-$B$3)^2+25*(G94-$B$3))*$E$7,0))</f>
        <v>#DIV/0!</v>
      </c>
      <c r="I94" s="138" t="e">
        <f>IF('Emission Calculations'!$B$9="flat",IF(0.056*'Wind Calculations'!$C94&gt;$B$3,1,0),IF(OR(D94&gt;$B$3,E94&gt;$B$3,F94&gt;$B$3,AND((G94&gt;$B$3),$B$7&gt;0)),1,0))</f>
        <v>#DIV/0!</v>
      </c>
      <c r="J94" s="139"/>
      <c r="K94" s="148"/>
      <c r="L94" s="136"/>
      <c r="M94" s="89" t="e">
        <f>'Wind Calculations'!$L94*LN(10/$L$4)/LN($L$5/$L$4)</f>
        <v>#DIV/0!</v>
      </c>
      <c r="N94" s="89" t="e">
        <f t="shared" si="24"/>
        <v>#DIV/0!</v>
      </c>
      <c r="O94" s="89" t="e">
        <f t="shared" si="25"/>
        <v>#DIV/0!</v>
      </c>
      <c r="P94" s="89" t="e">
        <f t="shared" si="26"/>
        <v>#DIV/0!</v>
      </c>
      <c r="Q94" s="89" t="e">
        <f t="shared" si="27"/>
        <v>#DIV/0!</v>
      </c>
      <c r="R94" s="89" t="e">
        <f>IF('Emission Calculations'!$C$9="flat",IF(0.053*'Wind Calculations'!$M94&gt;$L$3,58*('Wind Calculations'!$M94-$L$3)^2+25*('Wind Calculations'!$M94-$L$3),0),IF(N94&gt;$L$3,(58*(N94-$L$3)^2+25*(N94-$L$3))*$L$7,0)+IF(O94&gt;$L$3,(58*(O94-$L$3)^2+25*(O94-$L$3))*$M$7,0)+IF(P94&gt;$L$3,(58*(P94-$L$3)^2+25*(P94-$L$3))*$N$7,0)+IF(Q94&gt;$L$3,(58*(Q94-$L$3)^2+25*(Q94-$L$3))*$O$7,0))</f>
        <v>#DIV/0!</v>
      </c>
      <c r="S94" s="89" t="e">
        <f>IF('Emission Calculations'!$C$9="flat",IF(0.056*'Wind Calculations'!$M94&gt;$L$3,1,0),IF(OR(N94&gt;$L$3,O94&gt;$L$3,P94&gt;$L$3,AND((Q94&gt;$L$3),$L$7&gt;0)),1,0))</f>
        <v>#DIV/0!</v>
      </c>
      <c r="T94" s="47"/>
      <c r="U94" s="148"/>
      <c r="V94" s="136"/>
      <c r="W94" s="89" t="e">
        <f>'Wind Calculations'!$V94*LN(10/$V$4)/LN($V$5/$V$4)</f>
        <v>#DIV/0!</v>
      </c>
      <c r="X94" s="89" t="e">
        <f t="shared" si="28"/>
        <v>#DIV/0!</v>
      </c>
      <c r="Y94" s="89" t="e">
        <f t="shared" si="29"/>
        <v>#DIV/0!</v>
      </c>
      <c r="Z94" s="89" t="e">
        <f t="shared" si="30"/>
        <v>#DIV/0!</v>
      </c>
      <c r="AA94" s="89" t="e">
        <f t="shared" si="31"/>
        <v>#DIV/0!</v>
      </c>
      <c r="AB94" s="89" t="e">
        <f>IF('Emission Calculations'!$D$9="flat",IF(0.053*'Wind Calculations'!$W94&gt;$V$3,58*('Wind Calculations'!$W94-$L$3)^2+25*('Wind Calculations'!$W94-$L$3),0),IF(X94&gt;$L$3,(58*(X94-$L$3)^2+25*(X94-$L$3))*$V$7,0)+IF(Y94&gt;$V$3,(58*(Y94-$V$3)^2+25*(Y94-$V$3))*$W$7,0)+IF(Z94&gt;$V$3,(58*(Z94-$V$3)^2+25*(Z94-$V$3))*$X$7,0)+IF(AA94&gt;$V$3,(58*(AA94-$V$3)^2+25*(AA94-$V$3))*$Y$7,0))</f>
        <v>#DIV/0!</v>
      </c>
      <c r="AC94" s="89" t="e">
        <f>IF('Emission Calculations'!$D$9="flat",IF(0.056*'Wind Calculations'!$W94&gt;$V$3,1,0),IF(OR(X94&gt;$V$3,Y94&gt;$V$3,Z94&gt;$V$3,AND((AA94&gt;$V$3),$V$7&gt;0)),1,0))</f>
        <v>#DIV/0!</v>
      </c>
      <c r="AD94" s="47"/>
      <c r="AE94" s="148"/>
      <c r="AF94" s="136"/>
      <c r="AG94" s="89" t="e">
        <f>'Wind Calculations'!$AF94*LN(10/$AF$4)/LN($AF$5/$AF$4)</f>
        <v>#DIV/0!</v>
      </c>
      <c r="AH94" s="89" t="e">
        <f t="shared" si="32"/>
        <v>#DIV/0!</v>
      </c>
      <c r="AI94" s="89" t="e">
        <f t="shared" si="33"/>
        <v>#DIV/0!</v>
      </c>
      <c r="AJ94" s="89" t="e">
        <f t="shared" si="34"/>
        <v>#DIV/0!</v>
      </c>
      <c r="AK94" s="89" t="e">
        <f t="shared" si="35"/>
        <v>#DIV/0!</v>
      </c>
      <c r="AL94" s="89" t="e">
        <f>IF('Emission Calculations'!$E$9="flat",IF(0.053*'Wind Calculations'!$AG94&gt;$AF$3,58*('Wind Calculations'!$AG94-$AF$3)^2+25*('Wind Calculations'!$AG94-$AF$3),0),IF(AH94&gt;$AF$3,(58*(AH94-$AF$3)^2+25*(AH94-$AF$3))*$AF$7,0)+IF(AI94&gt;$AF$3,(58*(AI94-$AF$3)^2+25*(AI94-$AF$3))*$AG$7,0)+IF(AJ94&gt;$AF$3,(58*(AJ94-$AF$3)^2+25*(AJ94-$AF$3))*$AH$7,0)+IF(AK94&gt;$AF$3,(58*(AK94-$AF$3)^2+25*(AK94-$AF$3))*$AI$7,0))</f>
        <v>#DIV/0!</v>
      </c>
      <c r="AM94" s="89" t="e">
        <f>IF('Emission Calculations'!$E$9="flat",IF(0.056*'Wind Calculations'!$AG94&gt;$AF$3,1,0),IF(OR(AH94&gt;$AF$3,AI94&gt;$AF$3,AJ94&gt;$AF$3,AND((AK94&gt;$AF$3),$AF$7&gt;0)),1,0))</f>
        <v>#DIV/0!</v>
      </c>
      <c r="AN94" s="47"/>
      <c r="AO94" s="148"/>
      <c r="AP94" s="136"/>
      <c r="AQ94" s="89" t="e">
        <f>'Wind Calculations'!$AP94*LN(10/$AP$4)/LN($AP$5/$AP$4)</f>
        <v>#DIV/0!</v>
      </c>
      <c r="AR94" s="89" t="e">
        <f t="shared" si="36"/>
        <v>#DIV/0!</v>
      </c>
      <c r="AS94" s="89" t="e">
        <f t="shared" si="37"/>
        <v>#DIV/0!</v>
      </c>
      <c r="AT94" s="89" t="e">
        <f t="shared" si="38"/>
        <v>#DIV/0!</v>
      </c>
      <c r="AU94" s="89" t="e">
        <f t="shared" si="39"/>
        <v>#DIV/0!</v>
      </c>
      <c r="AV94" s="89" t="e">
        <f>IF('Emission Calculations'!$F$9="flat",IF(0.053*'Wind Calculations'!$AQ94&gt;$AP$3,58*('Wind Calculations'!$AQ94-$AP$3)^2+25*('Wind Calculations'!$AQ94-$AP$3),0),IF(AR94&gt;$AP$3,(58*(AR94-$AP$3)^2+25*(AR94-$AP$3))*$AP$7,0)+IF(AS94&gt;$AP$3,(58*(AS94-$AP$3)^2+25*(AS94-$AP$3))*$AQ$7,0)+IF(AT94&gt;$AP$3,(58*(AT94-$AP$3)^2+25*(AT94-$AP$3))*$AR$7,0)+IF(AU94&gt;$AP$3,(58*(AU94-$AP$3)^2+25*(AU94-$AP$3))*$AS$7,0))</f>
        <v>#DIV/0!</v>
      </c>
      <c r="AW94" s="89" t="e">
        <f>IF('Emission Calculations'!$F$9="flat",IF(0.056*'Wind Calculations'!$AQ94&gt;$AP$3,1,0),IF(OR(AR94&gt;$AP$3,AS94&gt;$AP$3,AT94&gt;$AP$3,AND((AU94&gt;$AP$3),$AP$7&gt;0)),1,0))</f>
        <v>#DIV/0!</v>
      </c>
    </row>
    <row r="95" spans="1:49">
      <c r="A95" s="148"/>
      <c r="B95" s="136"/>
      <c r="C95" s="89" t="e">
        <f>'Wind Calculations'!$B95*LN(10/$B$4)/LN($B$5/$B$4)</f>
        <v>#DIV/0!</v>
      </c>
      <c r="D95" s="89" t="e">
        <f t="shared" si="20"/>
        <v>#DIV/0!</v>
      </c>
      <c r="E95" s="89" t="e">
        <f t="shared" si="21"/>
        <v>#DIV/0!</v>
      </c>
      <c r="F95" s="89" t="e">
        <f t="shared" si="22"/>
        <v>#DIV/0!</v>
      </c>
      <c r="G95" s="89" t="e">
        <f t="shared" si="23"/>
        <v>#DIV/0!</v>
      </c>
      <c r="H95" s="138" t="e">
        <f>IF('Emission Calculations'!$B$9="flat",IF(0.053*'Wind Calculations'!$C95&gt;$B$3,58*('Wind Calculations'!$C95-$B$3)^2+25*('Wind Calculations'!$C95-$B$3),0),IF(D95&gt;$B$3,(58*(D95-$B$3)^2+25*(D95-$B$3))*$B$7,0)+IF(E95&gt;$B$3,(58*(E95-$B$3)^2+25*(E95-$B$3))*$C$7,0)+IF(F95&gt;$B$3,(58*(F95-$B$3)^2+25*(F95-$B$3))*$D$7,0)+IF(G95&gt;$B$3,(58*(G95-$B$3)^2+25*(G95-$B$3))*$E$7,0))</f>
        <v>#DIV/0!</v>
      </c>
      <c r="I95" s="138" t="e">
        <f>IF('Emission Calculations'!$B$9="flat",IF(0.056*'Wind Calculations'!$C95&gt;$B$3,1,0),IF(OR(D95&gt;$B$3,E95&gt;$B$3,F95&gt;$B$3,AND((G95&gt;$B$3),$B$7&gt;0)),1,0))</f>
        <v>#DIV/0!</v>
      </c>
      <c r="J95" s="139"/>
      <c r="K95" s="148"/>
      <c r="L95" s="136"/>
      <c r="M95" s="89" t="e">
        <f>'Wind Calculations'!$L95*LN(10/$L$4)/LN($L$5/$L$4)</f>
        <v>#DIV/0!</v>
      </c>
      <c r="N95" s="89" t="e">
        <f t="shared" si="24"/>
        <v>#DIV/0!</v>
      </c>
      <c r="O95" s="89" t="e">
        <f t="shared" si="25"/>
        <v>#DIV/0!</v>
      </c>
      <c r="P95" s="89" t="e">
        <f t="shared" si="26"/>
        <v>#DIV/0!</v>
      </c>
      <c r="Q95" s="89" t="e">
        <f t="shared" si="27"/>
        <v>#DIV/0!</v>
      </c>
      <c r="R95" s="89" t="e">
        <f>IF('Emission Calculations'!$C$9="flat",IF(0.053*'Wind Calculations'!$M95&gt;$L$3,58*('Wind Calculations'!$M95-$L$3)^2+25*('Wind Calculations'!$M95-$L$3),0),IF(N95&gt;$L$3,(58*(N95-$L$3)^2+25*(N95-$L$3))*$L$7,0)+IF(O95&gt;$L$3,(58*(O95-$L$3)^2+25*(O95-$L$3))*$M$7,0)+IF(P95&gt;$L$3,(58*(P95-$L$3)^2+25*(P95-$L$3))*$N$7,0)+IF(Q95&gt;$L$3,(58*(Q95-$L$3)^2+25*(Q95-$L$3))*$O$7,0))</f>
        <v>#DIV/0!</v>
      </c>
      <c r="S95" s="89" t="e">
        <f>IF('Emission Calculations'!$C$9="flat",IF(0.056*'Wind Calculations'!$M95&gt;$L$3,1,0),IF(OR(N95&gt;$L$3,O95&gt;$L$3,P95&gt;$L$3,AND((Q95&gt;$L$3),$L$7&gt;0)),1,0))</f>
        <v>#DIV/0!</v>
      </c>
      <c r="T95" s="47"/>
      <c r="U95" s="148"/>
      <c r="V95" s="136"/>
      <c r="W95" s="89" t="e">
        <f>'Wind Calculations'!$V95*LN(10/$V$4)/LN($V$5/$V$4)</f>
        <v>#DIV/0!</v>
      </c>
      <c r="X95" s="89" t="e">
        <f t="shared" si="28"/>
        <v>#DIV/0!</v>
      </c>
      <c r="Y95" s="89" t="e">
        <f t="shared" si="29"/>
        <v>#DIV/0!</v>
      </c>
      <c r="Z95" s="89" t="e">
        <f t="shared" si="30"/>
        <v>#DIV/0!</v>
      </c>
      <c r="AA95" s="89" t="e">
        <f t="shared" si="31"/>
        <v>#DIV/0!</v>
      </c>
      <c r="AB95" s="89" t="e">
        <f>IF('Emission Calculations'!$D$9="flat",IF(0.053*'Wind Calculations'!$W95&gt;$V$3,58*('Wind Calculations'!$W95-$L$3)^2+25*('Wind Calculations'!$W95-$L$3),0),IF(X95&gt;$L$3,(58*(X95-$L$3)^2+25*(X95-$L$3))*$V$7,0)+IF(Y95&gt;$V$3,(58*(Y95-$V$3)^2+25*(Y95-$V$3))*$W$7,0)+IF(Z95&gt;$V$3,(58*(Z95-$V$3)^2+25*(Z95-$V$3))*$X$7,0)+IF(AA95&gt;$V$3,(58*(AA95-$V$3)^2+25*(AA95-$V$3))*$Y$7,0))</f>
        <v>#DIV/0!</v>
      </c>
      <c r="AC95" s="89" t="e">
        <f>IF('Emission Calculations'!$D$9="flat",IF(0.056*'Wind Calculations'!$W95&gt;$V$3,1,0),IF(OR(X95&gt;$V$3,Y95&gt;$V$3,Z95&gt;$V$3,AND((AA95&gt;$V$3),$V$7&gt;0)),1,0))</f>
        <v>#DIV/0!</v>
      </c>
      <c r="AD95" s="47"/>
      <c r="AE95" s="148"/>
      <c r="AF95" s="136"/>
      <c r="AG95" s="89" t="e">
        <f>'Wind Calculations'!$AF95*LN(10/$AF$4)/LN($AF$5/$AF$4)</f>
        <v>#DIV/0!</v>
      </c>
      <c r="AH95" s="89" t="e">
        <f t="shared" si="32"/>
        <v>#DIV/0!</v>
      </c>
      <c r="AI95" s="89" t="e">
        <f t="shared" si="33"/>
        <v>#DIV/0!</v>
      </c>
      <c r="AJ95" s="89" t="e">
        <f t="shared" si="34"/>
        <v>#DIV/0!</v>
      </c>
      <c r="AK95" s="89" t="e">
        <f t="shared" si="35"/>
        <v>#DIV/0!</v>
      </c>
      <c r="AL95" s="89" t="e">
        <f>IF('Emission Calculations'!$E$9="flat",IF(0.053*'Wind Calculations'!$AG95&gt;$AF$3,58*('Wind Calculations'!$AG95-$AF$3)^2+25*('Wind Calculations'!$AG95-$AF$3),0),IF(AH95&gt;$AF$3,(58*(AH95-$AF$3)^2+25*(AH95-$AF$3))*$AF$7,0)+IF(AI95&gt;$AF$3,(58*(AI95-$AF$3)^2+25*(AI95-$AF$3))*$AG$7,0)+IF(AJ95&gt;$AF$3,(58*(AJ95-$AF$3)^2+25*(AJ95-$AF$3))*$AH$7,0)+IF(AK95&gt;$AF$3,(58*(AK95-$AF$3)^2+25*(AK95-$AF$3))*$AI$7,0))</f>
        <v>#DIV/0!</v>
      </c>
      <c r="AM95" s="89" t="e">
        <f>IF('Emission Calculations'!$E$9="flat",IF(0.056*'Wind Calculations'!$AG95&gt;$AF$3,1,0),IF(OR(AH95&gt;$AF$3,AI95&gt;$AF$3,AJ95&gt;$AF$3,AND((AK95&gt;$AF$3),$AF$7&gt;0)),1,0))</f>
        <v>#DIV/0!</v>
      </c>
      <c r="AN95" s="47"/>
      <c r="AO95" s="148"/>
      <c r="AP95" s="136"/>
      <c r="AQ95" s="89" t="e">
        <f>'Wind Calculations'!$AP95*LN(10/$AP$4)/LN($AP$5/$AP$4)</f>
        <v>#DIV/0!</v>
      </c>
      <c r="AR95" s="89" t="e">
        <f t="shared" si="36"/>
        <v>#DIV/0!</v>
      </c>
      <c r="AS95" s="89" t="e">
        <f t="shared" si="37"/>
        <v>#DIV/0!</v>
      </c>
      <c r="AT95" s="89" t="e">
        <f t="shared" si="38"/>
        <v>#DIV/0!</v>
      </c>
      <c r="AU95" s="89" t="e">
        <f t="shared" si="39"/>
        <v>#DIV/0!</v>
      </c>
      <c r="AV95" s="89" t="e">
        <f>IF('Emission Calculations'!$F$9="flat",IF(0.053*'Wind Calculations'!$AQ95&gt;$AP$3,58*('Wind Calculations'!$AQ95-$AP$3)^2+25*('Wind Calculations'!$AQ95-$AP$3),0),IF(AR95&gt;$AP$3,(58*(AR95-$AP$3)^2+25*(AR95-$AP$3))*$AP$7,0)+IF(AS95&gt;$AP$3,(58*(AS95-$AP$3)^2+25*(AS95-$AP$3))*$AQ$7,0)+IF(AT95&gt;$AP$3,(58*(AT95-$AP$3)^2+25*(AT95-$AP$3))*$AR$7,0)+IF(AU95&gt;$AP$3,(58*(AU95-$AP$3)^2+25*(AU95-$AP$3))*$AS$7,0))</f>
        <v>#DIV/0!</v>
      </c>
      <c r="AW95" s="89" t="e">
        <f>IF('Emission Calculations'!$F$9="flat",IF(0.056*'Wind Calculations'!$AQ95&gt;$AP$3,1,0),IF(OR(AR95&gt;$AP$3,AS95&gt;$AP$3,AT95&gt;$AP$3,AND((AU95&gt;$AP$3),$AP$7&gt;0)),1,0))</f>
        <v>#DIV/0!</v>
      </c>
    </row>
    <row r="96" spans="1:49">
      <c r="A96" s="148"/>
      <c r="B96" s="136"/>
      <c r="C96" s="89" t="e">
        <f>'Wind Calculations'!$B96*LN(10/$B$4)/LN($B$5/$B$4)</f>
        <v>#DIV/0!</v>
      </c>
      <c r="D96" s="89" t="e">
        <f t="shared" si="20"/>
        <v>#DIV/0!</v>
      </c>
      <c r="E96" s="89" t="e">
        <f t="shared" si="21"/>
        <v>#DIV/0!</v>
      </c>
      <c r="F96" s="89" t="e">
        <f t="shared" si="22"/>
        <v>#DIV/0!</v>
      </c>
      <c r="G96" s="89" t="e">
        <f t="shared" si="23"/>
        <v>#DIV/0!</v>
      </c>
      <c r="H96" s="138" t="e">
        <f>IF('Emission Calculations'!$B$9="flat",IF(0.053*'Wind Calculations'!$C96&gt;$B$3,58*('Wind Calculations'!$C96-$B$3)^2+25*('Wind Calculations'!$C96-$B$3),0),IF(D96&gt;$B$3,(58*(D96-$B$3)^2+25*(D96-$B$3))*$B$7,0)+IF(E96&gt;$B$3,(58*(E96-$B$3)^2+25*(E96-$B$3))*$C$7,0)+IF(F96&gt;$B$3,(58*(F96-$B$3)^2+25*(F96-$B$3))*$D$7,0)+IF(G96&gt;$B$3,(58*(G96-$B$3)^2+25*(G96-$B$3))*$E$7,0))</f>
        <v>#DIV/0!</v>
      </c>
      <c r="I96" s="138" t="e">
        <f>IF('Emission Calculations'!$B$9="flat",IF(0.056*'Wind Calculations'!$C96&gt;$B$3,1,0),IF(OR(D96&gt;$B$3,E96&gt;$B$3,F96&gt;$B$3,AND((G96&gt;$B$3),$B$7&gt;0)),1,0))</f>
        <v>#DIV/0!</v>
      </c>
      <c r="J96" s="139"/>
      <c r="K96" s="148"/>
      <c r="L96" s="136"/>
      <c r="M96" s="89" t="e">
        <f>'Wind Calculations'!$L96*LN(10/$L$4)/LN($L$5/$L$4)</f>
        <v>#DIV/0!</v>
      </c>
      <c r="N96" s="89" t="e">
        <f t="shared" si="24"/>
        <v>#DIV/0!</v>
      </c>
      <c r="O96" s="89" t="e">
        <f t="shared" si="25"/>
        <v>#DIV/0!</v>
      </c>
      <c r="P96" s="89" t="e">
        <f t="shared" si="26"/>
        <v>#DIV/0!</v>
      </c>
      <c r="Q96" s="89" t="e">
        <f t="shared" si="27"/>
        <v>#DIV/0!</v>
      </c>
      <c r="R96" s="89" t="e">
        <f>IF('Emission Calculations'!$C$9="flat",IF(0.053*'Wind Calculations'!$M96&gt;$L$3,58*('Wind Calculations'!$M96-$L$3)^2+25*('Wind Calculations'!$M96-$L$3),0),IF(N96&gt;$L$3,(58*(N96-$L$3)^2+25*(N96-$L$3))*$L$7,0)+IF(O96&gt;$L$3,(58*(O96-$L$3)^2+25*(O96-$L$3))*$M$7,0)+IF(P96&gt;$L$3,(58*(P96-$L$3)^2+25*(P96-$L$3))*$N$7,0)+IF(Q96&gt;$L$3,(58*(Q96-$L$3)^2+25*(Q96-$L$3))*$O$7,0))</f>
        <v>#DIV/0!</v>
      </c>
      <c r="S96" s="89" t="e">
        <f>IF('Emission Calculations'!$C$9="flat",IF(0.056*'Wind Calculations'!$M96&gt;$L$3,1,0),IF(OR(N96&gt;$L$3,O96&gt;$L$3,P96&gt;$L$3,AND((Q96&gt;$L$3),$L$7&gt;0)),1,0))</f>
        <v>#DIV/0!</v>
      </c>
      <c r="T96" s="47"/>
      <c r="U96" s="148"/>
      <c r="V96" s="136"/>
      <c r="W96" s="89" t="e">
        <f>'Wind Calculations'!$V96*LN(10/$V$4)/LN($V$5/$V$4)</f>
        <v>#DIV/0!</v>
      </c>
      <c r="X96" s="89" t="e">
        <f t="shared" si="28"/>
        <v>#DIV/0!</v>
      </c>
      <c r="Y96" s="89" t="e">
        <f t="shared" si="29"/>
        <v>#DIV/0!</v>
      </c>
      <c r="Z96" s="89" t="e">
        <f t="shared" si="30"/>
        <v>#DIV/0!</v>
      </c>
      <c r="AA96" s="89" t="e">
        <f t="shared" si="31"/>
        <v>#DIV/0!</v>
      </c>
      <c r="AB96" s="89" t="e">
        <f>IF('Emission Calculations'!$D$9="flat",IF(0.053*'Wind Calculations'!$W96&gt;$V$3,58*('Wind Calculations'!$W96-$L$3)^2+25*('Wind Calculations'!$W96-$L$3),0),IF(X96&gt;$L$3,(58*(X96-$L$3)^2+25*(X96-$L$3))*$V$7,0)+IF(Y96&gt;$V$3,(58*(Y96-$V$3)^2+25*(Y96-$V$3))*$W$7,0)+IF(Z96&gt;$V$3,(58*(Z96-$V$3)^2+25*(Z96-$V$3))*$X$7,0)+IF(AA96&gt;$V$3,(58*(AA96-$V$3)^2+25*(AA96-$V$3))*$Y$7,0))</f>
        <v>#DIV/0!</v>
      </c>
      <c r="AC96" s="89" t="e">
        <f>IF('Emission Calculations'!$D$9="flat",IF(0.056*'Wind Calculations'!$W96&gt;$V$3,1,0),IF(OR(X96&gt;$V$3,Y96&gt;$V$3,Z96&gt;$V$3,AND((AA96&gt;$V$3),$V$7&gt;0)),1,0))</f>
        <v>#DIV/0!</v>
      </c>
      <c r="AD96" s="47"/>
      <c r="AE96" s="148"/>
      <c r="AF96" s="136"/>
      <c r="AG96" s="89" t="e">
        <f>'Wind Calculations'!$AF96*LN(10/$AF$4)/LN($AF$5/$AF$4)</f>
        <v>#DIV/0!</v>
      </c>
      <c r="AH96" s="89" t="e">
        <f t="shared" si="32"/>
        <v>#DIV/0!</v>
      </c>
      <c r="AI96" s="89" t="e">
        <f t="shared" si="33"/>
        <v>#DIV/0!</v>
      </c>
      <c r="AJ96" s="89" t="e">
        <f t="shared" si="34"/>
        <v>#DIV/0!</v>
      </c>
      <c r="AK96" s="89" t="e">
        <f t="shared" si="35"/>
        <v>#DIV/0!</v>
      </c>
      <c r="AL96" s="89" t="e">
        <f>IF('Emission Calculations'!$E$9="flat",IF(0.053*'Wind Calculations'!$AG96&gt;$AF$3,58*('Wind Calculations'!$AG96-$AF$3)^2+25*('Wind Calculations'!$AG96-$AF$3),0),IF(AH96&gt;$AF$3,(58*(AH96-$AF$3)^2+25*(AH96-$AF$3))*$AF$7,0)+IF(AI96&gt;$AF$3,(58*(AI96-$AF$3)^2+25*(AI96-$AF$3))*$AG$7,0)+IF(AJ96&gt;$AF$3,(58*(AJ96-$AF$3)^2+25*(AJ96-$AF$3))*$AH$7,0)+IF(AK96&gt;$AF$3,(58*(AK96-$AF$3)^2+25*(AK96-$AF$3))*$AI$7,0))</f>
        <v>#DIV/0!</v>
      </c>
      <c r="AM96" s="89" t="e">
        <f>IF('Emission Calculations'!$E$9="flat",IF(0.056*'Wind Calculations'!$AG96&gt;$AF$3,1,0),IF(OR(AH96&gt;$AF$3,AI96&gt;$AF$3,AJ96&gt;$AF$3,AND((AK96&gt;$AF$3),$AF$7&gt;0)),1,0))</f>
        <v>#DIV/0!</v>
      </c>
      <c r="AN96" s="47"/>
      <c r="AO96" s="148"/>
      <c r="AP96" s="136"/>
      <c r="AQ96" s="89" t="e">
        <f>'Wind Calculations'!$AP96*LN(10/$AP$4)/LN($AP$5/$AP$4)</f>
        <v>#DIV/0!</v>
      </c>
      <c r="AR96" s="89" t="e">
        <f t="shared" si="36"/>
        <v>#DIV/0!</v>
      </c>
      <c r="AS96" s="89" t="e">
        <f t="shared" si="37"/>
        <v>#DIV/0!</v>
      </c>
      <c r="AT96" s="89" t="e">
        <f t="shared" si="38"/>
        <v>#DIV/0!</v>
      </c>
      <c r="AU96" s="89" t="e">
        <f t="shared" si="39"/>
        <v>#DIV/0!</v>
      </c>
      <c r="AV96" s="89" t="e">
        <f>IF('Emission Calculations'!$F$9="flat",IF(0.053*'Wind Calculations'!$AQ96&gt;$AP$3,58*('Wind Calculations'!$AQ96-$AP$3)^2+25*('Wind Calculations'!$AQ96-$AP$3),0),IF(AR96&gt;$AP$3,(58*(AR96-$AP$3)^2+25*(AR96-$AP$3))*$AP$7,0)+IF(AS96&gt;$AP$3,(58*(AS96-$AP$3)^2+25*(AS96-$AP$3))*$AQ$7,0)+IF(AT96&gt;$AP$3,(58*(AT96-$AP$3)^2+25*(AT96-$AP$3))*$AR$7,0)+IF(AU96&gt;$AP$3,(58*(AU96-$AP$3)^2+25*(AU96-$AP$3))*$AS$7,0))</f>
        <v>#DIV/0!</v>
      </c>
      <c r="AW96" s="89" t="e">
        <f>IF('Emission Calculations'!$F$9="flat",IF(0.056*'Wind Calculations'!$AQ96&gt;$AP$3,1,0),IF(OR(AR96&gt;$AP$3,AS96&gt;$AP$3,AT96&gt;$AP$3,AND((AU96&gt;$AP$3),$AP$7&gt;0)),1,0))</f>
        <v>#DIV/0!</v>
      </c>
    </row>
    <row r="97" spans="1:49">
      <c r="A97" s="148"/>
      <c r="B97" s="136"/>
      <c r="C97" s="89" t="e">
        <f>'Wind Calculations'!$B97*LN(10/$B$4)/LN($B$5/$B$4)</f>
        <v>#DIV/0!</v>
      </c>
      <c r="D97" s="89" t="e">
        <f t="shared" si="20"/>
        <v>#DIV/0!</v>
      </c>
      <c r="E97" s="89" t="e">
        <f t="shared" si="21"/>
        <v>#DIV/0!</v>
      </c>
      <c r="F97" s="89" t="e">
        <f t="shared" si="22"/>
        <v>#DIV/0!</v>
      </c>
      <c r="G97" s="89" t="e">
        <f t="shared" si="23"/>
        <v>#DIV/0!</v>
      </c>
      <c r="H97" s="138" t="e">
        <f>IF('Emission Calculations'!$B$9="flat",IF(0.053*'Wind Calculations'!$C97&gt;$B$3,58*('Wind Calculations'!$C97-$B$3)^2+25*('Wind Calculations'!$C97-$B$3),0),IF(D97&gt;$B$3,(58*(D97-$B$3)^2+25*(D97-$B$3))*$B$7,0)+IF(E97&gt;$B$3,(58*(E97-$B$3)^2+25*(E97-$B$3))*$C$7,0)+IF(F97&gt;$B$3,(58*(F97-$B$3)^2+25*(F97-$B$3))*$D$7,0)+IF(G97&gt;$B$3,(58*(G97-$B$3)^2+25*(G97-$B$3))*$E$7,0))</f>
        <v>#DIV/0!</v>
      </c>
      <c r="I97" s="138" t="e">
        <f>IF('Emission Calculations'!$B$9="flat",IF(0.056*'Wind Calculations'!$C97&gt;$B$3,1,0),IF(OR(D97&gt;$B$3,E97&gt;$B$3,F97&gt;$B$3,AND((G97&gt;$B$3),$B$7&gt;0)),1,0))</f>
        <v>#DIV/0!</v>
      </c>
      <c r="J97" s="139"/>
      <c r="K97" s="148"/>
      <c r="L97" s="136"/>
      <c r="M97" s="89" t="e">
        <f>'Wind Calculations'!$L97*LN(10/$L$4)/LN($L$5/$L$4)</f>
        <v>#DIV/0!</v>
      </c>
      <c r="N97" s="89" t="e">
        <f t="shared" si="24"/>
        <v>#DIV/0!</v>
      </c>
      <c r="O97" s="89" t="e">
        <f t="shared" si="25"/>
        <v>#DIV/0!</v>
      </c>
      <c r="P97" s="89" t="e">
        <f t="shared" si="26"/>
        <v>#DIV/0!</v>
      </c>
      <c r="Q97" s="89" t="e">
        <f t="shared" si="27"/>
        <v>#DIV/0!</v>
      </c>
      <c r="R97" s="89" t="e">
        <f>IF('Emission Calculations'!$C$9="flat",IF(0.053*'Wind Calculations'!$M97&gt;$L$3,58*('Wind Calculations'!$M97-$L$3)^2+25*('Wind Calculations'!$M97-$L$3),0),IF(N97&gt;$L$3,(58*(N97-$L$3)^2+25*(N97-$L$3))*$L$7,0)+IF(O97&gt;$L$3,(58*(O97-$L$3)^2+25*(O97-$L$3))*$M$7,0)+IF(P97&gt;$L$3,(58*(P97-$L$3)^2+25*(P97-$L$3))*$N$7,0)+IF(Q97&gt;$L$3,(58*(Q97-$L$3)^2+25*(Q97-$L$3))*$O$7,0))</f>
        <v>#DIV/0!</v>
      </c>
      <c r="S97" s="89" t="e">
        <f>IF('Emission Calculations'!$C$9="flat",IF(0.056*'Wind Calculations'!$M97&gt;$L$3,1,0),IF(OR(N97&gt;$L$3,O97&gt;$L$3,P97&gt;$L$3,AND((Q97&gt;$L$3),$L$7&gt;0)),1,0))</f>
        <v>#DIV/0!</v>
      </c>
      <c r="T97" s="47"/>
      <c r="U97" s="148"/>
      <c r="V97" s="136"/>
      <c r="W97" s="89" t="e">
        <f>'Wind Calculations'!$V97*LN(10/$V$4)/LN($V$5/$V$4)</f>
        <v>#DIV/0!</v>
      </c>
      <c r="X97" s="89" t="e">
        <f t="shared" si="28"/>
        <v>#DIV/0!</v>
      </c>
      <c r="Y97" s="89" t="e">
        <f t="shared" si="29"/>
        <v>#DIV/0!</v>
      </c>
      <c r="Z97" s="89" t="e">
        <f t="shared" si="30"/>
        <v>#DIV/0!</v>
      </c>
      <c r="AA97" s="89" t="e">
        <f t="shared" si="31"/>
        <v>#DIV/0!</v>
      </c>
      <c r="AB97" s="89" t="e">
        <f>IF('Emission Calculations'!$D$9="flat",IF(0.053*'Wind Calculations'!$W97&gt;$V$3,58*('Wind Calculations'!$W97-$L$3)^2+25*('Wind Calculations'!$W97-$L$3),0),IF(X97&gt;$L$3,(58*(X97-$L$3)^2+25*(X97-$L$3))*$V$7,0)+IF(Y97&gt;$V$3,(58*(Y97-$V$3)^2+25*(Y97-$V$3))*$W$7,0)+IF(Z97&gt;$V$3,(58*(Z97-$V$3)^2+25*(Z97-$V$3))*$X$7,0)+IF(AA97&gt;$V$3,(58*(AA97-$V$3)^2+25*(AA97-$V$3))*$Y$7,0))</f>
        <v>#DIV/0!</v>
      </c>
      <c r="AC97" s="89" t="e">
        <f>IF('Emission Calculations'!$D$9="flat",IF(0.056*'Wind Calculations'!$W97&gt;$V$3,1,0),IF(OR(X97&gt;$V$3,Y97&gt;$V$3,Z97&gt;$V$3,AND((AA97&gt;$V$3),$V$7&gt;0)),1,0))</f>
        <v>#DIV/0!</v>
      </c>
      <c r="AD97" s="47"/>
      <c r="AE97" s="148"/>
      <c r="AF97" s="136"/>
      <c r="AG97" s="89" t="e">
        <f>'Wind Calculations'!$AF97*LN(10/$AF$4)/LN($AF$5/$AF$4)</f>
        <v>#DIV/0!</v>
      </c>
      <c r="AH97" s="89" t="e">
        <f t="shared" si="32"/>
        <v>#DIV/0!</v>
      </c>
      <c r="AI97" s="89" t="e">
        <f t="shared" si="33"/>
        <v>#DIV/0!</v>
      </c>
      <c r="AJ97" s="89" t="e">
        <f t="shared" si="34"/>
        <v>#DIV/0!</v>
      </c>
      <c r="AK97" s="89" t="e">
        <f t="shared" si="35"/>
        <v>#DIV/0!</v>
      </c>
      <c r="AL97" s="89" t="e">
        <f>IF('Emission Calculations'!$E$9="flat",IF(0.053*'Wind Calculations'!$AG97&gt;$AF$3,58*('Wind Calculations'!$AG97-$AF$3)^2+25*('Wind Calculations'!$AG97-$AF$3),0),IF(AH97&gt;$AF$3,(58*(AH97-$AF$3)^2+25*(AH97-$AF$3))*$AF$7,0)+IF(AI97&gt;$AF$3,(58*(AI97-$AF$3)^2+25*(AI97-$AF$3))*$AG$7,0)+IF(AJ97&gt;$AF$3,(58*(AJ97-$AF$3)^2+25*(AJ97-$AF$3))*$AH$7,0)+IF(AK97&gt;$AF$3,(58*(AK97-$AF$3)^2+25*(AK97-$AF$3))*$AI$7,0))</f>
        <v>#DIV/0!</v>
      </c>
      <c r="AM97" s="89" t="e">
        <f>IF('Emission Calculations'!$E$9="flat",IF(0.056*'Wind Calculations'!$AG97&gt;$AF$3,1,0),IF(OR(AH97&gt;$AF$3,AI97&gt;$AF$3,AJ97&gt;$AF$3,AND((AK97&gt;$AF$3),$AF$7&gt;0)),1,0))</f>
        <v>#DIV/0!</v>
      </c>
      <c r="AN97" s="47"/>
      <c r="AO97" s="148"/>
      <c r="AP97" s="136"/>
      <c r="AQ97" s="89" t="e">
        <f>'Wind Calculations'!$AP97*LN(10/$AP$4)/LN($AP$5/$AP$4)</f>
        <v>#DIV/0!</v>
      </c>
      <c r="AR97" s="89" t="e">
        <f t="shared" si="36"/>
        <v>#DIV/0!</v>
      </c>
      <c r="AS97" s="89" t="e">
        <f t="shared" si="37"/>
        <v>#DIV/0!</v>
      </c>
      <c r="AT97" s="89" t="e">
        <f t="shared" si="38"/>
        <v>#DIV/0!</v>
      </c>
      <c r="AU97" s="89" t="e">
        <f t="shared" si="39"/>
        <v>#DIV/0!</v>
      </c>
      <c r="AV97" s="89" t="e">
        <f>IF('Emission Calculations'!$F$9="flat",IF(0.053*'Wind Calculations'!$AQ97&gt;$AP$3,58*('Wind Calculations'!$AQ97-$AP$3)^2+25*('Wind Calculations'!$AQ97-$AP$3),0),IF(AR97&gt;$AP$3,(58*(AR97-$AP$3)^2+25*(AR97-$AP$3))*$AP$7,0)+IF(AS97&gt;$AP$3,(58*(AS97-$AP$3)^2+25*(AS97-$AP$3))*$AQ$7,0)+IF(AT97&gt;$AP$3,(58*(AT97-$AP$3)^2+25*(AT97-$AP$3))*$AR$7,0)+IF(AU97&gt;$AP$3,(58*(AU97-$AP$3)^2+25*(AU97-$AP$3))*$AS$7,0))</f>
        <v>#DIV/0!</v>
      </c>
      <c r="AW97" s="89" t="e">
        <f>IF('Emission Calculations'!$F$9="flat",IF(0.056*'Wind Calculations'!$AQ97&gt;$AP$3,1,0),IF(OR(AR97&gt;$AP$3,AS97&gt;$AP$3,AT97&gt;$AP$3,AND((AU97&gt;$AP$3),$AP$7&gt;0)),1,0))</f>
        <v>#DIV/0!</v>
      </c>
    </row>
    <row r="98" spans="1:49">
      <c r="A98" s="148"/>
      <c r="B98" s="136"/>
      <c r="C98" s="89" t="e">
        <f>'Wind Calculations'!$B98*LN(10/$B$4)/LN($B$5/$B$4)</f>
        <v>#DIV/0!</v>
      </c>
      <c r="D98" s="89" t="e">
        <f t="shared" si="20"/>
        <v>#DIV/0!</v>
      </c>
      <c r="E98" s="89" t="e">
        <f t="shared" si="21"/>
        <v>#DIV/0!</v>
      </c>
      <c r="F98" s="89" t="e">
        <f t="shared" si="22"/>
        <v>#DIV/0!</v>
      </c>
      <c r="G98" s="89" t="e">
        <f t="shared" si="23"/>
        <v>#DIV/0!</v>
      </c>
      <c r="H98" s="138" t="e">
        <f>IF('Emission Calculations'!$B$9="flat",IF(0.053*'Wind Calculations'!$C98&gt;$B$3,58*('Wind Calculations'!$C98-$B$3)^2+25*('Wind Calculations'!$C98-$B$3),0),IF(D98&gt;$B$3,(58*(D98-$B$3)^2+25*(D98-$B$3))*$B$7,0)+IF(E98&gt;$B$3,(58*(E98-$B$3)^2+25*(E98-$B$3))*$C$7,0)+IF(F98&gt;$B$3,(58*(F98-$B$3)^2+25*(F98-$B$3))*$D$7,0)+IF(G98&gt;$B$3,(58*(G98-$B$3)^2+25*(G98-$B$3))*$E$7,0))</f>
        <v>#DIV/0!</v>
      </c>
      <c r="I98" s="138" t="e">
        <f>IF('Emission Calculations'!$B$9="flat",IF(0.056*'Wind Calculations'!$C98&gt;$B$3,1,0),IF(OR(D98&gt;$B$3,E98&gt;$B$3,F98&gt;$B$3,AND((G98&gt;$B$3),$B$7&gt;0)),1,0))</f>
        <v>#DIV/0!</v>
      </c>
      <c r="J98" s="139"/>
      <c r="K98" s="148"/>
      <c r="L98" s="136"/>
      <c r="M98" s="89" t="e">
        <f>'Wind Calculations'!$L98*LN(10/$L$4)/LN($L$5/$L$4)</f>
        <v>#DIV/0!</v>
      </c>
      <c r="N98" s="89" t="e">
        <f t="shared" si="24"/>
        <v>#DIV/0!</v>
      </c>
      <c r="O98" s="89" t="e">
        <f t="shared" si="25"/>
        <v>#DIV/0!</v>
      </c>
      <c r="P98" s="89" t="e">
        <f t="shared" si="26"/>
        <v>#DIV/0!</v>
      </c>
      <c r="Q98" s="89" t="e">
        <f t="shared" si="27"/>
        <v>#DIV/0!</v>
      </c>
      <c r="R98" s="89" t="e">
        <f>IF('Emission Calculations'!$C$9="flat",IF(0.053*'Wind Calculations'!$M98&gt;$L$3,58*('Wind Calculations'!$M98-$L$3)^2+25*('Wind Calculations'!$M98-$L$3),0),IF(N98&gt;$L$3,(58*(N98-$L$3)^2+25*(N98-$L$3))*$L$7,0)+IF(O98&gt;$L$3,(58*(O98-$L$3)^2+25*(O98-$L$3))*$M$7,0)+IF(P98&gt;$L$3,(58*(P98-$L$3)^2+25*(P98-$L$3))*$N$7,0)+IF(Q98&gt;$L$3,(58*(Q98-$L$3)^2+25*(Q98-$L$3))*$O$7,0))</f>
        <v>#DIV/0!</v>
      </c>
      <c r="S98" s="89" t="e">
        <f>IF('Emission Calculations'!$C$9="flat",IF(0.056*'Wind Calculations'!$M98&gt;$L$3,1,0),IF(OR(N98&gt;$L$3,O98&gt;$L$3,P98&gt;$L$3,AND((Q98&gt;$L$3),$L$7&gt;0)),1,0))</f>
        <v>#DIV/0!</v>
      </c>
      <c r="T98" s="47"/>
      <c r="U98" s="148"/>
      <c r="V98" s="136"/>
      <c r="W98" s="89" t="e">
        <f>'Wind Calculations'!$V98*LN(10/$V$4)/LN($V$5/$V$4)</f>
        <v>#DIV/0!</v>
      </c>
      <c r="X98" s="89" t="e">
        <f t="shared" si="28"/>
        <v>#DIV/0!</v>
      </c>
      <c r="Y98" s="89" t="e">
        <f t="shared" si="29"/>
        <v>#DIV/0!</v>
      </c>
      <c r="Z98" s="89" t="e">
        <f t="shared" si="30"/>
        <v>#DIV/0!</v>
      </c>
      <c r="AA98" s="89" t="e">
        <f t="shared" si="31"/>
        <v>#DIV/0!</v>
      </c>
      <c r="AB98" s="89" t="e">
        <f>IF('Emission Calculations'!$D$9="flat",IF(0.053*'Wind Calculations'!$W98&gt;$V$3,58*('Wind Calculations'!$W98-$L$3)^2+25*('Wind Calculations'!$W98-$L$3),0),IF(X98&gt;$L$3,(58*(X98-$L$3)^2+25*(X98-$L$3))*$V$7,0)+IF(Y98&gt;$V$3,(58*(Y98-$V$3)^2+25*(Y98-$V$3))*$W$7,0)+IF(Z98&gt;$V$3,(58*(Z98-$V$3)^2+25*(Z98-$V$3))*$X$7,0)+IF(AA98&gt;$V$3,(58*(AA98-$V$3)^2+25*(AA98-$V$3))*$Y$7,0))</f>
        <v>#DIV/0!</v>
      </c>
      <c r="AC98" s="89" t="e">
        <f>IF('Emission Calculations'!$D$9="flat",IF(0.056*'Wind Calculations'!$W98&gt;$V$3,1,0),IF(OR(X98&gt;$V$3,Y98&gt;$V$3,Z98&gt;$V$3,AND((AA98&gt;$V$3),$V$7&gt;0)),1,0))</f>
        <v>#DIV/0!</v>
      </c>
      <c r="AD98" s="47"/>
      <c r="AE98" s="148"/>
      <c r="AF98" s="136"/>
      <c r="AG98" s="89" t="e">
        <f>'Wind Calculations'!$AF98*LN(10/$AF$4)/LN($AF$5/$AF$4)</f>
        <v>#DIV/0!</v>
      </c>
      <c r="AH98" s="89" t="e">
        <f t="shared" si="32"/>
        <v>#DIV/0!</v>
      </c>
      <c r="AI98" s="89" t="e">
        <f t="shared" si="33"/>
        <v>#DIV/0!</v>
      </c>
      <c r="AJ98" s="89" t="e">
        <f t="shared" si="34"/>
        <v>#DIV/0!</v>
      </c>
      <c r="AK98" s="89" t="e">
        <f t="shared" si="35"/>
        <v>#DIV/0!</v>
      </c>
      <c r="AL98" s="89" t="e">
        <f>IF('Emission Calculations'!$E$9="flat",IF(0.053*'Wind Calculations'!$AG98&gt;$AF$3,58*('Wind Calculations'!$AG98-$AF$3)^2+25*('Wind Calculations'!$AG98-$AF$3),0),IF(AH98&gt;$AF$3,(58*(AH98-$AF$3)^2+25*(AH98-$AF$3))*$AF$7,0)+IF(AI98&gt;$AF$3,(58*(AI98-$AF$3)^2+25*(AI98-$AF$3))*$AG$7,0)+IF(AJ98&gt;$AF$3,(58*(AJ98-$AF$3)^2+25*(AJ98-$AF$3))*$AH$7,0)+IF(AK98&gt;$AF$3,(58*(AK98-$AF$3)^2+25*(AK98-$AF$3))*$AI$7,0))</f>
        <v>#DIV/0!</v>
      </c>
      <c r="AM98" s="89" t="e">
        <f>IF('Emission Calculations'!$E$9="flat",IF(0.056*'Wind Calculations'!$AG98&gt;$AF$3,1,0),IF(OR(AH98&gt;$AF$3,AI98&gt;$AF$3,AJ98&gt;$AF$3,AND((AK98&gt;$AF$3),$AF$7&gt;0)),1,0))</f>
        <v>#DIV/0!</v>
      </c>
      <c r="AN98" s="47"/>
      <c r="AO98" s="148"/>
      <c r="AP98" s="136"/>
      <c r="AQ98" s="89" t="e">
        <f>'Wind Calculations'!$AP98*LN(10/$AP$4)/LN($AP$5/$AP$4)</f>
        <v>#DIV/0!</v>
      </c>
      <c r="AR98" s="89" t="e">
        <f t="shared" si="36"/>
        <v>#DIV/0!</v>
      </c>
      <c r="AS98" s="89" t="e">
        <f t="shared" si="37"/>
        <v>#DIV/0!</v>
      </c>
      <c r="AT98" s="89" t="e">
        <f t="shared" si="38"/>
        <v>#DIV/0!</v>
      </c>
      <c r="AU98" s="89" t="e">
        <f t="shared" si="39"/>
        <v>#DIV/0!</v>
      </c>
      <c r="AV98" s="89" t="e">
        <f>IF('Emission Calculations'!$F$9="flat",IF(0.053*'Wind Calculations'!$AQ98&gt;$AP$3,58*('Wind Calculations'!$AQ98-$AP$3)^2+25*('Wind Calculations'!$AQ98-$AP$3),0),IF(AR98&gt;$AP$3,(58*(AR98-$AP$3)^2+25*(AR98-$AP$3))*$AP$7,0)+IF(AS98&gt;$AP$3,(58*(AS98-$AP$3)^2+25*(AS98-$AP$3))*$AQ$7,0)+IF(AT98&gt;$AP$3,(58*(AT98-$AP$3)^2+25*(AT98-$AP$3))*$AR$7,0)+IF(AU98&gt;$AP$3,(58*(AU98-$AP$3)^2+25*(AU98-$AP$3))*$AS$7,0))</f>
        <v>#DIV/0!</v>
      </c>
      <c r="AW98" s="89" t="e">
        <f>IF('Emission Calculations'!$F$9="flat",IF(0.056*'Wind Calculations'!$AQ98&gt;$AP$3,1,0),IF(OR(AR98&gt;$AP$3,AS98&gt;$AP$3,AT98&gt;$AP$3,AND((AU98&gt;$AP$3),$AP$7&gt;0)),1,0))</f>
        <v>#DIV/0!</v>
      </c>
    </row>
    <row r="99" spans="1:49">
      <c r="A99" s="148"/>
      <c r="B99" s="136"/>
      <c r="C99" s="89" t="e">
        <f>'Wind Calculations'!$B99*LN(10/$B$4)/LN($B$5/$B$4)</f>
        <v>#DIV/0!</v>
      </c>
      <c r="D99" s="89" t="e">
        <f t="shared" si="20"/>
        <v>#DIV/0!</v>
      </c>
      <c r="E99" s="89" t="e">
        <f t="shared" si="21"/>
        <v>#DIV/0!</v>
      </c>
      <c r="F99" s="89" t="e">
        <f t="shared" si="22"/>
        <v>#DIV/0!</v>
      </c>
      <c r="G99" s="89" t="e">
        <f t="shared" si="23"/>
        <v>#DIV/0!</v>
      </c>
      <c r="H99" s="138" t="e">
        <f>IF('Emission Calculations'!$B$9="flat",IF(0.053*'Wind Calculations'!$C99&gt;$B$3,58*('Wind Calculations'!$C99-$B$3)^2+25*('Wind Calculations'!$C99-$B$3),0),IF(D99&gt;$B$3,(58*(D99-$B$3)^2+25*(D99-$B$3))*$B$7,0)+IF(E99&gt;$B$3,(58*(E99-$B$3)^2+25*(E99-$B$3))*$C$7,0)+IF(F99&gt;$B$3,(58*(F99-$B$3)^2+25*(F99-$B$3))*$D$7,0)+IF(G99&gt;$B$3,(58*(G99-$B$3)^2+25*(G99-$B$3))*$E$7,0))</f>
        <v>#DIV/0!</v>
      </c>
      <c r="I99" s="138" t="e">
        <f>IF('Emission Calculations'!$B$9="flat",IF(0.056*'Wind Calculations'!$C99&gt;$B$3,1,0),IF(OR(D99&gt;$B$3,E99&gt;$B$3,F99&gt;$B$3,AND((G99&gt;$B$3),$B$7&gt;0)),1,0))</f>
        <v>#DIV/0!</v>
      </c>
      <c r="J99" s="139"/>
      <c r="K99" s="148"/>
      <c r="L99" s="136"/>
      <c r="M99" s="89" t="e">
        <f>'Wind Calculations'!$L99*LN(10/$L$4)/LN($L$5/$L$4)</f>
        <v>#DIV/0!</v>
      </c>
      <c r="N99" s="89" t="e">
        <f t="shared" si="24"/>
        <v>#DIV/0!</v>
      </c>
      <c r="O99" s="89" t="e">
        <f t="shared" si="25"/>
        <v>#DIV/0!</v>
      </c>
      <c r="P99" s="89" t="e">
        <f t="shared" si="26"/>
        <v>#DIV/0!</v>
      </c>
      <c r="Q99" s="89" t="e">
        <f t="shared" si="27"/>
        <v>#DIV/0!</v>
      </c>
      <c r="R99" s="89" t="e">
        <f>IF('Emission Calculations'!$C$9="flat",IF(0.053*'Wind Calculations'!$M99&gt;$L$3,58*('Wind Calculations'!$M99-$L$3)^2+25*('Wind Calculations'!$M99-$L$3),0),IF(N99&gt;$L$3,(58*(N99-$L$3)^2+25*(N99-$L$3))*$L$7,0)+IF(O99&gt;$L$3,(58*(O99-$L$3)^2+25*(O99-$L$3))*$M$7,0)+IF(P99&gt;$L$3,(58*(P99-$L$3)^2+25*(P99-$L$3))*$N$7,0)+IF(Q99&gt;$L$3,(58*(Q99-$L$3)^2+25*(Q99-$L$3))*$O$7,0))</f>
        <v>#DIV/0!</v>
      </c>
      <c r="S99" s="89" t="e">
        <f>IF('Emission Calculations'!$C$9="flat",IF(0.056*'Wind Calculations'!$M99&gt;$L$3,1,0),IF(OR(N99&gt;$L$3,O99&gt;$L$3,P99&gt;$L$3,AND((Q99&gt;$L$3),$L$7&gt;0)),1,0))</f>
        <v>#DIV/0!</v>
      </c>
      <c r="T99" s="47"/>
      <c r="U99" s="148"/>
      <c r="V99" s="136"/>
      <c r="W99" s="89" t="e">
        <f>'Wind Calculations'!$V99*LN(10/$V$4)/LN($V$5/$V$4)</f>
        <v>#DIV/0!</v>
      </c>
      <c r="X99" s="89" t="e">
        <f t="shared" si="28"/>
        <v>#DIV/0!</v>
      </c>
      <c r="Y99" s="89" t="e">
        <f t="shared" si="29"/>
        <v>#DIV/0!</v>
      </c>
      <c r="Z99" s="89" t="e">
        <f t="shared" si="30"/>
        <v>#DIV/0!</v>
      </c>
      <c r="AA99" s="89" t="e">
        <f t="shared" si="31"/>
        <v>#DIV/0!</v>
      </c>
      <c r="AB99" s="89" t="e">
        <f>IF('Emission Calculations'!$D$9="flat",IF(0.053*'Wind Calculations'!$W99&gt;$V$3,58*('Wind Calculations'!$W99-$L$3)^2+25*('Wind Calculations'!$W99-$L$3),0),IF(X99&gt;$L$3,(58*(X99-$L$3)^2+25*(X99-$L$3))*$V$7,0)+IF(Y99&gt;$V$3,(58*(Y99-$V$3)^2+25*(Y99-$V$3))*$W$7,0)+IF(Z99&gt;$V$3,(58*(Z99-$V$3)^2+25*(Z99-$V$3))*$X$7,0)+IF(AA99&gt;$V$3,(58*(AA99-$V$3)^2+25*(AA99-$V$3))*$Y$7,0))</f>
        <v>#DIV/0!</v>
      </c>
      <c r="AC99" s="89" t="e">
        <f>IF('Emission Calculations'!$D$9="flat",IF(0.056*'Wind Calculations'!$W99&gt;$V$3,1,0),IF(OR(X99&gt;$V$3,Y99&gt;$V$3,Z99&gt;$V$3,AND((AA99&gt;$V$3),$V$7&gt;0)),1,0))</f>
        <v>#DIV/0!</v>
      </c>
      <c r="AD99" s="47"/>
      <c r="AE99" s="148"/>
      <c r="AF99" s="136"/>
      <c r="AG99" s="89" t="e">
        <f>'Wind Calculations'!$AF99*LN(10/$AF$4)/LN($AF$5/$AF$4)</f>
        <v>#DIV/0!</v>
      </c>
      <c r="AH99" s="89" t="e">
        <f t="shared" si="32"/>
        <v>#DIV/0!</v>
      </c>
      <c r="AI99" s="89" t="e">
        <f t="shared" si="33"/>
        <v>#DIV/0!</v>
      </c>
      <c r="AJ99" s="89" t="e">
        <f t="shared" si="34"/>
        <v>#DIV/0!</v>
      </c>
      <c r="AK99" s="89" t="e">
        <f t="shared" si="35"/>
        <v>#DIV/0!</v>
      </c>
      <c r="AL99" s="89" t="e">
        <f>IF('Emission Calculations'!$E$9="flat",IF(0.053*'Wind Calculations'!$AG99&gt;$AF$3,58*('Wind Calculations'!$AG99-$AF$3)^2+25*('Wind Calculations'!$AG99-$AF$3),0),IF(AH99&gt;$AF$3,(58*(AH99-$AF$3)^2+25*(AH99-$AF$3))*$AF$7,0)+IF(AI99&gt;$AF$3,(58*(AI99-$AF$3)^2+25*(AI99-$AF$3))*$AG$7,0)+IF(AJ99&gt;$AF$3,(58*(AJ99-$AF$3)^2+25*(AJ99-$AF$3))*$AH$7,0)+IF(AK99&gt;$AF$3,(58*(AK99-$AF$3)^2+25*(AK99-$AF$3))*$AI$7,0))</f>
        <v>#DIV/0!</v>
      </c>
      <c r="AM99" s="89" t="e">
        <f>IF('Emission Calculations'!$E$9="flat",IF(0.056*'Wind Calculations'!$AG99&gt;$AF$3,1,0),IF(OR(AH99&gt;$AF$3,AI99&gt;$AF$3,AJ99&gt;$AF$3,AND((AK99&gt;$AF$3),$AF$7&gt;0)),1,0))</f>
        <v>#DIV/0!</v>
      </c>
      <c r="AN99" s="47"/>
      <c r="AO99" s="148"/>
      <c r="AP99" s="136"/>
      <c r="AQ99" s="89" t="e">
        <f>'Wind Calculations'!$AP99*LN(10/$AP$4)/LN($AP$5/$AP$4)</f>
        <v>#DIV/0!</v>
      </c>
      <c r="AR99" s="89" t="e">
        <f t="shared" si="36"/>
        <v>#DIV/0!</v>
      </c>
      <c r="AS99" s="89" t="e">
        <f t="shared" si="37"/>
        <v>#DIV/0!</v>
      </c>
      <c r="AT99" s="89" t="e">
        <f t="shared" si="38"/>
        <v>#DIV/0!</v>
      </c>
      <c r="AU99" s="89" t="e">
        <f t="shared" si="39"/>
        <v>#DIV/0!</v>
      </c>
      <c r="AV99" s="89" t="e">
        <f>IF('Emission Calculations'!$F$9="flat",IF(0.053*'Wind Calculations'!$AQ99&gt;$AP$3,58*('Wind Calculations'!$AQ99-$AP$3)^2+25*('Wind Calculations'!$AQ99-$AP$3),0),IF(AR99&gt;$AP$3,(58*(AR99-$AP$3)^2+25*(AR99-$AP$3))*$AP$7,0)+IF(AS99&gt;$AP$3,(58*(AS99-$AP$3)^2+25*(AS99-$AP$3))*$AQ$7,0)+IF(AT99&gt;$AP$3,(58*(AT99-$AP$3)^2+25*(AT99-$AP$3))*$AR$7,0)+IF(AU99&gt;$AP$3,(58*(AU99-$AP$3)^2+25*(AU99-$AP$3))*$AS$7,0))</f>
        <v>#DIV/0!</v>
      </c>
      <c r="AW99" s="89" t="e">
        <f>IF('Emission Calculations'!$F$9="flat",IF(0.056*'Wind Calculations'!$AQ99&gt;$AP$3,1,0),IF(OR(AR99&gt;$AP$3,AS99&gt;$AP$3,AT99&gt;$AP$3,AND((AU99&gt;$AP$3),$AP$7&gt;0)),1,0))</f>
        <v>#DIV/0!</v>
      </c>
    </row>
    <row r="100" spans="1:49">
      <c r="A100" s="148"/>
      <c r="B100" s="136"/>
      <c r="C100" s="89" t="e">
        <f>'Wind Calculations'!$B100*LN(10/$B$4)/LN($B$5/$B$4)</f>
        <v>#DIV/0!</v>
      </c>
      <c r="D100" s="89" t="e">
        <f t="shared" si="20"/>
        <v>#DIV/0!</v>
      </c>
      <c r="E100" s="89" t="e">
        <f t="shared" si="21"/>
        <v>#DIV/0!</v>
      </c>
      <c r="F100" s="89" t="e">
        <f t="shared" si="22"/>
        <v>#DIV/0!</v>
      </c>
      <c r="G100" s="89" t="e">
        <f t="shared" si="23"/>
        <v>#DIV/0!</v>
      </c>
      <c r="H100" s="138" t="e">
        <f>IF('Emission Calculations'!$B$9="flat",IF(0.053*'Wind Calculations'!$C100&gt;$B$3,58*('Wind Calculations'!$C100-$B$3)^2+25*('Wind Calculations'!$C100-$B$3),0),IF(D100&gt;$B$3,(58*(D100-$B$3)^2+25*(D100-$B$3))*$B$7,0)+IF(E100&gt;$B$3,(58*(E100-$B$3)^2+25*(E100-$B$3))*$C$7,0)+IF(F100&gt;$B$3,(58*(F100-$B$3)^2+25*(F100-$B$3))*$D$7,0)+IF(G100&gt;$B$3,(58*(G100-$B$3)^2+25*(G100-$B$3))*$E$7,0))</f>
        <v>#DIV/0!</v>
      </c>
      <c r="I100" s="138" t="e">
        <f>IF('Emission Calculations'!$B$9="flat",IF(0.056*'Wind Calculations'!$C100&gt;$B$3,1,0),IF(OR(D100&gt;$B$3,E100&gt;$B$3,F100&gt;$B$3,AND((G100&gt;$B$3),$B$7&gt;0)),1,0))</f>
        <v>#DIV/0!</v>
      </c>
      <c r="J100" s="139"/>
      <c r="K100" s="148"/>
      <c r="L100" s="136"/>
      <c r="M100" s="89" t="e">
        <f>'Wind Calculations'!$L100*LN(10/$L$4)/LN($L$5/$L$4)</f>
        <v>#DIV/0!</v>
      </c>
      <c r="N100" s="89" t="e">
        <f t="shared" si="24"/>
        <v>#DIV/0!</v>
      </c>
      <c r="O100" s="89" t="e">
        <f t="shared" si="25"/>
        <v>#DIV/0!</v>
      </c>
      <c r="P100" s="89" t="e">
        <f t="shared" si="26"/>
        <v>#DIV/0!</v>
      </c>
      <c r="Q100" s="89" t="e">
        <f t="shared" si="27"/>
        <v>#DIV/0!</v>
      </c>
      <c r="R100" s="89" t="e">
        <f>IF('Emission Calculations'!$C$9="flat",IF(0.053*'Wind Calculations'!$M100&gt;$L$3,58*('Wind Calculations'!$M100-$L$3)^2+25*('Wind Calculations'!$M100-$L$3),0),IF(N100&gt;$L$3,(58*(N100-$L$3)^2+25*(N100-$L$3))*$L$7,0)+IF(O100&gt;$L$3,(58*(O100-$L$3)^2+25*(O100-$L$3))*$M$7,0)+IF(P100&gt;$L$3,(58*(P100-$L$3)^2+25*(P100-$L$3))*$N$7,0)+IF(Q100&gt;$L$3,(58*(Q100-$L$3)^2+25*(Q100-$L$3))*$O$7,0))</f>
        <v>#DIV/0!</v>
      </c>
      <c r="S100" s="89" t="e">
        <f>IF('Emission Calculations'!$C$9="flat",IF(0.056*'Wind Calculations'!$M100&gt;$L$3,1,0),IF(OR(N100&gt;$L$3,O100&gt;$L$3,P100&gt;$L$3,AND((Q100&gt;$L$3),$L$7&gt;0)),1,0))</f>
        <v>#DIV/0!</v>
      </c>
      <c r="T100" s="47"/>
      <c r="U100" s="148"/>
      <c r="V100" s="136"/>
      <c r="W100" s="89" t="e">
        <f>'Wind Calculations'!$V100*LN(10/$V$4)/LN($V$5/$V$4)</f>
        <v>#DIV/0!</v>
      </c>
      <c r="X100" s="89" t="e">
        <f t="shared" si="28"/>
        <v>#DIV/0!</v>
      </c>
      <c r="Y100" s="89" t="e">
        <f t="shared" si="29"/>
        <v>#DIV/0!</v>
      </c>
      <c r="Z100" s="89" t="e">
        <f t="shared" si="30"/>
        <v>#DIV/0!</v>
      </c>
      <c r="AA100" s="89" t="e">
        <f t="shared" si="31"/>
        <v>#DIV/0!</v>
      </c>
      <c r="AB100" s="89" t="e">
        <f>IF('Emission Calculations'!$D$9="flat",IF(0.053*'Wind Calculations'!$W100&gt;$V$3,58*('Wind Calculations'!$W100-$L$3)^2+25*('Wind Calculations'!$W100-$L$3),0),IF(X100&gt;$L$3,(58*(X100-$L$3)^2+25*(X100-$L$3))*$V$7,0)+IF(Y100&gt;$V$3,(58*(Y100-$V$3)^2+25*(Y100-$V$3))*$W$7,0)+IF(Z100&gt;$V$3,(58*(Z100-$V$3)^2+25*(Z100-$V$3))*$X$7,0)+IF(AA100&gt;$V$3,(58*(AA100-$V$3)^2+25*(AA100-$V$3))*$Y$7,0))</f>
        <v>#DIV/0!</v>
      </c>
      <c r="AC100" s="89" t="e">
        <f>IF('Emission Calculations'!$D$9="flat",IF(0.056*'Wind Calculations'!$W100&gt;$V$3,1,0),IF(OR(X100&gt;$V$3,Y100&gt;$V$3,Z100&gt;$V$3,AND((AA100&gt;$V$3),$V$7&gt;0)),1,0))</f>
        <v>#DIV/0!</v>
      </c>
      <c r="AD100" s="47"/>
      <c r="AE100" s="148"/>
      <c r="AF100" s="136"/>
      <c r="AG100" s="89" t="e">
        <f>'Wind Calculations'!$AF100*LN(10/$AF$4)/LN($AF$5/$AF$4)</f>
        <v>#DIV/0!</v>
      </c>
      <c r="AH100" s="89" t="e">
        <f t="shared" si="32"/>
        <v>#DIV/0!</v>
      </c>
      <c r="AI100" s="89" t="e">
        <f t="shared" si="33"/>
        <v>#DIV/0!</v>
      </c>
      <c r="AJ100" s="89" t="e">
        <f t="shared" si="34"/>
        <v>#DIV/0!</v>
      </c>
      <c r="AK100" s="89" t="e">
        <f t="shared" si="35"/>
        <v>#DIV/0!</v>
      </c>
      <c r="AL100" s="89" t="e">
        <f>IF('Emission Calculations'!$E$9="flat",IF(0.053*'Wind Calculations'!$AG100&gt;$AF$3,58*('Wind Calculations'!$AG100-$AF$3)^2+25*('Wind Calculations'!$AG100-$AF$3),0),IF(AH100&gt;$AF$3,(58*(AH100-$AF$3)^2+25*(AH100-$AF$3))*$AF$7,0)+IF(AI100&gt;$AF$3,(58*(AI100-$AF$3)^2+25*(AI100-$AF$3))*$AG$7,0)+IF(AJ100&gt;$AF$3,(58*(AJ100-$AF$3)^2+25*(AJ100-$AF$3))*$AH$7,0)+IF(AK100&gt;$AF$3,(58*(AK100-$AF$3)^2+25*(AK100-$AF$3))*$AI$7,0))</f>
        <v>#DIV/0!</v>
      </c>
      <c r="AM100" s="89" t="e">
        <f>IF('Emission Calculations'!$E$9="flat",IF(0.056*'Wind Calculations'!$AG100&gt;$AF$3,1,0),IF(OR(AH100&gt;$AF$3,AI100&gt;$AF$3,AJ100&gt;$AF$3,AND((AK100&gt;$AF$3),$AF$7&gt;0)),1,0))</f>
        <v>#DIV/0!</v>
      </c>
      <c r="AN100" s="47"/>
      <c r="AO100" s="148"/>
      <c r="AP100" s="136"/>
      <c r="AQ100" s="89" t="e">
        <f>'Wind Calculations'!$AP100*LN(10/$AP$4)/LN($AP$5/$AP$4)</f>
        <v>#DIV/0!</v>
      </c>
      <c r="AR100" s="89" t="e">
        <f t="shared" si="36"/>
        <v>#DIV/0!</v>
      </c>
      <c r="AS100" s="89" t="e">
        <f t="shared" si="37"/>
        <v>#DIV/0!</v>
      </c>
      <c r="AT100" s="89" t="e">
        <f t="shared" si="38"/>
        <v>#DIV/0!</v>
      </c>
      <c r="AU100" s="89" t="e">
        <f t="shared" si="39"/>
        <v>#DIV/0!</v>
      </c>
      <c r="AV100" s="89" t="e">
        <f>IF('Emission Calculations'!$F$9="flat",IF(0.053*'Wind Calculations'!$AQ100&gt;$AP$3,58*('Wind Calculations'!$AQ100-$AP$3)^2+25*('Wind Calculations'!$AQ100-$AP$3),0),IF(AR100&gt;$AP$3,(58*(AR100-$AP$3)^2+25*(AR100-$AP$3))*$AP$7,0)+IF(AS100&gt;$AP$3,(58*(AS100-$AP$3)^2+25*(AS100-$AP$3))*$AQ$7,0)+IF(AT100&gt;$AP$3,(58*(AT100-$AP$3)^2+25*(AT100-$AP$3))*$AR$7,0)+IF(AU100&gt;$AP$3,(58*(AU100-$AP$3)^2+25*(AU100-$AP$3))*$AS$7,0))</f>
        <v>#DIV/0!</v>
      </c>
      <c r="AW100" s="89" t="e">
        <f>IF('Emission Calculations'!$F$9="flat",IF(0.056*'Wind Calculations'!$AQ100&gt;$AP$3,1,0),IF(OR(AR100&gt;$AP$3,AS100&gt;$AP$3,AT100&gt;$AP$3,AND((AU100&gt;$AP$3),$AP$7&gt;0)),1,0))</f>
        <v>#DIV/0!</v>
      </c>
    </row>
    <row r="101" spans="1:49">
      <c r="A101" s="148"/>
      <c r="B101" s="136"/>
      <c r="C101" s="89" t="e">
        <f>'Wind Calculations'!$B101*LN(10/$B$4)/LN($B$5/$B$4)</f>
        <v>#DIV/0!</v>
      </c>
      <c r="D101" s="89" t="e">
        <f t="shared" si="20"/>
        <v>#DIV/0!</v>
      </c>
      <c r="E101" s="89" t="e">
        <f t="shared" si="21"/>
        <v>#DIV/0!</v>
      </c>
      <c r="F101" s="89" t="e">
        <f t="shared" si="22"/>
        <v>#DIV/0!</v>
      </c>
      <c r="G101" s="89" t="e">
        <f t="shared" si="23"/>
        <v>#DIV/0!</v>
      </c>
      <c r="H101" s="138" t="e">
        <f>IF('Emission Calculations'!$B$9="flat",IF(0.053*'Wind Calculations'!$C101&gt;$B$3,58*('Wind Calculations'!$C101-$B$3)^2+25*('Wind Calculations'!$C101-$B$3),0),IF(D101&gt;$B$3,(58*(D101-$B$3)^2+25*(D101-$B$3))*$B$7,0)+IF(E101&gt;$B$3,(58*(E101-$B$3)^2+25*(E101-$B$3))*$C$7,0)+IF(F101&gt;$B$3,(58*(F101-$B$3)^2+25*(F101-$B$3))*$D$7,0)+IF(G101&gt;$B$3,(58*(G101-$B$3)^2+25*(G101-$B$3))*$E$7,0))</f>
        <v>#DIV/0!</v>
      </c>
      <c r="I101" s="138" t="e">
        <f>IF('Emission Calculations'!$B$9="flat",IF(0.056*'Wind Calculations'!$C101&gt;$B$3,1,0),IF(OR(D101&gt;$B$3,E101&gt;$B$3,F101&gt;$B$3,AND((G101&gt;$B$3),$B$7&gt;0)),1,0))</f>
        <v>#DIV/0!</v>
      </c>
      <c r="J101" s="139"/>
      <c r="K101" s="148"/>
      <c r="L101" s="136"/>
      <c r="M101" s="89" t="e">
        <f>'Wind Calculations'!$L101*LN(10/$L$4)/LN($L$5/$L$4)</f>
        <v>#DIV/0!</v>
      </c>
      <c r="N101" s="89" t="e">
        <f t="shared" si="24"/>
        <v>#DIV/0!</v>
      </c>
      <c r="O101" s="89" t="e">
        <f t="shared" si="25"/>
        <v>#DIV/0!</v>
      </c>
      <c r="P101" s="89" t="e">
        <f t="shared" si="26"/>
        <v>#DIV/0!</v>
      </c>
      <c r="Q101" s="89" t="e">
        <f t="shared" si="27"/>
        <v>#DIV/0!</v>
      </c>
      <c r="R101" s="89" t="e">
        <f>IF('Emission Calculations'!$C$9="flat",IF(0.053*'Wind Calculations'!$M101&gt;$L$3,58*('Wind Calculations'!$M101-$L$3)^2+25*('Wind Calculations'!$M101-$L$3),0),IF(N101&gt;$L$3,(58*(N101-$L$3)^2+25*(N101-$L$3))*$L$7,0)+IF(O101&gt;$L$3,(58*(O101-$L$3)^2+25*(O101-$L$3))*$M$7,0)+IF(P101&gt;$L$3,(58*(P101-$L$3)^2+25*(P101-$L$3))*$N$7,0)+IF(Q101&gt;$L$3,(58*(Q101-$L$3)^2+25*(Q101-$L$3))*$O$7,0))</f>
        <v>#DIV/0!</v>
      </c>
      <c r="S101" s="89" t="e">
        <f>IF('Emission Calculations'!$C$9="flat",IF(0.056*'Wind Calculations'!$M101&gt;$L$3,1,0),IF(OR(N101&gt;$L$3,O101&gt;$L$3,P101&gt;$L$3,AND((Q101&gt;$L$3),$L$7&gt;0)),1,0))</f>
        <v>#DIV/0!</v>
      </c>
      <c r="T101" s="47"/>
      <c r="U101" s="148"/>
      <c r="V101" s="136"/>
      <c r="W101" s="89" t="e">
        <f>'Wind Calculations'!$V101*LN(10/$V$4)/LN($V$5/$V$4)</f>
        <v>#DIV/0!</v>
      </c>
      <c r="X101" s="89" t="e">
        <f t="shared" si="28"/>
        <v>#DIV/0!</v>
      </c>
      <c r="Y101" s="89" t="e">
        <f t="shared" si="29"/>
        <v>#DIV/0!</v>
      </c>
      <c r="Z101" s="89" t="e">
        <f t="shared" si="30"/>
        <v>#DIV/0!</v>
      </c>
      <c r="AA101" s="89" t="e">
        <f t="shared" si="31"/>
        <v>#DIV/0!</v>
      </c>
      <c r="AB101" s="89" t="e">
        <f>IF('Emission Calculations'!$D$9="flat",IF(0.053*'Wind Calculations'!$W101&gt;$V$3,58*('Wind Calculations'!$W101-$L$3)^2+25*('Wind Calculations'!$W101-$L$3),0),IF(X101&gt;$L$3,(58*(X101-$L$3)^2+25*(X101-$L$3))*$V$7,0)+IF(Y101&gt;$V$3,(58*(Y101-$V$3)^2+25*(Y101-$V$3))*$W$7,0)+IF(Z101&gt;$V$3,(58*(Z101-$V$3)^2+25*(Z101-$V$3))*$X$7,0)+IF(AA101&gt;$V$3,(58*(AA101-$V$3)^2+25*(AA101-$V$3))*$Y$7,0))</f>
        <v>#DIV/0!</v>
      </c>
      <c r="AC101" s="89" t="e">
        <f>IF('Emission Calculations'!$D$9="flat",IF(0.056*'Wind Calculations'!$W101&gt;$V$3,1,0),IF(OR(X101&gt;$V$3,Y101&gt;$V$3,Z101&gt;$V$3,AND((AA101&gt;$V$3),$V$7&gt;0)),1,0))</f>
        <v>#DIV/0!</v>
      </c>
      <c r="AD101" s="47"/>
      <c r="AE101" s="148"/>
      <c r="AF101" s="136"/>
      <c r="AG101" s="89" t="e">
        <f>'Wind Calculations'!$AF101*LN(10/$AF$4)/LN($AF$5/$AF$4)</f>
        <v>#DIV/0!</v>
      </c>
      <c r="AH101" s="89" t="e">
        <f t="shared" si="32"/>
        <v>#DIV/0!</v>
      </c>
      <c r="AI101" s="89" t="e">
        <f t="shared" si="33"/>
        <v>#DIV/0!</v>
      </c>
      <c r="AJ101" s="89" t="e">
        <f t="shared" si="34"/>
        <v>#DIV/0!</v>
      </c>
      <c r="AK101" s="89" t="e">
        <f t="shared" si="35"/>
        <v>#DIV/0!</v>
      </c>
      <c r="AL101" s="89" t="e">
        <f>IF('Emission Calculations'!$E$9="flat",IF(0.053*'Wind Calculations'!$AG101&gt;$AF$3,58*('Wind Calculations'!$AG101-$AF$3)^2+25*('Wind Calculations'!$AG101-$AF$3),0),IF(AH101&gt;$AF$3,(58*(AH101-$AF$3)^2+25*(AH101-$AF$3))*$AF$7,0)+IF(AI101&gt;$AF$3,(58*(AI101-$AF$3)^2+25*(AI101-$AF$3))*$AG$7,0)+IF(AJ101&gt;$AF$3,(58*(AJ101-$AF$3)^2+25*(AJ101-$AF$3))*$AH$7,0)+IF(AK101&gt;$AF$3,(58*(AK101-$AF$3)^2+25*(AK101-$AF$3))*$AI$7,0))</f>
        <v>#DIV/0!</v>
      </c>
      <c r="AM101" s="89" t="e">
        <f>IF('Emission Calculations'!$E$9="flat",IF(0.056*'Wind Calculations'!$AG101&gt;$AF$3,1,0),IF(OR(AH101&gt;$AF$3,AI101&gt;$AF$3,AJ101&gt;$AF$3,AND((AK101&gt;$AF$3),$AF$7&gt;0)),1,0))</f>
        <v>#DIV/0!</v>
      </c>
      <c r="AN101" s="47"/>
      <c r="AO101" s="148"/>
      <c r="AP101" s="136"/>
      <c r="AQ101" s="89" t="e">
        <f>'Wind Calculations'!$AP101*LN(10/$AP$4)/LN($AP$5/$AP$4)</f>
        <v>#DIV/0!</v>
      </c>
      <c r="AR101" s="89" t="e">
        <f t="shared" si="36"/>
        <v>#DIV/0!</v>
      </c>
      <c r="AS101" s="89" t="e">
        <f t="shared" si="37"/>
        <v>#DIV/0!</v>
      </c>
      <c r="AT101" s="89" t="e">
        <f t="shared" si="38"/>
        <v>#DIV/0!</v>
      </c>
      <c r="AU101" s="89" t="e">
        <f t="shared" si="39"/>
        <v>#DIV/0!</v>
      </c>
      <c r="AV101" s="89" t="e">
        <f>IF('Emission Calculations'!$F$9="flat",IF(0.053*'Wind Calculations'!$AQ101&gt;$AP$3,58*('Wind Calculations'!$AQ101-$AP$3)^2+25*('Wind Calculations'!$AQ101-$AP$3),0),IF(AR101&gt;$AP$3,(58*(AR101-$AP$3)^2+25*(AR101-$AP$3))*$AP$7,0)+IF(AS101&gt;$AP$3,(58*(AS101-$AP$3)^2+25*(AS101-$AP$3))*$AQ$7,0)+IF(AT101&gt;$AP$3,(58*(AT101-$AP$3)^2+25*(AT101-$AP$3))*$AR$7,0)+IF(AU101&gt;$AP$3,(58*(AU101-$AP$3)^2+25*(AU101-$AP$3))*$AS$7,0))</f>
        <v>#DIV/0!</v>
      </c>
      <c r="AW101" s="89" t="e">
        <f>IF('Emission Calculations'!$F$9="flat",IF(0.056*'Wind Calculations'!$AQ101&gt;$AP$3,1,0),IF(OR(AR101&gt;$AP$3,AS101&gt;$AP$3,AT101&gt;$AP$3,AND((AU101&gt;$AP$3),$AP$7&gt;0)),1,0))</f>
        <v>#DIV/0!</v>
      </c>
    </row>
    <row r="102" spans="1:49">
      <c r="A102" s="148"/>
      <c r="B102" s="136"/>
      <c r="C102" s="89" t="e">
        <f>'Wind Calculations'!$B102*LN(10/$B$4)/LN($B$5/$B$4)</f>
        <v>#DIV/0!</v>
      </c>
      <c r="D102" s="89" t="e">
        <f t="shared" si="20"/>
        <v>#DIV/0!</v>
      </c>
      <c r="E102" s="89" t="e">
        <f t="shared" si="21"/>
        <v>#DIV/0!</v>
      </c>
      <c r="F102" s="89" t="e">
        <f t="shared" si="22"/>
        <v>#DIV/0!</v>
      </c>
      <c r="G102" s="89" t="e">
        <f t="shared" si="23"/>
        <v>#DIV/0!</v>
      </c>
      <c r="H102" s="138" t="e">
        <f>IF('Emission Calculations'!$B$9="flat",IF(0.053*'Wind Calculations'!$C102&gt;$B$3,58*('Wind Calculations'!$C102-$B$3)^2+25*('Wind Calculations'!$C102-$B$3),0),IF(D102&gt;$B$3,(58*(D102-$B$3)^2+25*(D102-$B$3))*$B$7,0)+IF(E102&gt;$B$3,(58*(E102-$B$3)^2+25*(E102-$B$3))*$C$7,0)+IF(F102&gt;$B$3,(58*(F102-$B$3)^2+25*(F102-$B$3))*$D$7,0)+IF(G102&gt;$B$3,(58*(G102-$B$3)^2+25*(G102-$B$3))*$E$7,0))</f>
        <v>#DIV/0!</v>
      </c>
      <c r="I102" s="138" t="e">
        <f>IF('Emission Calculations'!$B$9="flat",IF(0.056*'Wind Calculations'!$C102&gt;$B$3,1,0),IF(OR(D102&gt;$B$3,E102&gt;$B$3,F102&gt;$B$3,AND((G102&gt;$B$3),$B$7&gt;0)),1,0))</f>
        <v>#DIV/0!</v>
      </c>
      <c r="J102" s="139"/>
      <c r="K102" s="148"/>
      <c r="L102" s="136"/>
      <c r="M102" s="89" t="e">
        <f>'Wind Calculations'!$L102*LN(10/$L$4)/LN($L$5/$L$4)</f>
        <v>#DIV/0!</v>
      </c>
      <c r="N102" s="89" t="e">
        <f t="shared" si="24"/>
        <v>#DIV/0!</v>
      </c>
      <c r="O102" s="89" t="e">
        <f t="shared" si="25"/>
        <v>#DIV/0!</v>
      </c>
      <c r="P102" s="89" t="e">
        <f t="shared" si="26"/>
        <v>#DIV/0!</v>
      </c>
      <c r="Q102" s="89" t="e">
        <f t="shared" si="27"/>
        <v>#DIV/0!</v>
      </c>
      <c r="R102" s="89" t="e">
        <f>IF('Emission Calculations'!$C$9="flat",IF(0.053*'Wind Calculations'!$M102&gt;$L$3,58*('Wind Calculations'!$M102-$L$3)^2+25*('Wind Calculations'!$M102-$L$3),0),IF(N102&gt;$L$3,(58*(N102-$L$3)^2+25*(N102-$L$3))*$L$7,0)+IF(O102&gt;$L$3,(58*(O102-$L$3)^2+25*(O102-$L$3))*$M$7,0)+IF(P102&gt;$L$3,(58*(P102-$L$3)^2+25*(P102-$L$3))*$N$7,0)+IF(Q102&gt;$L$3,(58*(Q102-$L$3)^2+25*(Q102-$L$3))*$O$7,0))</f>
        <v>#DIV/0!</v>
      </c>
      <c r="S102" s="89" t="e">
        <f>IF('Emission Calculations'!$C$9="flat",IF(0.056*'Wind Calculations'!$M102&gt;$L$3,1,0),IF(OR(N102&gt;$L$3,O102&gt;$L$3,P102&gt;$L$3,AND((Q102&gt;$L$3),$L$7&gt;0)),1,0))</f>
        <v>#DIV/0!</v>
      </c>
      <c r="T102" s="47"/>
      <c r="U102" s="148"/>
      <c r="V102" s="136"/>
      <c r="W102" s="89" t="e">
        <f>'Wind Calculations'!$V102*LN(10/$V$4)/LN($V$5/$V$4)</f>
        <v>#DIV/0!</v>
      </c>
      <c r="X102" s="89" t="e">
        <f t="shared" si="28"/>
        <v>#DIV/0!</v>
      </c>
      <c r="Y102" s="89" t="e">
        <f t="shared" si="29"/>
        <v>#DIV/0!</v>
      </c>
      <c r="Z102" s="89" t="e">
        <f t="shared" si="30"/>
        <v>#DIV/0!</v>
      </c>
      <c r="AA102" s="89" t="e">
        <f t="shared" si="31"/>
        <v>#DIV/0!</v>
      </c>
      <c r="AB102" s="89" t="e">
        <f>IF('Emission Calculations'!$D$9="flat",IF(0.053*'Wind Calculations'!$W102&gt;$V$3,58*('Wind Calculations'!$W102-$L$3)^2+25*('Wind Calculations'!$W102-$L$3),0),IF(X102&gt;$L$3,(58*(X102-$L$3)^2+25*(X102-$L$3))*$V$7,0)+IF(Y102&gt;$V$3,(58*(Y102-$V$3)^2+25*(Y102-$V$3))*$W$7,0)+IF(Z102&gt;$V$3,(58*(Z102-$V$3)^2+25*(Z102-$V$3))*$X$7,0)+IF(AA102&gt;$V$3,(58*(AA102-$V$3)^2+25*(AA102-$V$3))*$Y$7,0))</f>
        <v>#DIV/0!</v>
      </c>
      <c r="AC102" s="89" t="e">
        <f>IF('Emission Calculations'!$D$9="flat",IF(0.056*'Wind Calculations'!$W102&gt;$V$3,1,0),IF(OR(X102&gt;$V$3,Y102&gt;$V$3,Z102&gt;$V$3,AND((AA102&gt;$V$3),$V$7&gt;0)),1,0))</f>
        <v>#DIV/0!</v>
      </c>
      <c r="AD102" s="47"/>
      <c r="AE102" s="148"/>
      <c r="AF102" s="136"/>
      <c r="AG102" s="89" t="e">
        <f>'Wind Calculations'!$AF102*LN(10/$AF$4)/LN($AF$5/$AF$4)</f>
        <v>#DIV/0!</v>
      </c>
      <c r="AH102" s="89" t="e">
        <f t="shared" si="32"/>
        <v>#DIV/0!</v>
      </c>
      <c r="AI102" s="89" t="e">
        <f t="shared" si="33"/>
        <v>#DIV/0!</v>
      </c>
      <c r="AJ102" s="89" t="e">
        <f t="shared" si="34"/>
        <v>#DIV/0!</v>
      </c>
      <c r="AK102" s="89" t="e">
        <f t="shared" si="35"/>
        <v>#DIV/0!</v>
      </c>
      <c r="AL102" s="89" t="e">
        <f>IF('Emission Calculations'!$E$9="flat",IF(0.053*'Wind Calculations'!$AG102&gt;$AF$3,58*('Wind Calculations'!$AG102-$AF$3)^2+25*('Wind Calculations'!$AG102-$AF$3),0),IF(AH102&gt;$AF$3,(58*(AH102-$AF$3)^2+25*(AH102-$AF$3))*$AF$7,0)+IF(AI102&gt;$AF$3,(58*(AI102-$AF$3)^2+25*(AI102-$AF$3))*$AG$7,0)+IF(AJ102&gt;$AF$3,(58*(AJ102-$AF$3)^2+25*(AJ102-$AF$3))*$AH$7,0)+IF(AK102&gt;$AF$3,(58*(AK102-$AF$3)^2+25*(AK102-$AF$3))*$AI$7,0))</f>
        <v>#DIV/0!</v>
      </c>
      <c r="AM102" s="89" t="e">
        <f>IF('Emission Calculations'!$E$9="flat",IF(0.056*'Wind Calculations'!$AG102&gt;$AF$3,1,0),IF(OR(AH102&gt;$AF$3,AI102&gt;$AF$3,AJ102&gt;$AF$3,AND((AK102&gt;$AF$3),$AF$7&gt;0)),1,0))</f>
        <v>#DIV/0!</v>
      </c>
      <c r="AN102" s="47"/>
      <c r="AO102" s="148"/>
      <c r="AP102" s="136"/>
      <c r="AQ102" s="89" t="e">
        <f>'Wind Calculations'!$AP102*LN(10/$AP$4)/LN($AP$5/$AP$4)</f>
        <v>#DIV/0!</v>
      </c>
      <c r="AR102" s="89" t="e">
        <f t="shared" si="36"/>
        <v>#DIV/0!</v>
      </c>
      <c r="AS102" s="89" t="e">
        <f t="shared" si="37"/>
        <v>#DIV/0!</v>
      </c>
      <c r="AT102" s="89" t="e">
        <f t="shared" si="38"/>
        <v>#DIV/0!</v>
      </c>
      <c r="AU102" s="89" t="e">
        <f t="shared" si="39"/>
        <v>#DIV/0!</v>
      </c>
      <c r="AV102" s="89" t="e">
        <f>IF('Emission Calculations'!$F$9="flat",IF(0.053*'Wind Calculations'!$AQ102&gt;$AP$3,58*('Wind Calculations'!$AQ102-$AP$3)^2+25*('Wind Calculations'!$AQ102-$AP$3),0),IF(AR102&gt;$AP$3,(58*(AR102-$AP$3)^2+25*(AR102-$AP$3))*$AP$7,0)+IF(AS102&gt;$AP$3,(58*(AS102-$AP$3)^2+25*(AS102-$AP$3))*$AQ$7,0)+IF(AT102&gt;$AP$3,(58*(AT102-$AP$3)^2+25*(AT102-$AP$3))*$AR$7,0)+IF(AU102&gt;$AP$3,(58*(AU102-$AP$3)^2+25*(AU102-$AP$3))*$AS$7,0))</f>
        <v>#DIV/0!</v>
      </c>
      <c r="AW102" s="89" t="e">
        <f>IF('Emission Calculations'!$F$9="flat",IF(0.056*'Wind Calculations'!$AQ102&gt;$AP$3,1,0),IF(OR(AR102&gt;$AP$3,AS102&gt;$AP$3,AT102&gt;$AP$3,AND((AU102&gt;$AP$3),$AP$7&gt;0)),1,0))</f>
        <v>#DIV/0!</v>
      </c>
    </row>
    <row r="103" spans="1:49">
      <c r="A103" s="148"/>
      <c r="B103" s="136"/>
      <c r="C103" s="89" t="e">
        <f>'Wind Calculations'!$B103*LN(10/$B$4)/LN($B$5/$B$4)</f>
        <v>#DIV/0!</v>
      </c>
      <c r="D103" s="89" t="e">
        <f t="shared" si="20"/>
        <v>#DIV/0!</v>
      </c>
      <c r="E103" s="89" t="e">
        <f t="shared" si="21"/>
        <v>#DIV/0!</v>
      </c>
      <c r="F103" s="89" t="e">
        <f t="shared" si="22"/>
        <v>#DIV/0!</v>
      </c>
      <c r="G103" s="89" t="e">
        <f t="shared" si="23"/>
        <v>#DIV/0!</v>
      </c>
      <c r="H103" s="138" t="e">
        <f>IF('Emission Calculations'!$B$9="flat",IF(0.053*'Wind Calculations'!$C103&gt;$B$3,58*('Wind Calculations'!$C103-$B$3)^2+25*('Wind Calculations'!$C103-$B$3),0),IF(D103&gt;$B$3,(58*(D103-$B$3)^2+25*(D103-$B$3))*$B$7,0)+IF(E103&gt;$B$3,(58*(E103-$B$3)^2+25*(E103-$B$3))*$C$7,0)+IF(F103&gt;$B$3,(58*(F103-$B$3)^2+25*(F103-$B$3))*$D$7,0)+IF(G103&gt;$B$3,(58*(G103-$B$3)^2+25*(G103-$B$3))*$E$7,0))</f>
        <v>#DIV/0!</v>
      </c>
      <c r="I103" s="138" t="e">
        <f>IF('Emission Calculations'!$B$9="flat",IF(0.056*'Wind Calculations'!$C103&gt;$B$3,1,0),IF(OR(D103&gt;$B$3,E103&gt;$B$3,F103&gt;$B$3,AND((G103&gt;$B$3),$B$7&gt;0)),1,0))</f>
        <v>#DIV/0!</v>
      </c>
      <c r="J103" s="139"/>
      <c r="K103" s="148"/>
      <c r="L103" s="136"/>
      <c r="M103" s="89" t="e">
        <f>'Wind Calculations'!$L103*LN(10/$L$4)/LN($L$5/$L$4)</f>
        <v>#DIV/0!</v>
      </c>
      <c r="N103" s="89" t="e">
        <f t="shared" si="24"/>
        <v>#DIV/0!</v>
      </c>
      <c r="O103" s="89" t="e">
        <f t="shared" si="25"/>
        <v>#DIV/0!</v>
      </c>
      <c r="P103" s="89" t="e">
        <f t="shared" si="26"/>
        <v>#DIV/0!</v>
      </c>
      <c r="Q103" s="89" t="e">
        <f t="shared" si="27"/>
        <v>#DIV/0!</v>
      </c>
      <c r="R103" s="89" t="e">
        <f>IF('Emission Calculations'!$C$9="flat",IF(0.053*'Wind Calculations'!$M103&gt;$L$3,58*('Wind Calculations'!$M103-$L$3)^2+25*('Wind Calculations'!$M103-$L$3),0),IF(N103&gt;$L$3,(58*(N103-$L$3)^2+25*(N103-$L$3))*$L$7,0)+IF(O103&gt;$L$3,(58*(O103-$L$3)^2+25*(O103-$L$3))*$M$7,0)+IF(P103&gt;$L$3,(58*(P103-$L$3)^2+25*(P103-$L$3))*$N$7,0)+IF(Q103&gt;$L$3,(58*(Q103-$L$3)^2+25*(Q103-$L$3))*$O$7,0))</f>
        <v>#DIV/0!</v>
      </c>
      <c r="S103" s="89" t="e">
        <f>IF('Emission Calculations'!$C$9="flat",IF(0.056*'Wind Calculations'!$M103&gt;$L$3,1,0),IF(OR(N103&gt;$L$3,O103&gt;$L$3,P103&gt;$L$3,AND((Q103&gt;$L$3),$L$7&gt;0)),1,0))</f>
        <v>#DIV/0!</v>
      </c>
      <c r="T103" s="47"/>
      <c r="U103" s="148"/>
      <c r="V103" s="136"/>
      <c r="W103" s="89" t="e">
        <f>'Wind Calculations'!$V103*LN(10/$V$4)/LN($V$5/$V$4)</f>
        <v>#DIV/0!</v>
      </c>
      <c r="X103" s="89" t="e">
        <f t="shared" si="28"/>
        <v>#DIV/0!</v>
      </c>
      <c r="Y103" s="89" t="e">
        <f t="shared" si="29"/>
        <v>#DIV/0!</v>
      </c>
      <c r="Z103" s="89" t="e">
        <f t="shared" si="30"/>
        <v>#DIV/0!</v>
      </c>
      <c r="AA103" s="89" t="e">
        <f t="shared" si="31"/>
        <v>#DIV/0!</v>
      </c>
      <c r="AB103" s="89" t="e">
        <f>IF('Emission Calculations'!$D$9="flat",IF(0.053*'Wind Calculations'!$W103&gt;$V$3,58*('Wind Calculations'!$W103-$L$3)^2+25*('Wind Calculations'!$W103-$L$3),0),IF(X103&gt;$L$3,(58*(X103-$L$3)^2+25*(X103-$L$3))*$V$7,0)+IF(Y103&gt;$V$3,(58*(Y103-$V$3)^2+25*(Y103-$V$3))*$W$7,0)+IF(Z103&gt;$V$3,(58*(Z103-$V$3)^2+25*(Z103-$V$3))*$X$7,0)+IF(AA103&gt;$V$3,(58*(AA103-$V$3)^2+25*(AA103-$V$3))*$Y$7,0))</f>
        <v>#DIV/0!</v>
      </c>
      <c r="AC103" s="89" t="e">
        <f>IF('Emission Calculations'!$D$9="flat",IF(0.056*'Wind Calculations'!$W103&gt;$V$3,1,0),IF(OR(X103&gt;$V$3,Y103&gt;$V$3,Z103&gt;$V$3,AND((AA103&gt;$V$3),$V$7&gt;0)),1,0))</f>
        <v>#DIV/0!</v>
      </c>
      <c r="AD103" s="47"/>
      <c r="AE103" s="148"/>
      <c r="AF103" s="136"/>
      <c r="AG103" s="89" t="e">
        <f>'Wind Calculations'!$AF103*LN(10/$AF$4)/LN($AF$5/$AF$4)</f>
        <v>#DIV/0!</v>
      </c>
      <c r="AH103" s="89" t="e">
        <f t="shared" si="32"/>
        <v>#DIV/0!</v>
      </c>
      <c r="AI103" s="89" t="e">
        <f t="shared" si="33"/>
        <v>#DIV/0!</v>
      </c>
      <c r="AJ103" s="89" t="e">
        <f t="shared" si="34"/>
        <v>#DIV/0!</v>
      </c>
      <c r="AK103" s="89" t="e">
        <f t="shared" si="35"/>
        <v>#DIV/0!</v>
      </c>
      <c r="AL103" s="89" t="e">
        <f>IF('Emission Calculations'!$E$9="flat",IF(0.053*'Wind Calculations'!$AG103&gt;$AF$3,58*('Wind Calculations'!$AG103-$AF$3)^2+25*('Wind Calculations'!$AG103-$AF$3),0),IF(AH103&gt;$AF$3,(58*(AH103-$AF$3)^2+25*(AH103-$AF$3))*$AF$7,0)+IF(AI103&gt;$AF$3,(58*(AI103-$AF$3)^2+25*(AI103-$AF$3))*$AG$7,0)+IF(AJ103&gt;$AF$3,(58*(AJ103-$AF$3)^2+25*(AJ103-$AF$3))*$AH$7,0)+IF(AK103&gt;$AF$3,(58*(AK103-$AF$3)^2+25*(AK103-$AF$3))*$AI$7,0))</f>
        <v>#DIV/0!</v>
      </c>
      <c r="AM103" s="89" t="e">
        <f>IF('Emission Calculations'!$E$9="flat",IF(0.056*'Wind Calculations'!$AG103&gt;$AF$3,1,0),IF(OR(AH103&gt;$AF$3,AI103&gt;$AF$3,AJ103&gt;$AF$3,AND((AK103&gt;$AF$3),$AF$7&gt;0)),1,0))</f>
        <v>#DIV/0!</v>
      </c>
      <c r="AN103" s="47"/>
      <c r="AO103" s="148"/>
      <c r="AP103" s="136"/>
      <c r="AQ103" s="89" t="e">
        <f>'Wind Calculations'!$AP103*LN(10/$AP$4)/LN($AP$5/$AP$4)</f>
        <v>#DIV/0!</v>
      </c>
      <c r="AR103" s="89" t="e">
        <f t="shared" si="36"/>
        <v>#DIV/0!</v>
      </c>
      <c r="AS103" s="89" t="e">
        <f t="shared" si="37"/>
        <v>#DIV/0!</v>
      </c>
      <c r="AT103" s="89" t="e">
        <f t="shared" si="38"/>
        <v>#DIV/0!</v>
      </c>
      <c r="AU103" s="89" t="e">
        <f t="shared" si="39"/>
        <v>#DIV/0!</v>
      </c>
      <c r="AV103" s="89" t="e">
        <f>IF('Emission Calculations'!$F$9="flat",IF(0.053*'Wind Calculations'!$AQ103&gt;$AP$3,58*('Wind Calculations'!$AQ103-$AP$3)^2+25*('Wind Calculations'!$AQ103-$AP$3),0),IF(AR103&gt;$AP$3,(58*(AR103-$AP$3)^2+25*(AR103-$AP$3))*$AP$7,0)+IF(AS103&gt;$AP$3,(58*(AS103-$AP$3)^2+25*(AS103-$AP$3))*$AQ$7,0)+IF(AT103&gt;$AP$3,(58*(AT103-$AP$3)^2+25*(AT103-$AP$3))*$AR$7,0)+IF(AU103&gt;$AP$3,(58*(AU103-$AP$3)^2+25*(AU103-$AP$3))*$AS$7,0))</f>
        <v>#DIV/0!</v>
      </c>
      <c r="AW103" s="89" t="e">
        <f>IF('Emission Calculations'!$F$9="flat",IF(0.056*'Wind Calculations'!$AQ103&gt;$AP$3,1,0),IF(OR(AR103&gt;$AP$3,AS103&gt;$AP$3,AT103&gt;$AP$3,AND((AU103&gt;$AP$3),$AP$7&gt;0)),1,0))</f>
        <v>#DIV/0!</v>
      </c>
    </row>
    <row r="104" spans="1:49">
      <c r="A104" s="148"/>
      <c r="B104" s="136"/>
      <c r="C104" s="89" t="e">
        <f>'Wind Calculations'!$B104*LN(10/$B$4)/LN($B$5/$B$4)</f>
        <v>#DIV/0!</v>
      </c>
      <c r="D104" s="89" t="e">
        <f t="shared" si="20"/>
        <v>#DIV/0!</v>
      </c>
      <c r="E104" s="89" t="e">
        <f t="shared" si="21"/>
        <v>#DIV/0!</v>
      </c>
      <c r="F104" s="89" t="e">
        <f t="shared" si="22"/>
        <v>#DIV/0!</v>
      </c>
      <c r="G104" s="89" t="e">
        <f t="shared" si="23"/>
        <v>#DIV/0!</v>
      </c>
      <c r="H104" s="138" t="e">
        <f>IF('Emission Calculations'!$B$9="flat",IF(0.053*'Wind Calculations'!$C104&gt;$B$3,58*('Wind Calculations'!$C104-$B$3)^2+25*('Wind Calculations'!$C104-$B$3),0),IF(D104&gt;$B$3,(58*(D104-$B$3)^2+25*(D104-$B$3))*$B$7,0)+IF(E104&gt;$B$3,(58*(E104-$B$3)^2+25*(E104-$B$3))*$C$7,0)+IF(F104&gt;$B$3,(58*(F104-$B$3)^2+25*(F104-$B$3))*$D$7,0)+IF(G104&gt;$B$3,(58*(G104-$B$3)^2+25*(G104-$B$3))*$E$7,0))</f>
        <v>#DIV/0!</v>
      </c>
      <c r="I104" s="138" t="e">
        <f>IF('Emission Calculations'!$B$9="flat",IF(0.056*'Wind Calculations'!$C104&gt;$B$3,1,0),IF(OR(D104&gt;$B$3,E104&gt;$B$3,F104&gt;$B$3,AND((G104&gt;$B$3),$B$7&gt;0)),1,0))</f>
        <v>#DIV/0!</v>
      </c>
      <c r="J104" s="139"/>
      <c r="K104" s="148"/>
      <c r="L104" s="136"/>
      <c r="M104" s="89" t="e">
        <f>'Wind Calculations'!$L104*LN(10/$L$4)/LN($L$5/$L$4)</f>
        <v>#DIV/0!</v>
      </c>
      <c r="N104" s="89" t="e">
        <f t="shared" si="24"/>
        <v>#DIV/0!</v>
      </c>
      <c r="O104" s="89" t="e">
        <f t="shared" si="25"/>
        <v>#DIV/0!</v>
      </c>
      <c r="P104" s="89" t="e">
        <f t="shared" si="26"/>
        <v>#DIV/0!</v>
      </c>
      <c r="Q104" s="89" t="e">
        <f t="shared" si="27"/>
        <v>#DIV/0!</v>
      </c>
      <c r="R104" s="89" t="e">
        <f>IF('Emission Calculations'!$C$9="flat",IF(0.053*'Wind Calculations'!$M104&gt;$L$3,58*('Wind Calculations'!$M104-$L$3)^2+25*('Wind Calculations'!$M104-$L$3),0),IF(N104&gt;$L$3,(58*(N104-$L$3)^2+25*(N104-$L$3))*$L$7,0)+IF(O104&gt;$L$3,(58*(O104-$L$3)^2+25*(O104-$L$3))*$M$7,0)+IF(P104&gt;$L$3,(58*(P104-$L$3)^2+25*(P104-$L$3))*$N$7,0)+IF(Q104&gt;$L$3,(58*(Q104-$L$3)^2+25*(Q104-$L$3))*$O$7,0))</f>
        <v>#DIV/0!</v>
      </c>
      <c r="S104" s="89" t="e">
        <f>IF('Emission Calculations'!$C$9="flat",IF(0.056*'Wind Calculations'!$M104&gt;$L$3,1,0),IF(OR(N104&gt;$L$3,O104&gt;$L$3,P104&gt;$L$3,AND((Q104&gt;$L$3),$L$7&gt;0)),1,0))</f>
        <v>#DIV/0!</v>
      </c>
      <c r="T104" s="47"/>
      <c r="U104" s="148"/>
      <c r="V104" s="136"/>
      <c r="W104" s="89" t="e">
        <f>'Wind Calculations'!$V104*LN(10/$V$4)/LN($V$5/$V$4)</f>
        <v>#DIV/0!</v>
      </c>
      <c r="X104" s="89" t="e">
        <f t="shared" si="28"/>
        <v>#DIV/0!</v>
      </c>
      <c r="Y104" s="89" t="e">
        <f t="shared" si="29"/>
        <v>#DIV/0!</v>
      </c>
      <c r="Z104" s="89" t="e">
        <f t="shared" si="30"/>
        <v>#DIV/0!</v>
      </c>
      <c r="AA104" s="89" t="e">
        <f t="shared" si="31"/>
        <v>#DIV/0!</v>
      </c>
      <c r="AB104" s="89" t="e">
        <f>IF('Emission Calculations'!$D$9="flat",IF(0.053*'Wind Calculations'!$W104&gt;$V$3,58*('Wind Calculations'!$W104-$L$3)^2+25*('Wind Calculations'!$W104-$L$3),0),IF(X104&gt;$L$3,(58*(X104-$L$3)^2+25*(X104-$L$3))*$V$7,0)+IF(Y104&gt;$V$3,(58*(Y104-$V$3)^2+25*(Y104-$V$3))*$W$7,0)+IF(Z104&gt;$V$3,(58*(Z104-$V$3)^2+25*(Z104-$V$3))*$X$7,0)+IF(AA104&gt;$V$3,(58*(AA104-$V$3)^2+25*(AA104-$V$3))*$Y$7,0))</f>
        <v>#DIV/0!</v>
      </c>
      <c r="AC104" s="89" t="e">
        <f>IF('Emission Calculations'!$D$9="flat",IF(0.056*'Wind Calculations'!$W104&gt;$V$3,1,0),IF(OR(X104&gt;$V$3,Y104&gt;$V$3,Z104&gt;$V$3,AND((AA104&gt;$V$3),$V$7&gt;0)),1,0))</f>
        <v>#DIV/0!</v>
      </c>
      <c r="AD104" s="47"/>
      <c r="AE104" s="148"/>
      <c r="AF104" s="136"/>
      <c r="AG104" s="89" t="e">
        <f>'Wind Calculations'!$AF104*LN(10/$AF$4)/LN($AF$5/$AF$4)</f>
        <v>#DIV/0!</v>
      </c>
      <c r="AH104" s="89" t="e">
        <f t="shared" si="32"/>
        <v>#DIV/0!</v>
      </c>
      <c r="AI104" s="89" t="e">
        <f t="shared" si="33"/>
        <v>#DIV/0!</v>
      </c>
      <c r="AJ104" s="89" t="e">
        <f t="shared" si="34"/>
        <v>#DIV/0!</v>
      </c>
      <c r="AK104" s="89" t="e">
        <f t="shared" si="35"/>
        <v>#DIV/0!</v>
      </c>
      <c r="AL104" s="89" t="e">
        <f>IF('Emission Calculations'!$E$9="flat",IF(0.053*'Wind Calculations'!$AG104&gt;$AF$3,58*('Wind Calculations'!$AG104-$AF$3)^2+25*('Wind Calculations'!$AG104-$AF$3),0),IF(AH104&gt;$AF$3,(58*(AH104-$AF$3)^2+25*(AH104-$AF$3))*$AF$7,0)+IF(AI104&gt;$AF$3,(58*(AI104-$AF$3)^2+25*(AI104-$AF$3))*$AG$7,0)+IF(AJ104&gt;$AF$3,(58*(AJ104-$AF$3)^2+25*(AJ104-$AF$3))*$AH$7,0)+IF(AK104&gt;$AF$3,(58*(AK104-$AF$3)^2+25*(AK104-$AF$3))*$AI$7,0))</f>
        <v>#DIV/0!</v>
      </c>
      <c r="AM104" s="89" t="e">
        <f>IF('Emission Calculations'!$E$9="flat",IF(0.056*'Wind Calculations'!$AG104&gt;$AF$3,1,0),IF(OR(AH104&gt;$AF$3,AI104&gt;$AF$3,AJ104&gt;$AF$3,AND((AK104&gt;$AF$3),$AF$7&gt;0)),1,0))</f>
        <v>#DIV/0!</v>
      </c>
      <c r="AN104" s="47"/>
      <c r="AO104" s="148"/>
      <c r="AP104" s="136"/>
      <c r="AQ104" s="89" t="e">
        <f>'Wind Calculations'!$AP104*LN(10/$AP$4)/LN($AP$5/$AP$4)</f>
        <v>#DIV/0!</v>
      </c>
      <c r="AR104" s="89" t="e">
        <f t="shared" si="36"/>
        <v>#DIV/0!</v>
      </c>
      <c r="AS104" s="89" t="e">
        <f t="shared" si="37"/>
        <v>#DIV/0!</v>
      </c>
      <c r="AT104" s="89" t="e">
        <f t="shared" si="38"/>
        <v>#DIV/0!</v>
      </c>
      <c r="AU104" s="89" t="e">
        <f t="shared" si="39"/>
        <v>#DIV/0!</v>
      </c>
      <c r="AV104" s="89" t="e">
        <f>IF('Emission Calculations'!$F$9="flat",IF(0.053*'Wind Calculations'!$AQ104&gt;$AP$3,58*('Wind Calculations'!$AQ104-$AP$3)^2+25*('Wind Calculations'!$AQ104-$AP$3),0),IF(AR104&gt;$AP$3,(58*(AR104-$AP$3)^2+25*(AR104-$AP$3))*$AP$7,0)+IF(AS104&gt;$AP$3,(58*(AS104-$AP$3)^2+25*(AS104-$AP$3))*$AQ$7,0)+IF(AT104&gt;$AP$3,(58*(AT104-$AP$3)^2+25*(AT104-$AP$3))*$AR$7,0)+IF(AU104&gt;$AP$3,(58*(AU104-$AP$3)^2+25*(AU104-$AP$3))*$AS$7,0))</f>
        <v>#DIV/0!</v>
      </c>
      <c r="AW104" s="89" t="e">
        <f>IF('Emission Calculations'!$F$9="flat",IF(0.056*'Wind Calculations'!$AQ104&gt;$AP$3,1,0),IF(OR(AR104&gt;$AP$3,AS104&gt;$AP$3,AT104&gt;$AP$3,AND((AU104&gt;$AP$3),$AP$7&gt;0)),1,0))</f>
        <v>#DIV/0!</v>
      </c>
    </row>
    <row r="105" spans="1:49">
      <c r="A105" s="148"/>
      <c r="B105" s="136"/>
      <c r="C105" s="89" t="e">
        <f>'Wind Calculations'!$B105*LN(10/$B$4)/LN($B$5/$B$4)</f>
        <v>#DIV/0!</v>
      </c>
      <c r="D105" s="89" t="e">
        <f t="shared" si="20"/>
        <v>#DIV/0!</v>
      </c>
      <c r="E105" s="89" t="e">
        <f t="shared" si="21"/>
        <v>#DIV/0!</v>
      </c>
      <c r="F105" s="89" t="e">
        <f t="shared" si="22"/>
        <v>#DIV/0!</v>
      </c>
      <c r="G105" s="89" t="e">
        <f t="shared" si="23"/>
        <v>#DIV/0!</v>
      </c>
      <c r="H105" s="138" t="e">
        <f>IF('Emission Calculations'!$B$9="flat",IF(0.053*'Wind Calculations'!$C105&gt;$B$3,58*('Wind Calculations'!$C105-$B$3)^2+25*('Wind Calculations'!$C105-$B$3),0),IF(D105&gt;$B$3,(58*(D105-$B$3)^2+25*(D105-$B$3))*$B$7,0)+IF(E105&gt;$B$3,(58*(E105-$B$3)^2+25*(E105-$B$3))*$C$7,0)+IF(F105&gt;$B$3,(58*(F105-$B$3)^2+25*(F105-$B$3))*$D$7,0)+IF(G105&gt;$B$3,(58*(G105-$B$3)^2+25*(G105-$B$3))*$E$7,0))</f>
        <v>#DIV/0!</v>
      </c>
      <c r="I105" s="138" t="e">
        <f>IF('Emission Calculations'!$B$9="flat",IF(0.056*'Wind Calculations'!$C105&gt;$B$3,1,0),IF(OR(D105&gt;$B$3,E105&gt;$B$3,F105&gt;$B$3,AND((G105&gt;$B$3),$B$7&gt;0)),1,0))</f>
        <v>#DIV/0!</v>
      </c>
      <c r="J105" s="139"/>
      <c r="K105" s="148"/>
      <c r="L105" s="136"/>
      <c r="M105" s="89" t="e">
        <f>'Wind Calculations'!$L105*LN(10/$L$4)/LN($L$5/$L$4)</f>
        <v>#DIV/0!</v>
      </c>
      <c r="N105" s="89" t="e">
        <f t="shared" si="24"/>
        <v>#DIV/0!</v>
      </c>
      <c r="O105" s="89" t="e">
        <f t="shared" si="25"/>
        <v>#DIV/0!</v>
      </c>
      <c r="P105" s="89" t="e">
        <f t="shared" si="26"/>
        <v>#DIV/0!</v>
      </c>
      <c r="Q105" s="89" t="e">
        <f t="shared" si="27"/>
        <v>#DIV/0!</v>
      </c>
      <c r="R105" s="89" t="e">
        <f>IF('Emission Calculations'!$C$9="flat",IF(0.053*'Wind Calculations'!$M105&gt;$L$3,58*('Wind Calculations'!$M105-$L$3)^2+25*('Wind Calculations'!$M105-$L$3),0),IF(N105&gt;$L$3,(58*(N105-$L$3)^2+25*(N105-$L$3))*$L$7,0)+IF(O105&gt;$L$3,(58*(O105-$L$3)^2+25*(O105-$L$3))*$M$7,0)+IF(P105&gt;$L$3,(58*(P105-$L$3)^2+25*(P105-$L$3))*$N$7,0)+IF(Q105&gt;$L$3,(58*(Q105-$L$3)^2+25*(Q105-$L$3))*$O$7,0))</f>
        <v>#DIV/0!</v>
      </c>
      <c r="S105" s="89" t="e">
        <f>IF('Emission Calculations'!$C$9="flat",IF(0.056*'Wind Calculations'!$M105&gt;$L$3,1,0),IF(OR(N105&gt;$L$3,O105&gt;$L$3,P105&gt;$L$3,AND((Q105&gt;$L$3),$L$7&gt;0)),1,0))</f>
        <v>#DIV/0!</v>
      </c>
      <c r="T105" s="47"/>
      <c r="U105" s="148"/>
      <c r="V105" s="136"/>
      <c r="W105" s="89" t="e">
        <f>'Wind Calculations'!$V105*LN(10/$V$4)/LN($V$5/$V$4)</f>
        <v>#DIV/0!</v>
      </c>
      <c r="X105" s="89" t="e">
        <f t="shared" si="28"/>
        <v>#DIV/0!</v>
      </c>
      <c r="Y105" s="89" t="e">
        <f t="shared" si="29"/>
        <v>#DIV/0!</v>
      </c>
      <c r="Z105" s="89" t="e">
        <f t="shared" si="30"/>
        <v>#DIV/0!</v>
      </c>
      <c r="AA105" s="89" t="e">
        <f t="shared" si="31"/>
        <v>#DIV/0!</v>
      </c>
      <c r="AB105" s="89" t="e">
        <f>IF('Emission Calculations'!$D$9="flat",IF(0.053*'Wind Calculations'!$W105&gt;$V$3,58*('Wind Calculations'!$W105-$L$3)^2+25*('Wind Calculations'!$W105-$L$3),0),IF(X105&gt;$L$3,(58*(X105-$L$3)^2+25*(X105-$L$3))*$V$7,0)+IF(Y105&gt;$V$3,(58*(Y105-$V$3)^2+25*(Y105-$V$3))*$W$7,0)+IF(Z105&gt;$V$3,(58*(Z105-$V$3)^2+25*(Z105-$V$3))*$X$7,0)+IF(AA105&gt;$V$3,(58*(AA105-$V$3)^2+25*(AA105-$V$3))*$Y$7,0))</f>
        <v>#DIV/0!</v>
      </c>
      <c r="AC105" s="89" t="e">
        <f>IF('Emission Calculations'!$D$9="flat",IF(0.056*'Wind Calculations'!$W105&gt;$V$3,1,0),IF(OR(X105&gt;$V$3,Y105&gt;$V$3,Z105&gt;$V$3,AND((AA105&gt;$V$3),$V$7&gt;0)),1,0))</f>
        <v>#DIV/0!</v>
      </c>
      <c r="AD105" s="47"/>
      <c r="AE105" s="148"/>
      <c r="AF105" s="136"/>
      <c r="AG105" s="89" t="e">
        <f>'Wind Calculations'!$AF105*LN(10/$AF$4)/LN($AF$5/$AF$4)</f>
        <v>#DIV/0!</v>
      </c>
      <c r="AH105" s="89" t="e">
        <f t="shared" si="32"/>
        <v>#DIV/0!</v>
      </c>
      <c r="AI105" s="89" t="e">
        <f t="shared" si="33"/>
        <v>#DIV/0!</v>
      </c>
      <c r="AJ105" s="89" t="e">
        <f t="shared" si="34"/>
        <v>#DIV/0!</v>
      </c>
      <c r="AK105" s="89" t="e">
        <f t="shared" si="35"/>
        <v>#DIV/0!</v>
      </c>
      <c r="AL105" s="89" t="e">
        <f>IF('Emission Calculations'!$E$9="flat",IF(0.053*'Wind Calculations'!$AG105&gt;$AF$3,58*('Wind Calculations'!$AG105-$AF$3)^2+25*('Wind Calculations'!$AG105-$AF$3),0),IF(AH105&gt;$AF$3,(58*(AH105-$AF$3)^2+25*(AH105-$AF$3))*$AF$7,0)+IF(AI105&gt;$AF$3,(58*(AI105-$AF$3)^2+25*(AI105-$AF$3))*$AG$7,0)+IF(AJ105&gt;$AF$3,(58*(AJ105-$AF$3)^2+25*(AJ105-$AF$3))*$AH$7,0)+IF(AK105&gt;$AF$3,(58*(AK105-$AF$3)^2+25*(AK105-$AF$3))*$AI$7,0))</f>
        <v>#DIV/0!</v>
      </c>
      <c r="AM105" s="89" t="e">
        <f>IF('Emission Calculations'!$E$9="flat",IF(0.056*'Wind Calculations'!$AG105&gt;$AF$3,1,0),IF(OR(AH105&gt;$AF$3,AI105&gt;$AF$3,AJ105&gt;$AF$3,AND((AK105&gt;$AF$3),$AF$7&gt;0)),1,0))</f>
        <v>#DIV/0!</v>
      </c>
      <c r="AN105" s="47"/>
      <c r="AO105" s="148"/>
      <c r="AP105" s="136"/>
      <c r="AQ105" s="89" t="e">
        <f>'Wind Calculations'!$AP105*LN(10/$AP$4)/LN($AP$5/$AP$4)</f>
        <v>#DIV/0!</v>
      </c>
      <c r="AR105" s="89" t="e">
        <f t="shared" si="36"/>
        <v>#DIV/0!</v>
      </c>
      <c r="AS105" s="89" t="e">
        <f t="shared" si="37"/>
        <v>#DIV/0!</v>
      </c>
      <c r="AT105" s="89" t="e">
        <f t="shared" si="38"/>
        <v>#DIV/0!</v>
      </c>
      <c r="AU105" s="89" t="e">
        <f t="shared" si="39"/>
        <v>#DIV/0!</v>
      </c>
      <c r="AV105" s="89" t="e">
        <f>IF('Emission Calculations'!$F$9="flat",IF(0.053*'Wind Calculations'!$AQ105&gt;$AP$3,58*('Wind Calculations'!$AQ105-$AP$3)^2+25*('Wind Calculations'!$AQ105-$AP$3),0),IF(AR105&gt;$AP$3,(58*(AR105-$AP$3)^2+25*(AR105-$AP$3))*$AP$7,0)+IF(AS105&gt;$AP$3,(58*(AS105-$AP$3)^2+25*(AS105-$AP$3))*$AQ$7,0)+IF(AT105&gt;$AP$3,(58*(AT105-$AP$3)^2+25*(AT105-$AP$3))*$AR$7,0)+IF(AU105&gt;$AP$3,(58*(AU105-$AP$3)^2+25*(AU105-$AP$3))*$AS$7,0))</f>
        <v>#DIV/0!</v>
      </c>
      <c r="AW105" s="89" t="e">
        <f>IF('Emission Calculations'!$F$9="flat",IF(0.056*'Wind Calculations'!$AQ105&gt;$AP$3,1,0),IF(OR(AR105&gt;$AP$3,AS105&gt;$AP$3,AT105&gt;$AP$3,AND((AU105&gt;$AP$3),$AP$7&gt;0)),1,0))</f>
        <v>#DIV/0!</v>
      </c>
    </row>
    <row r="106" spans="1:49">
      <c r="A106" s="148"/>
      <c r="B106" s="136"/>
      <c r="C106" s="89" t="e">
        <f>'Wind Calculations'!$B106*LN(10/$B$4)/LN($B$5/$B$4)</f>
        <v>#DIV/0!</v>
      </c>
      <c r="D106" s="89" t="e">
        <f t="shared" si="20"/>
        <v>#DIV/0!</v>
      </c>
      <c r="E106" s="89" t="e">
        <f t="shared" si="21"/>
        <v>#DIV/0!</v>
      </c>
      <c r="F106" s="89" t="e">
        <f t="shared" si="22"/>
        <v>#DIV/0!</v>
      </c>
      <c r="G106" s="89" t="e">
        <f t="shared" si="23"/>
        <v>#DIV/0!</v>
      </c>
      <c r="H106" s="138" t="e">
        <f>IF('Emission Calculations'!$B$9="flat",IF(0.053*'Wind Calculations'!$C106&gt;$B$3,58*('Wind Calculations'!$C106-$B$3)^2+25*('Wind Calculations'!$C106-$B$3),0),IF(D106&gt;$B$3,(58*(D106-$B$3)^2+25*(D106-$B$3))*$B$7,0)+IF(E106&gt;$B$3,(58*(E106-$B$3)^2+25*(E106-$B$3))*$C$7,0)+IF(F106&gt;$B$3,(58*(F106-$B$3)^2+25*(F106-$B$3))*$D$7,0)+IF(G106&gt;$B$3,(58*(G106-$B$3)^2+25*(G106-$B$3))*$E$7,0))</f>
        <v>#DIV/0!</v>
      </c>
      <c r="I106" s="138" t="e">
        <f>IF('Emission Calculations'!$B$9="flat",IF(0.056*'Wind Calculations'!$C106&gt;$B$3,1,0),IF(OR(D106&gt;$B$3,E106&gt;$B$3,F106&gt;$B$3,AND((G106&gt;$B$3),$B$7&gt;0)),1,0))</f>
        <v>#DIV/0!</v>
      </c>
      <c r="J106" s="139"/>
      <c r="K106" s="148"/>
      <c r="L106" s="136"/>
      <c r="M106" s="89" t="e">
        <f>'Wind Calculations'!$L106*LN(10/$L$4)/LN($L$5/$L$4)</f>
        <v>#DIV/0!</v>
      </c>
      <c r="N106" s="89" t="e">
        <f t="shared" si="24"/>
        <v>#DIV/0!</v>
      </c>
      <c r="O106" s="89" t="e">
        <f t="shared" si="25"/>
        <v>#DIV/0!</v>
      </c>
      <c r="P106" s="89" t="e">
        <f t="shared" si="26"/>
        <v>#DIV/0!</v>
      </c>
      <c r="Q106" s="89" t="e">
        <f t="shared" si="27"/>
        <v>#DIV/0!</v>
      </c>
      <c r="R106" s="89" t="e">
        <f>IF('Emission Calculations'!$C$9="flat",IF(0.053*'Wind Calculations'!$M106&gt;$L$3,58*('Wind Calculations'!$M106-$L$3)^2+25*('Wind Calculations'!$M106-$L$3),0),IF(N106&gt;$L$3,(58*(N106-$L$3)^2+25*(N106-$L$3))*$L$7,0)+IF(O106&gt;$L$3,(58*(O106-$L$3)^2+25*(O106-$L$3))*$M$7,0)+IF(P106&gt;$L$3,(58*(P106-$L$3)^2+25*(P106-$L$3))*$N$7,0)+IF(Q106&gt;$L$3,(58*(Q106-$L$3)^2+25*(Q106-$L$3))*$O$7,0))</f>
        <v>#DIV/0!</v>
      </c>
      <c r="S106" s="89" t="e">
        <f>IF('Emission Calculations'!$C$9="flat",IF(0.056*'Wind Calculations'!$M106&gt;$L$3,1,0),IF(OR(N106&gt;$L$3,O106&gt;$L$3,P106&gt;$L$3,AND((Q106&gt;$L$3),$L$7&gt;0)),1,0))</f>
        <v>#DIV/0!</v>
      </c>
      <c r="T106" s="47"/>
      <c r="U106" s="148"/>
      <c r="V106" s="136"/>
      <c r="W106" s="89" t="e">
        <f>'Wind Calculations'!$V106*LN(10/$V$4)/LN($V$5/$V$4)</f>
        <v>#DIV/0!</v>
      </c>
      <c r="X106" s="89" t="e">
        <f t="shared" si="28"/>
        <v>#DIV/0!</v>
      </c>
      <c r="Y106" s="89" t="e">
        <f t="shared" si="29"/>
        <v>#DIV/0!</v>
      </c>
      <c r="Z106" s="89" t="e">
        <f t="shared" si="30"/>
        <v>#DIV/0!</v>
      </c>
      <c r="AA106" s="89" t="e">
        <f t="shared" si="31"/>
        <v>#DIV/0!</v>
      </c>
      <c r="AB106" s="89" t="e">
        <f>IF('Emission Calculations'!$D$9="flat",IF(0.053*'Wind Calculations'!$W106&gt;$V$3,58*('Wind Calculations'!$W106-$L$3)^2+25*('Wind Calculations'!$W106-$L$3),0),IF(X106&gt;$L$3,(58*(X106-$L$3)^2+25*(X106-$L$3))*$V$7,0)+IF(Y106&gt;$V$3,(58*(Y106-$V$3)^2+25*(Y106-$V$3))*$W$7,0)+IF(Z106&gt;$V$3,(58*(Z106-$V$3)^2+25*(Z106-$V$3))*$X$7,0)+IF(AA106&gt;$V$3,(58*(AA106-$V$3)^2+25*(AA106-$V$3))*$Y$7,0))</f>
        <v>#DIV/0!</v>
      </c>
      <c r="AC106" s="89" t="e">
        <f>IF('Emission Calculations'!$D$9="flat",IF(0.056*'Wind Calculations'!$W106&gt;$V$3,1,0),IF(OR(X106&gt;$V$3,Y106&gt;$V$3,Z106&gt;$V$3,AND((AA106&gt;$V$3),$V$7&gt;0)),1,0))</f>
        <v>#DIV/0!</v>
      </c>
      <c r="AD106" s="47"/>
      <c r="AE106" s="148"/>
      <c r="AF106" s="136"/>
      <c r="AG106" s="89" t="e">
        <f>'Wind Calculations'!$AF106*LN(10/$AF$4)/LN($AF$5/$AF$4)</f>
        <v>#DIV/0!</v>
      </c>
      <c r="AH106" s="89" t="e">
        <f t="shared" si="32"/>
        <v>#DIV/0!</v>
      </c>
      <c r="AI106" s="89" t="e">
        <f t="shared" si="33"/>
        <v>#DIV/0!</v>
      </c>
      <c r="AJ106" s="89" t="e">
        <f t="shared" si="34"/>
        <v>#DIV/0!</v>
      </c>
      <c r="AK106" s="89" t="e">
        <f t="shared" si="35"/>
        <v>#DIV/0!</v>
      </c>
      <c r="AL106" s="89" t="e">
        <f>IF('Emission Calculations'!$E$9="flat",IF(0.053*'Wind Calculations'!$AG106&gt;$AF$3,58*('Wind Calculations'!$AG106-$AF$3)^2+25*('Wind Calculations'!$AG106-$AF$3),0),IF(AH106&gt;$AF$3,(58*(AH106-$AF$3)^2+25*(AH106-$AF$3))*$AF$7,0)+IF(AI106&gt;$AF$3,(58*(AI106-$AF$3)^2+25*(AI106-$AF$3))*$AG$7,0)+IF(AJ106&gt;$AF$3,(58*(AJ106-$AF$3)^2+25*(AJ106-$AF$3))*$AH$7,0)+IF(AK106&gt;$AF$3,(58*(AK106-$AF$3)^2+25*(AK106-$AF$3))*$AI$7,0))</f>
        <v>#DIV/0!</v>
      </c>
      <c r="AM106" s="89" t="e">
        <f>IF('Emission Calculations'!$E$9="flat",IF(0.056*'Wind Calculations'!$AG106&gt;$AF$3,1,0),IF(OR(AH106&gt;$AF$3,AI106&gt;$AF$3,AJ106&gt;$AF$3,AND((AK106&gt;$AF$3),$AF$7&gt;0)),1,0))</f>
        <v>#DIV/0!</v>
      </c>
      <c r="AN106" s="47"/>
      <c r="AO106" s="148"/>
      <c r="AP106" s="136"/>
      <c r="AQ106" s="89" t="e">
        <f>'Wind Calculations'!$AP106*LN(10/$AP$4)/LN($AP$5/$AP$4)</f>
        <v>#DIV/0!</v>
      </c>
      <c r="AR106" s="89" t="e">
        <f t="shared" si="36"/>
        <v>#DIV/0!</v>
      </c>
      <c r="AS106" s="89" t="e">
        <f t="shared" si="37"/>
        <v>#DIV/0!</v>
      </c>
      <c r="AT106" s="89" t="e">
        <f t="shared" si="38"/>
        <v>#DIV/0!</v>
      </c>
      <c r="AU106" s="89" t="e">
        <f t="shared" si="39"/>
        <v>#DIV/0!</v>
      </c>
      <c r="AV106" s="89" t="e">
        <f>IF('Emission Calculations'!$F$9="flat",IF(0.053*'Wind Calculations'!$AQ106&gt;$AP$3,58*('Wind Calculations'!$AQ106-$AP$3)^2+25*('Wind Calculations'!$AQ106-$AP$3),0),IF(AR106&gt;$AP$3,(58*(AR106-$AP$3)^2+25*(AR106-$AP$3))*$AP$7,0)+IF(AS106&gt;$AP$3,(58*(AS106-$AP$3)^2+25*(AS106-$AP$3))*$AQ$7,0)+IF(AT106&gt;$AP$3,(58*(AT106-$AP$3)^2+25*(AT106-$AP$3))*$AR$7,0)+IF(AU106&gt;$AP$3,(58*(AU106-$AP$3)^2+25*(AU106-$AP$3))*$AS$7,0))</f>
        <v>#DIV/0!</v>
      </c>
      <c r="AW106" s="89" t="e">
        <f>IF('Emission Calculations'!$F$9="flat",IF(0.056*'Wind Calculations'!$AQ106&gt;$AP$3,1,0),IF(OR(AR106&gt;$AP$3,AS106&gt;$AP$3,AT106&gt;$AP$3,AND((AU106&gt;$AP$3),$AP$7&gt;0)),1,0))</f>
        <v>#DIV/0!</v>
      </c>
    </row>
    <row r="107" spans="1:49">
      <c r="A107" s="148"/>
      <c r="B107" s="136"/>
      <c r="C107" s="89" t="e">
        <f>'Wind Calculations'!$B107*LN(10/$B$4)/LN($B$5/$B$4)</f>
        <v>#DIV/0!</v>
      </c>
      <c r="D107" s="89" t="e">
        <f t="shared" si="20"/>
        <v>#DIV/0!</v>
      </c>
      <c r="E107" s="89" t="e">
        <f t="shared" si="21"/>
        <v>#DIV/0!</v>
      </c>
      <c r="F107" s="89" t="e">
        <f t="shared" si="22"/>
        <v>#DIV/0!</v>
      </c>
      <c r="G107" s="89" t="e">
        <f t="shared" si="23"/>
        <v>#DIV/0!</v>
      </c>
      <c r="H107" s="138" t="e">
        <f>IF('Emission Calculations'!$B$9="flat",IF(0.053*'Wind Calculations'!$C107&gt;$B$3,58*('Wind Calculations'!$C107-$B$3)^2+25*('Wind Calculations'!$C107-$B$3),0),IF(D107&gt;$B$3,(58*(D107-$B$3)^2+25*(D107-$B$3))*$B$7,0)+IF(E107&gt;$B$3,(58*(E107-$B$3)^2+25*(E107-$B$3))*$C$7,0)+IF(F107&gt;$B$3,(58*(F107-$B$3)^2+25*(F107-$B$3))*$D$7,0)+IF(G107&gt;$B$3,(58*(G107-$B$3)^2+25*(G107-$B$3))*$E$7,0))</f>
        <v>#DIV/0!</v>
      </c>
      <c r="I107" s="138" t="e">
        <f>IF('Emission Calculations'!$B$9="flat",IF(0.056*'Wind Calculations'!$C107&gt;$B$3,1,0),IF(OR(D107&gt;$B$3,E107&gt;$B$3,F107&gt;$B$3,AND((G107&gt;$B$3),$B$7&gt;0)),1,0))</f>
        <v>#DIV/0!</v>
      </c>
      <c r="J107" s="139"/>
      <c r="K107" s="148"/>
      <c r="L107" s="136"/>
      <c r="M107" s="89" t="e">
        <f>'Wind Calculations'!$L107*LN(10/$L$4)/LN($L$5/$L$4)</f>
        <v>#DIV/0!</v>
      </c>
      <c r="N107" s="89" t="e">
        <f t="shared" si="24"/>
        <v>#DIV/0!</v>
      </c>
      <c r="O107" s="89" t="e">
        <f t="shared" si="25"/>
        <v>#DIV/0!</v>
      </c>
      <c r="P107" s="89" t="e">
        <f t="shared" si="26"/>
        <v>#DIV/0!</v>
      </c>
      <c r="Q107" s="89" t="e">
        <f t="shared" si="27"/>
        <v>#DIV/0!</v>
      </c>
      <c r="R107" s="89" t="e">
        <f>IF('Emission Calculations'!$C$9="flat",IF(0.053*'Wind Calculations'!$M107&gt;$L$3,58*('Wind Calculations'!$M107-$L$3)^2+25*('Wind Calculations'!$M107-$L$3),0),IF(N107&gt;$L$3,(58*(N107-$L$3)^2+25*(N107-$L$3))*$L$7,0)+IF(O107&gt;$L$3,(58*(O107-$L$3)^2+25*(O107-$L$3))*$M$7,0)+IF(P107&gt;$L$3,(58*(P107-$L$3)^2+25*(P107-$L$3))*$N$7,0)+IF(Q107&gt;$L$3,(58*(Q107-$L$3)^2+25*(Q107-$L$3))*$O$7,0))</f>
        <v>#DIV/0!</v>
      </c>
      <c r="S107" s="89" t="e">
        <f>IF('Emission Calculations'!$C$9="flat",IF(0.056*'Wind Calculations'!$M107&gt;$L$3,1,0),IF(OR(N107&gt;$L$3,O107&gt;$L$3,P107&gt;$L$3,AND((Q107&gt;$L$3),$L$7&gt;0)),1,0))</f>
        <v>#DIV/0!</v>
      </c>
      <c r="T107" s="47"/>
      <c r="U107" s="148"/>
      <c r="V107" s="136"/>
      <c r="W107" s="89" t="e">
        <f>'Wind Calculations'!$V107*LN(10/$V$4)/LN($V$5/$V$4)</f>
        <v>#DIV/0!</v>
      </c>
      <c r="X107" s="89" t="e">
        <f t="shared" si="28"/>
        <v>#DIV/0!</v>
      </c>
      <c r="Y107" s="89" t="e">
        <f t="shared" si="29"/>
        <v>#DIV/0!</v>
      </c>
      <c r="Z107" s="89" t="e">
        <f t="shared" si="30"/>
        <v>#DIV/0!</v>
      </c>
      <c r="AA107" s="89" t="e">
        <f t="shared" si="31"/>
        <v>#DIV/0!</v>
      </c>
      <c r="AB107" s="89" t="e">
        <f>IF('Emission Calculations'!$D$9="flat",IF(0.053*'Wind Calculations'!$W107&gt;$V$3,58*('Wind Calculations'!$W107-$L$3)^2+25*('Wind Calculations'!$W107-$L$3),0),IF(X107&gt;$L$3,(58*(X107-$L$3)^2+25*(X107-$L$3))*$V$7,0)+IF(Y107&gt;$V$3,(58*(Y107-$V$3)^2+25*(Y107-$V$3))*$W$7,0)+IF(Z107&gt;$V$3,(58*(Z107-$V$3)^2+25*(Z107-$V$3))*$X$7,0)+IF(AA107&gt;$V$3,(58*(AA107-$V$3)^2+25*(AA107-$V$3))*$Y$7,0))</f>
        <v>#DIV/0!</v>
      </c>
      <c r="AC107" s="89" t="e">
        <f>IF('Emission Calculations'!$D$9="flat",IF(0.056*'Wind Calculations'!$W107&gt;$V$3,1,0),IF(OR(X107&gt;$V$3,Y107&gt;$V$3,Z107&gt;$V$3,AND((AA107&gt;$V$3),$V$7&gt;0)),1,0))</f>
        <v>#DIV/0!</v>
      </c>
      <c r="AD107" s="47"/>
      <c r="AE107" s="148"/>
      <c r="AF107" s="136"/>
      <c r="AG107" s="89" t="e">
        <f>'Wind Calculations'!$AF107*LN(10/$AF$4)/LN($AF$5/$AF$4)</f>
        <v>#DIV/0!</v>
      </c>
      <c r="AH107" s="89" t="e">
        <f t="shared" si="32"/>
        <v>#DIV/0!</v>
      </c>
      <c r="AI107" s="89" t="e">
        <f t="shared" si="33"/>
        <v>#DIV/0!</v>
      </c>
      <c r="AJ107" s="89" t="e">
        <f t="shared" si="34"/>
        <v>#DIV/0!</v>
      </c>
      <c r="AK107" s="89" t="e">
        <f t="shared" si="35"/>
        <v>#DIV/0!</v>
      </c>
      <c r="AL107" s="89" t="e">
        <f>IF('Emission Calculations'!$E$9="flat",IF(0.053*'Wind Calculations'!$AG107&gt;$AF$3,58*('Wind Calculations'!$AG107-$AF$3)^2+25*('Wind Calculations'!$AG107-$AF$3),0),IF(AH107&gt;$AF$3,(58*(AH107-$AF$3)^2+25*(AH107-$AF$3))*$AF$7,0)+IF(AI107&gt;$AF$3,(58*(AI107-$AF$3)^2+25*(AI107-$AF$3))*$AG$7,0)+IF(AJ107&gt;$AF$3,(58*(AJ107-$AF$3)^2+25*(AJ107-$AF$3))*$AH$7,0)+IF(AK107&gt;$AF$3,(58*(AK107-$AF$3)^2+25*(AK107-$AF$3))*$AI$7,0))</f>
        <v>#DIV/0!</v>
      </c>
      <c r="AM107" s="89" t="e">
        <f>IF('Emission Calculations'!$E$9="flat",IF(0.056*'Wind Calculations'!$AG107&gt;$AF$3,1,0),IF(OR(AH107&gt;$AF$3,AI107&gt;$AF$3,AJ107&gt;$AF$3,AND((AK107&gt;$AF$3),$AF$7&gt;0)),1,0))</f>
        <v>#DIV/0!</v>
      </c>
      <c r="AN107" s="47"/>
      <c r="AO107" s="148"/>
      <c r="AP107" s="136"/>
      <c r="AQ107" s="89" t="e">
        <f>'Wind Calculations'!$AP107*LN(10/$AP$4)/LN($AP$5/$AP$4)</f>
        <v>#DIV/0!</v>
      </c>
      <c r="AR107" s="89" t="e">
        <f t="shared" si="36"/>
        <v>#DIV/0!</v>
      </c>
      <c r="AS107" s="89" t="e">
        <f t="shared" si="37"/>
        <v>#DIV/0!</v>
      </c>
      <c r="AT107" s="89" t="e">
        <f t="shared" si="38"/>
        <v>#DIV/0!</v>
      </c>
      <c r="AU107" s="89" t="e">
        <f t="shared" si="39"/>
        <v>#DIV/0!</v>
      </c>
      <c r="AV107" s="89" t="e">
        <f>IF('Emission Calculations'!$F$9="flat",IF(0.053*'Wind Calculations'!$AQ107&gt;$AP$3,58*('Wind Calculations'!$AQ107-$AP$3)^2+25*('Wind Calculations'!$AQ107-$AP$3),0),IF(AR107&gt;$AP$3,(58*(AR107-$AP$3)^2+25*(AR107-$AP$3))*$AP$7,0)+IF(AS107&gt;$AP$3,(58*(AS107-$AP$3)^2+25*(AS107-$AP$3))*$AQ$7,0)+IF(AT107&gt;$AP$3,(58*(AT107-$AP$3)^2+25*(AT107-$AP$3))*$AR$7,0)+IF(AU107&gt;$AP$3,(58*(AU107-$AP$3)^2+25*(AU107-$AP$3))*$AS$7,0))</f>
        <v>#DIV/0!</v>
      </c>
      <c r="AW107" s="89" t="e">
        <f>IF('Emission Calculations'!$F$9="flat",IF(0.056*'Wind Calculations'!$AQ107&gt;$AP$3,1,0),IF(OR(AR107&gt;$AP$3,AS107&gt;$AP$3,AT107&gt;$AP$3,AND((AU107&gt;$AP$3),$AP$7&gt;0)),1,0))</f>
        <v>#DIV/0!</v>
      </c>
    </row>
    <row r="108" spans="1:49">
      <c r="A108" s="148"/>
      <c r="B108" s="136"/>
      <c r="C108" s="89" t="e">
        <f>'Wind Calculations'!$B108*LN(10/$B$4)/LN($B$5/$B$4)</f>
        <v>#DIV/0!</v>
      </c>
      <c r="D108" s="89" t="e">
        <f t="shared" si="20"/>
        <v>#DIV/0!</v>
      </c>
      <c r="E108" s="89" t="e">
        <f t="shared" si="21"/>
        <v>#DIV/0!</v>
      </c>
      <c r="F108" s="89" t="e">
        <f t="shared" si="22"/>
        <v>#DIV/0!</v>
      </c>
      <c r="G108" s="89" t="e">
        <f t="shared" si="23"/>
        <v>#DIV/0!</v>
      </c>
      <c r="H108" s="138" t="e">
        <f>IF('Emission Calculations'!$B$9="flat",IF(0.053*'Wind Calculations'!$C108&gt;$B$3,58*('Wind Calculations'!$C108-$B$3)^2+25*('Wind Calculations'!$C108-$B$3),0),IF(D108&gt;$B$3,(58*(D108-$B$3)^2+25*(D108-$B$3))*$B$7,0)+IF(E108&gt;$B$3,(58*(E108-$B$3)^2+25*(E108-$B$3))*$C$7,0)+IF(F108&gt;$B$3,(58*(F108-$B$3)^2+25*(F108-$B$3))*$D$7,0)+IF(G108&gt;$B$3,(58*(G108-$B$3)^2+25*(G108-$B$3))*$E$7,0))</f>
        <v>#DIV/0!</v>
      </c>
      <c r="I108" s="138" t="e">
        <f>IF('Emission Calculations'!$B$9="flat",IF(0.056*'Wind Calculations'!$C108&gt;$B$3,1,0),IF(OR(D108&gt;$B$3,E108&gt;$B$3,F108&gt;$B$3,AND((G108&gt;$B$3),$B$7&gt;0)),1,0))</f>
        <v>#DIV/0!</v>
      </c>
      <c r="J108" s="139"/>
      <c r="K108" s="148"/>
      <c r="L108" s="136"/>
      <c r="M108" s="89" t="e">
        <f>'Wind Calculations'!$L108*LN(10/$L$4)/LN($L$5/$L$4)</f>
        <v>#DIV/0!</v>
      </c>
      <c r="N108" s="89" t="e">
        <f t="shared" si="24"/>
        <v>#DIV/0!</v>
      </c>
      <c r="O108" s="89" t="e">
        <f t="shared" si="25"/>
        <v>#DIV/0!</v>
      </c>
      <c r="P108" s="89" t="e">
        <f t="shared" si="26"/>
        <v>#DIV/0!</v>
      </c>
      <c r="Q108" s="89" t="e">
        <f t="shared" si="27"/>
        <v>#DIV/0!</v>
      </c>
      <c r="R108" s="89" t="e">
        <f>IF('Emission Calculations'!$C$9="flat",IF(0.053*'Wind Calculations'!$M108&gt;$L$3,58*('Wind Calculations'!$M108-$L$3)^2+25*('Wind Calculations'!$M108-$L$3),0),IF(N108&gt;$L$3,(58*(N108-$L$3)^2+25*(N108-$L$3))*$L$7,0)+IF(O108&gt;$L$3,(58*(O108-$L$3)^2+25*(O108-$L$3))*$M$7,0)+IF(P108&gt;$L$3,(58*(P108-$L$3)^2+25*(P108-$L$3))*$N$7,0)+IF(Q108&gt;$L$3,(58*(Q108-$L$3)^2+25*(Q108-$L$3))*$O$7,0))</f>
        <v>#DIV/0!</v>
      </c>
      <c r="S108" s="89" t="e">
        <f>IF('Emission Calculations'!$C$9="flat",IF(0.056*'Wind Calculations'!$M108&gt;$L$3,1,0),IF(OR(N108&gt;$L$3,O108&gt;$L$3,P108&gt;$L$3,AND((Q108&gt;$L$3),$L$7&gt;0)),1,0))</f>
        <v>#DIV/0!</v>
      </c>
      <c r="T108" s="47"/>
      <c r="U108" s="148"/>
      <c r="V108" s="136"/>
      <c r="W108" s="89" t="e">
        <f>'Wind Calculations'!$V108*LN(10/$V$4)/LN($V$5/$V$4)</f>
        <v>#DIV/0!</v>
      </c>
      <c r="X108" s="89" t="e">
        <f t="shared" si="28"/>
        <v>#DIV/0!</v>
      </c>
      <c r="Y108" s="89" t="e">
        <f t="shared" si="29"/>
        <v>#DIV/0!</v>
      </c>
      <c r="Z108" s="89" t="e">
        <f t="shared" si="30"/>
        <v>#DIV/0!</v>
      </c>
      <c r="AA108" s="89" t="e">
        <f t="shared" si="31"/>
        <v>#DIV/0!</v>
      </c>
      <c r="AB108" s="89" t="e">
        <f>IF('Emission Calculations'!$D$9="flat",IF(0.053*'Wind Calculations'!$W108&gt;$V$3,58*('Wind Calculations'!$W108-$L$3)^2+25*('Wind Calculations'!$W108-$L$3),0),IF(X108&gt;$L$3,(58*(X108-$L$3)^2+25*(X108-$L$3))*$V$7,0)+IF(Y108&gt;$V$3,(58*(Y108-$V$3)^2+25*(Y108-$V$3))*$W$7,0)+IF(Z108&gt;$V$3,(58*(Z108-$V$3)^2+25*(Z108-$V$3))*$X$7,0)+IF(AA108&gt;$V$3,(58*(AA108-$V$3)^2+25*(AA108-$V$3))*$Y$7,0))</f>
        <v>#DIV/0!</v>
      </c>
      <c r="AC108" s="89" t="e">
        <f>IF('Emission Calculations'!$D$9="flat",IF(0.056*'Wind Calculations'!$W108&gt;$V$3,1,0),IF(OR(X108&gt;$V$3,Y108&gt;$V$3,Z108&gt;$V$3,AND((AA108&gt;$V$3),$V$7&gt;0)),1,0))</f>
        <v>#DIV/0!</v>
      </c>
      <c r="AD108" s="47"/>
      <c r="AE108" s="148"/>
      <c r="AF108" s="136"/>
      <c r="AG108" s="89" t="e">
        <f>'Wind Calculations'!$AF108*LN(10/$AF$4)/LN($AF$5/$AF$4)</f>
        <v>#DIV/0!</v>
      </c>
      <c r="AH108" s="89" t="e">
        <f t="shared" si="32"/>
        <v>#DIV/0!</v>
      </c>
      <c r="AI108" s="89" t="e">
        <f t="shared" si="33"/>
        <v>#DIV/0!</v>
      </c>
      <c r="AJ108" s="89" t="e">
        <f t="shared" si="34"/>
        <v>#DIV/0!</v>
      </c>
      <c r="AK108" s="89" t="e">
        <f t="shared" si="35"/>
        <v>#DIV/0!</v>
      </c>
      <c r="AL108" s="89" t="e">
        <f>IF('Emission Calculations'!$E$9="flat",IF(0.053*'Wind Calculations'!$AG108&gt;$AF$3,58*('Wind Calculations'!$AG108-$AF$3)^2+25*('Wind Calculations'!$AG108-$AF$3),0),IF(AH108&gt;$AF$3,(58*(AH108-$AF$3)^2+25*(AH108-$AF$3))*$AF$7,0)+IF(AI108&gt;$AF$3,(58*(AI108-$AF$3)^2+25*(AI108-$AF$3))*$AG$7,0)+IF(AJ108&gt;$AF$3,(58*(AJ108-$AF$3)^2+25*(AJ108-$AF$3))*$AH$7,0)+IF(AK108&gt;$AF$3,(58*(AK108-$AF$3)^2+25*(AK108-$AF$3))*$AI$7,0))</f>
        <v>#DIV/0!</v>
      </c>
      <c r="AM108" s="89" t="e">
        <f>IF('Emission Calculations'!$E$9="flat",IF(0.056*'Wind Calculations'!$AG108&gt;$AF$3,1,0),IF(OR(AH108&gt;$AF$3,AI108&gt;$AF$3,AJ108&gt;$AF$3,AND((AK108&gt;$AF$3),$AF$7&gt;0)),1,0))</f>
        <v>#DIV/0!</v>
      </c>
      <c r="AN108" s="47"/>
      <c r="AO108" s="148"/>
      <c r="AP108" s="136"/>
      <c r="AQ108" s="89" t="e">
        <f>'Wind Calculations'!$AP108*LN(10/$AP$4)/LN($AP$5/$AP$4)</f>
        <v>#DIV/0!</v>
      </c>
      <c r="AR108" s="89" t="e">
        <f t="shared" si="36"/>
        <v>#DIV/0!</v>
      </c>
      <c r="AS108" s="89" t="e">
        <f t="shared" si="37"/>
        <v>#DIV/0!</v>
      </c>
      <c r="AT108" s="89" t="e">
        <f t="shared" si="38"/>
        <v>#DIV/0!</v>
      </c>
      <c r="AU108" s="89" t="e">
        <f t="shared" si="39"/>
        <v>#DIV/0!</v>
      </c>
      <c r="AV108" s="89" t="e">
        <f>IF('Emission Calculations'!$F$9="flat",IF(0.053*'Wind Calculations'!$AQ108&gt;$AP$3,58*('Wind Calculations'!$AQ108-$AP$3)^2+25*('Wind Calculations'!$AQ108-$AP$3),0),IF(AR108&gt;$AP$3,(58*(AR108-$AP$3)^2+25*(AR108-$AP$3))*$AP$7,0)+IF(AS108&gt;$AP$3,(58*(AS108-$AP$3)^2+25*(AS108-$AP$3))*$AQ$7,0)+IF(AT108&gt;$AP$3,(58*(AT108-$AP$3)^2+25*(AT108-$AP$3))*$AR$7,0)+IF(AU108&gt;$AP$3,(58*(AU108-$AP$3)^2+25*(AU108-$AP$3))*$AS$7,0))</f>
        <v>#DIV/0!</v>
      </c>
      <c r="AW108" s="89" t="e">
        <f>IF('Emission Calculations'!$F$9="flat",IF(0.056*'Wind Calculations'!$AQ108&gt;$AP$3,1,0),IF(OR(AR108&gt;$AP$3,AS108&gt;$AP$3,AT108&gt;$AP$3,AND((AU108&gt;$AP$3),$AP$7&gt;0)),1,0))</f>
        <v>#DIV/0!</v>
      </c>
    </row>
    <row r="109" spans="1:49">
      <c r="A109" s="148"/>
      <c r="B109" s="136"/>
      <c r="C109" s="89" t="e">
        <f>'Wind Calculations'!$B109*LN(10/$B$4)/LN($B$5/$B$4)</f>
        <v>#DIV/0!</v>
      </c>
      <c r="D109" s="89" t="e">
        <f t="shared" si="20"/>
        <v>#DIV/0!</v>
      </c>
      <c r="E109" s="89" t="e">
        <f t="shared" si="21"/>
        <v>#DIV/0!</v>
      </c>
      <c r="F109" s="89" t="e">
        <f t="shared" si="22"/>
        <v>#DIV/0!</v>
      </c>
      <c r="G109" s="89" t="e">
        <f t="shared" si="23"/>
        <v>#DIV/0!</v>
      </c>
      <c r="H109" s="138" t="e">
        <f>IF('Emission Calculations'!$B$9="flat",IF(0.053*'Wind Calculations'!$C109&gt;$B$3,58*('Wind Calculations'!$C109-$B$3)^2+25*('Wind Calculations'!$C109-$B$3),0),IF(D109&gt;$B$3,(58*(D109-$B$3)^2+25*(D109-$B$3))*$B$7,0)+IF(E109&gt;$B$3,(58*(E109-$B$3)^2+25*(E109-$B$3))*$C$7,0)+IF(F109&gt;$B$3,(58*(F109-$B$3)^2+25*(F109-$B$3))*$D$7,0)+IF(G109&gt;$B$3,(58*(G109-$B$3)^2+25*(G109-$B$3))*$E$7,0))</f>
        <v>#DIV/0!</v>
      </c>
      <c r="I109" s="138" t="e">
        <f>IF('Emission Calculations'!$B$9="flat",IF(0.056*'Wind Calculations'!$C109&gt;$B$3,1,0),IF(OR(D109&gt;$B$3,E109&gt;$B$3,F109&gt;$B$3,AND((G109&gt;$B$3),$B$7&gt;0)),1,0))</f>
        <v>#DIV/0!</v>
      </c>
      <c r="J109" s="139"/>
      <c r="K109" s="148"/>
      <c r="L109" s="136"/>
      <c r="M109" s="89" t="e">
        <f>'Wind Calculations'!$L109*LN(10/$L$4)/LN($L$5/$L$4)</f>
        <v>#DIV/0!</v>
      </c>
      <c r="N109" s="89" t="e">
        <f t="shared" si="24"/>
        <v>#DIV/0!</v>
      </c>
      <c r="O109" s="89" t="e">
        <f t="shared" si="25"/>
        <v>#DIV/0!</v>
      </c>
      <c r="P109" s="89" t="e">
        <f t="shared" si="26"/>
        <v>#DIV/0!</v>
      </c>
      <c r="Q109" s="89" t="e">
        <f t="shared" si="27"/>
        <v>#DIV/0!</v>
      </c>
      <c r="R109" s="89" t="e">
        <f>IF('Emission Calculations'!$C$9="flat",IF(0.053*'Wind Calculations'!$M109&gt;$L$3,58*('Wind Calculations'!$M109-$L$3)^2+25*('Wind Calculations'!$M109-$L$3),0),IF(N109&gt;$L$3,(58*(N109-$L$3)^2+25*(N109-$L$3))*$L$7,0)+IF(O109&gt;$L$3,(58*(O109-$L$3)^2+25*(O109-$L$3))*$M$7,0)+IF(P109&gt;$L$3,(58*(P109-$L$3)^2+25*(P109-$L$3))*$N$7,0)+IF(Q109&gt;$L$3,(58*(Q109-$L$3)^2+25*(Q109-$L$3))*$O$7,0))</f>
        <v>#DIV/0!</v>
      </c>
      <c r="S109" s="89" t="e">
        <f>IF('Emission Calculations'!$C$9="flat",IF(0.056*'Wind Calculations'!$M109&gt;$L$3,1,0),IF(OR(N109&gt;$L$3,O109&gt;$L$3,P109&gt;$L$3,AND((Q109&gt;$L$3),$L$7&gt;0)),1,0))</f>
        <v>#DIV/0!</v>
      </c>
      <c r="T109" s="47"/>
      <c r="U109" s="148"/>
      <c r="V109" s="136"/>
      <c r="W109" s="89" t="e">
        <f>'Wind Calculations'!$V109*LN(10/$V$4)/LN($V$5/$V$4)</f>
        <v>#DIV/0!</v>
      </c>
      <c r="X109" s="89" t="e">
        <f t="shared" si="28"/>
        <v>#DIV/0!</v>
      </c>
      <c r="Y109" s="89" t="e">
        <f t="shared" si="29"/>
        <v>#DIV/0!</v>
      </c>
      <c r="Z109" s="89" t="e">
        <f t="shared" si="30"/>
        <v>#DIV/0!</v>
      </c>
      <c r="AA109" s="89" t="e">
        <f t="shared" si="31"/>
        <v>#DIV/0!</v>
      </c>
      <c r="AB109" s="89" t="e">
        <f>IF('Emission Calculations'!$D$9="flat",IF(0.053*'Wind Calculations'!$W109&gt;$V$3,58*('Wind Calculations'!$W109-$L$3)^2+25*('Wind Calculations'!$W109-$L$3),0),IF(X109&gt;$L$3,(58*(X109-$L$3)^2+25*(X109-$L$3))*$V$7,0)+IF(Y109&gt;$V$3,(58*(Y109-$V$3)^2+25*(Y109-$V$3))*$W$7,0)+IF(Z109&gt;$V$3,(58*(Z109-$V$3)^2+25*(Z109-$V$3))*$X$7,0)+IF(AA109&gt;$V$3,(58*(AA109-$V$3)^2+25*(AA109-$V$3))*$Y$7,0))</f>
        <v>#DIV/0!</v>
      </c>
      <c r="AC109" s="89" t="e">
        <f>IF('Emission Calculations'!$D$9="flat",IF(0.056*'Wind Calculations'!$W109&gt;$V$3,1,0),IF(OR(X109&gt;$V$3,Y109&gt;$V$3,Z109&gt;$V$3,AND((AA109&gt;$V$3),$V$7&gt;0)),1,0))</f>
        <v>#DIV/0!</v>
      </c>
      <c r="AD109" s="47"/>
      <c r="AE109" s="148"/>
      <c r="AF109" s="136"/>
      <c r="AG109" s="89" t="e">
        <f>'Wind Calculations'!$AF109*LN(10/$AF$4)/LN($AF$5/$AF$4)</f>
        <v>#DIV/0!</v>
      </c>
      <c r="AH109" s="89" t="e">
        <f t="shared" si="32"/>
        <v>#DIV/0!</v>
      </c>
      <c r="AI109" s="89" t="e">
        <f t="shared" si="33"/>
        <v>#DIV/0!</v>
      </c>
      <c r="AJ109" s="89" t="e">
        <f t="shared" si="34"/>
        <v>#DIV/0!</v>
      </c>
      <c r="AK109" s="89" t="e">
        <f t="shared" si="35"/>
        <v>#DIV/0!</v>
      </c>
      <c r="AL109" s="89" t="e">
        <f>IF('Emission Calculations'!$E$9="flat",IF(0.053*'Wind Calculations'!$AG109&gt;$AF$3,58*('Wind Calculations'!$AG109-$AF$3)^2+25*('Wind Calculations'!$AG109-$AF$3),0),IF(AH109&gt;$AF$3,(58*(AH109-$AF$3)^2+25*(AH109-$AF$3))*$AF$7,0)+IF(AI109&gt;$AF$3,(58*(AI109-$AF$3)^2+25*(AI109-$AF$3))*$AG$7,0)+IF(AJ109&gt;$AF$3,(58*(AJ109-$AF$3)^2+25*(AJ109-$AF$3))*$AH$7,0)+IF(AK109&gt;$AF$3,(58*(AK109-$AF$3)^2+25*(AK109-$AF$3))*$AI$7,0))</f>
        <v>#DIV/0!</v>
      </c>
      <c r="AM109" s="89" t="e">
        <f>IF('Emission Calculations'!$E$9="flat",IF(0.056*'Wind Calculations'!$AG109&gt;$AF$3,1,0),IF(OR(AH109&gt;$AF$3,AI109&gt;$AF$3,AJ109&gt;$AF$3,AND((AK109&gt;$AF$3),$AF$7&gt;0)),1,0))</f>
        <v>#DIV/0!</v>
      </c>
      <c r="AN109" s="47"/>
      <c r="AO109" s="148"/>
      <c r="AP109" s="136"/>
      <c r="AQ109" s="89" t="e">
        <f>'Wind Calculations'!$AP109*LN(10/$AP$4)/LN($AP$5/$AP$4)</f>
        <v>#DIV/0!</v>
      </c>
      <c r="AR109" s="89" t="e">
        <f t="shared" si="36"/>
        <v>#DIV/0!</v>
      </c>
      <c r="AS109" s="89" t="e">
        <f t="shared" si="37"/>
        <v>#DIV/0!</v>
      </c>
      <c r="AT109" s="89" t="e">
        <f t="shared" si="38"/>
        <v>#DIV/0!</v>
      </c>
      <c r="AU109" s="89" t="e">
        <f t="shared" si="39"/>
        <v>#DIV/0!</v>
      </c>
      <c r="AV109" s="89" t="e">
        <f>IF('Emission Calculations'!$F$9="flat",IF(0.053*'Wind Calculations'!$AQ109&gt;$AP$3,58*('Wind Calculations'!$AQ109-$AP$3)^2+25*('Wind Calculations'!$AQ109-$AP$3),0),IF(AR109&gt;$AP$3,(58*(AR109-$AP$3)^2+25*(AR109-$AP$3))*$AP$7,0)+IF(AS109&gt;$AP$3,(58*(AS109-$AP$3)^2+25*(AS109-$AP$3))*$AQ$7,0)+IF(AT109&gt;$AP$3,(58*(AT109-$AP$3)^2+25*(AT109-$AP$3))*$AR$7,0)+IF(AU109&gt;$AP$3,(58*(AU109-$AP$3)^2+25*(AU109-$AP$3))*$AS$7,0))</f>
        <v>#DIV/0!</v>
      </c>
      <c r="AW109" s="89" t="e">
        <f>IF('Emission Calculations'!$F$9="flat",IF(0.056*'Wind Calculations'!$AQ109&gt;$AP$3,1,0),IF(OR(AR109&gt;$AP$3,AS109&gt;$AP$3,AT109&gt;$AP$3,AND((AU109&gt;$AP$3),$AP$7&gt;0)),1,0))</f>
        <v>#DIV/0!</v>
      </c>
    </row>
    <row r="110" spans="1:49">
      <c r="A110" s="148"/>
      <c r="B110" s="136"/>
      <c r="C110" s="89" t="e">
        <f>'Wind Calculations'!$B110*LN(10/$B$4)/LN($B$5/$B$4)</f>
        <v>#DIV/0!</v>
      </c>
      <c r="D110" s="89" t="e">
        <f t="shared" si="20"/>
        <v>#DIV/0!</v>
      </c>
      <c r="E110" s="89" t="e">
        <f t="shared" si="21"/>
        <v>#DIV/0!</v>
      </c>
      <c r="F110" s="89" t="e">
        <f t="shared" si="22"/>
        <v>#DIV/0!</v>
      </c>
      <c r="G110" s="89" t="e">
        <f t="shared" si="23"/>
        <v>#DIV/0!</v>
      </c>
      <c r="H110" s="138" t="e">
        <f>IF('Emission Calculations'!$B$9="flat",IF(0.053*'Wind Calculations'!$C110&gt;$B$3,58*('Wind Calculations'!$C110-$B$3)^2+25*('Wind Calculations'!$C110-$B$3),0),IF(D110&gt;$B$3,(58*(D110-$B$3)^2+25*(D110-$B$3))*$B$7,0)+IF(E110&gt;$B$3,(58*(E110-$B$3)^2+25*(E110-$B$3))*$C$7,0)+IF(F110&gt;$B$3,(58*(F110-$B$3)^2+25*(F110-$B$3))*$D$7,0)+IF(G110&gt;$B$3,(58*(G110-$B$3)^2+25*(G110-$B$3))*$E$7,0))</f>
        <v>#DIV/0!</v>
      </c>
      <c r="I110" s="138" t="e">
        <f>IF('Emission Calculations'!$B$9="flat",IF(0.056*'Wind Calculations'!$C110&gt;$B$3,1,0),IF(OR(D110&gt;$B$3,E110&gt;$B$3,F110&gt;$B$3,AND((G110&gt;$B$3),$B$7&gt;0)),1,0))</f>
        <v>#DIV/0!</v>
      </c>
      <c r="J110" s="139"/>
      <c r="K110" s="148"/>
      <c r="L110" s="136"/>
      <c r="M110" s="89" t="e">
        <f>'Wind Calculations'!$L110*LN(10/$L$4)/LN($L$5/$L$4)</f>
        <v>#DIV/0!</v>
      </c>
      <c r="N110" s="89" t="e">
        <f t="shared" si="24"/>
        <v>#DIV/0!</v>
      </c>
      <c r="O110" s="89" t="e">
        <f t="shared" si="25"/>
        <v>#DIV/0!</v>
      </c>
      <c r="P110" s="89" t="e">
        <f t="shared" si="26"/>
        <v>#DIV/0!</v>
      </c>
      <c r="Q110" s="89" t="e">
        <f t="shared" si="27"/>
        <v>#DIV/0!</v>
      </c>
      <c r="R110" s="89" t="e">
        <f>IF('Emission Calculations'!$C$9="flat",IF(0.053*'Wind Calculations'!$M110&gt;$L$3,58*('Wind Calculations'!$M110-$L$3)^2+25*('Wind Calculations'!$M110-$L$3),0),IF(N110&gt;$L$3,(58*(N110-$L$3)^2+25*(N110-$L$3))*$L$7,0)+IF(O110&gt;$L$3,(58*(O110-$L$3)^2+25*(O110-$L$3))*$M$7,0)+IF(P110&gt;$L$3,(58*(P110-$L$3)^2+25*(P110-$L$3))*$N$7,0)+IF(Q110&gt;$L$3,(58*(Q110-$L$3)^2+25*(Q110-$L$3))*$O$7,0))</f>
        <v>#DIV/0!</v>
      </c>
      <c r="S110" s="89" t="e">
        <f>IF('Emission Calculations'!$C$9="flat",IF(0.056*'Wind Calculations'!$M110&gt;$L$3,1,0),IF(OR(N110&gt;$L$3,O110&gt;$L$3,P110&gt;$L$3,AND((Q110&gt;$L$3),$L$7&gt;0)),1,0))</f>
        <v>#DIV/0!</v>
      </c>
      <c r="T110" s="47"/>
      <c r="U110" s="148"/>
      <c r="V110" s="136"/>
      <c r="W110" s="89" t="e">
        <f>'Wind Calculations'!$V110*LN(10/$V$4)/LN($V$5/$V$4)</f>
        <v>#DIV/0!</v>
      </c>
      <c r="X110" s="89" t="e">
        <f t="shared" si="28"/>
        <v>#DIV/0!</v>
      </c>
      <c r="Y110" s="89" t="e">
        <f t="shared" si="29"/>
        <v>#DIV/0!</v>
      </c>
      <c r="Z110" s="89" t="e">
        <f t="shared" si="30"/>
        <v>#DIV/0!</v>
      </c>
      <c r="AA110" s="89" t="e">
        <f t="shared" si="31"/>
        <v>#DIV/0!</v>
      </c>
      <c r="AB110" s="89" t="e">
        <f>IF('Emission Calculations'!$D$9="flat",IF(0.053*'Wind Calculations'!$W110&gt;$V$3,58*('Wind Calculations'!$W110-$L$3)^2+25*('Wind Calculations'!$W110-$L$3),0),IF(X110&gt;$L$3,(58*(X110-$L$3)^2+25*(X110-$L$3))*$V$7,0)+IF(Y110&gt;$V$3,(58*(Y110-$V$3)^2+25*(Y110-$V$3))*$W$7,0)+IF(Z110&gt;$V$3,(58*(Z110-$V$3)^2+25*(Z110-$V$3))*$X$7,0)+IF(AA110&gt;$V$3,(58*(AA110-$V$3)^2+25*(AA110-$V$3))*$Y$7,0))</f>
        <v>#DIV/0!</v>
      </c>
      <c r="AC110" s="89" t="e">
        <f>IF('Emission Calculations'!$D$9="flat",IF(0.056*'Wind Calculations'!$W110&gt;$V$3,1,0),IF(OR(X110&gt;$V$3,Y110&gt;$V$3,Z110&gt;$V$3,AND((AA110&gt;$V$3),$V$7&gt;0)),1,0))</f>
        <v>#DIV/0!</v>
      </c>
      <c r="AD110" s="47"/>
      <c r="AE110" s="148"/>
      <c r="AF110" s="136"/>
      <c r="AG110" s="89" t="e">
        <f>'Wind Calculations'!$AF110*LN(10/$AF$4)/LN($AF$5/$AF$4)</f>
        <v>#DIV/0!</v>
      </c>
      <c r="AH110" s="89" t="e">
        <f t="shared" si="32"/>
        <v>#DIV/0!</v>
      </c>
      <c r="AI110" s="89" t="e">
        <f t="shared" si="33"/>
        <v>#DIV/0!</v>
      </c>
      <c r="AJ110" s="89" t="e">
        <f t="shared" si="34"/>
        <v>#DIV/0!</v>
      </c>
      <c r="AK110" s="89" t="e">
        <f t="shared" si="35"/>
        <v>#DIV/0!</v>
      </c>
      <c r="AL110" s="89" t="e">
        <f>IF('Emission Calculations'!$E$9="flat",IF(0.053*'Wind Calculations'!$AG110&gt;$AF$3,58*('Wind Calculations'!$AG110-$AF$3)^2+25*('Wind Calculations'!$AG110-$AF$3),0),IF(AH110&gt;$AF$3,(58*(AH110-$AF$3)^2+25*(AH110-$AF$3))*$AF$7,0)+IF(AI110&gt;$AF$3,(58*(AI110-$AF$3)^2+25*(AI110-$AF$3))*$AG$7,0)+IF(AJ110&gt;$AF$3,(58*(AJ110-$AF$3)^2+25*(AJ110-$AF$3))*$AH$7,0)+IF(AK110&gt;$AF$3,(58*(AK110-$AF$3)^2+25*(AK110-$AF$3))*$AI$7,0))</f>
        <v>#DIV/0!</v>
      </c>
      <c r="AM110" s="89" t="e">
        <f>IF('Emission Calculations'!$E$9="flat",IF(0.056*'Wind Calculations'!$AG110&gt;$AF$3,1,0),IF(OR(AH110&gt;$AF$3,AI110&gt;$AF$3,AJ110&gt;$AF$3,AND((AK110&gt;$AF$3),$AF$7&gt;0)),1,0))</f>
        <v>#DIV/0!</v>
      </c>
      <c r="AN110" s="47"/>
      <c r="AO110" s="148"/>
      <c r="AP110" s="136"/>
      <c r="AQ110" s="89" t="e">
        <f>'Wind Calculations'!$AP110*LN(10/$AP$4)/LN($AP$5/$AP$4)</f>
        <v>#DIV/0!</v>
      </c>
      <c r="AR110" s="89" t="e">
        <f t="shared" si="36"/>
        <v>#DIV/0!</v>
      </c>
      <c r="AS110" s="89" t="e">
        <f t="shared" si="37"/>
        <v>#DIV/0!</v>
      </c>
      <c r="AT110" s="89" t="e">
        <f t="shared" si="38"/>
        <v>#DIV/0!</v>
      </c>
      <c r="AU110" s="89" t="e">
        <f t="shared" si="39"/>
        <v>#DIV/0!</v>
      </c>
      <c r="AV110" s="89" t="e">
        <f>IF('Emission Calculations'!$F$9="flat",IF(0.053*'Wind Calculations'!$AQ110&gt;$AP$3,58*('Wind Calculations'!$AQ110-$AP$3)^2+25*('Wind Calculations'!$AQ110-$AP$3),0),IF(AR110&gt;$AP$3,(58*(AR110-$AP$3)^2+25*(AR110-$AP$3))*$AP$7,0)+IF(AS110&gt;$AP$3,(58*(AS110-$AP$3)^2+25*(AS110-$AP$3))*$AQ$7,0)+IF(AT110&gt;$AP$3,(58*(AT110-$AP$3)^2+25*(AT110-$AP$3))*$AR$7,0)+IF(AU110&gt;$AP$3,(58*(AU110-$AP$3)^2+25*(AU110-$AP$3))*$AS$7,0))</f>
        <v>#DIV/0!</v>
      </c>
      <c r="AW110" s="89" t="e">
        <f>IF('Emission Calculations'!$F$9="flat",IF(0.056*'Wind Calculations'!$AQ110&gt;$AP$3,1,0),IF(OR(AR110&gt;$AP$3,AS110&gt;$AP$3,AT110&gt;$AP$3,AND((AU110&gt;$AP$3),$AP$7&gt;0)),1,0))</f>
        <v>#DIV/0!</v>
      </c>
    </row>
    <row r="111" spans="1:49">
      <c r="A111" s="148"/>
      <c r="B111" s="136"/>
      <c r="C111" s="89" t="e">
        <f>'Wind Calculations'!$B111*LN(10/$B$4)/LN($B$5/$B$4)</f>
        <v>#DIV/0!</v>
      </c>
      <c r="D111" s="89" t="e">
        <f t="shared" si="20"/>
        <v>#DIV/0!</v>
      </c>
      <c r="E111" s="89" t="e">
        <f t="shared" si="21"/>
        <v>#DIV/0!</v>
      </c>
      <c r="F111" s="89" t="e">
        <f t="shared" si="22"/>
        <v>#DIV/0!</v>
      </c>
      <c r="G111" s="89" t="e">
        <f t="shared" si="23"/>
        <v>#DIV/0!</v>
      </c>
      <c r="H111" s="138" t="e">
        <f>IF('Emission Calculations'!$B$9="flat",IF(0.053*'Wind Calculations'!$C111&gt;$B$3,58*('Wind Calculations'!$C111-$B$3)^2+25*('Wind Calculations'!$C111-$B$3),0),IF(D111&gt;$B$3,(58*(D111-$B$3)^2+25*(D111-$B$3))*$B$7,0)+IF(E111&gt;$B$3,(58*(E111-$B$3)^2+25*(E111-$B$3))*$C$7,0)+IF(F111&gt;$B$3,(58*(F111-$B$3)^2+25*(F111-$B$3))*$D$7,0)+IF(G111&gt;$B$3,(58*(G111-$B$3)^2+25*(G111-$B$3))*$E$7,0))</f>
        <v>#DIV/0!</v>
      </c>
      <c r="I111" s="138" t="e">
        <f>IF('Emission Calculations'!$B$9="flat",IF(0.056*'Wind Calculations'!$C111&gt;$B$3,1,0),IF(OR(D111&gt;$B$3,E111&gt;$B$3,F111&gt;$B$3,AND((G111&gt;$B$3),$B$7&gt;0)),1,0))</f>
        <v>#DIV/0!</v>
      </c>
      <c r="J111" s="139"/>
      <c r="K111" s="148"/>
      <c r="L111" s="136"/>
      <c r="M111" s="89" t="e">
        <f>'Wind Calculations'!$L111*LN(10/$L$4)/LN($L$5/$L$4)</f>
        <v>#DIV/0!</v>
      </c>
      <c r="N111" s="89" t="e">
        <f t="shared" si="24"/>
        <v>#DIV/0!</v>
      </c>
      <c r="O111" s="89" t="e">
        <f t="shared" si="25"/>
        <v>#DIV/0!</v>
      </c>
      <c r="P111" s="89" t="e">
        <f t="shared" si="26"/>
        <v>#DIV/0!</v>
      </c>
      <c r="Q111" s="89" t="e">
        <f t="shared" si="27"/>
        <v>#DIV/0!</v>
      </c>
      <c r="R111" s="89" t="e">
        <f>IF('Emission Calculations'!$C$9="flat",IF(0.053*'Wind Calculations'!$M111&gt;$L$3,58*('Wind Calculations'!$M111-$L$3)^2+25*('Wind Calculations'!$M111-$L$3),0),IF(N111&gt;$L$3,(58*(N111-$L$3)^2+25*(N111-$L$3))*$L$7,0)+IF(O111&gt;$L$3,(58*(O111-$L$3)^2+25*(O111-$L$3))*$M$7,0)+IF(P111&gt;$L$3,(58*(P111-$L$3)^2+25*(P111-$L$3))*$N$7,0)+IF(Q111&gt;$L$3,(58*(Q111-$L$3)^2+25*(Q111-$L$3))*$O$7,0))</f>
        <v>#DIV/0!</v>
      </c>
      <c r="S111" s="89" t="e">
        <f>IF('Emission Calculations'!$C$9="flat",IF(0.056*'Wind Calculations'!$M111&gt;$L$3,1,0),IF(OR(N111&gt;$L$3,O111&gt;$L$3,P111&gt;$L$3,AND((Q111&gt;$L$3),$L$7&gt;0)),1,0))</f>
        <v>#DIV/0!</v>
      </c>
      <c r="T111" s="47"/>
      <c r="U111" s="148"/>
      <c r="V111" s="136"/>
      <c r="W111" s="89" t="e">
        <f>'Wind Calculations'!$V111*LN(10/$V$4)/LN($V$5/$V$4)</f>
        <v>#DIV/0!</v>
      </c>
      <c r="X111" s="89" t="e">
        <f t="shared" si="28"/>
        <v>#DIV/0!</v>
      </c>
      <c r="Y111" s="89" t="e">
        <f t="shared" si="29"/>
        <v>#DIV/0!</v>
      </c>
      <c r="Z111" s="89" t="e">
        <f t="shared" si="30"/>
        <v>#DIV/0!</v>
      </c>
      <c r="AA111" s="89" t="e">
        <f t="shared" si="31"/>
        <v>#DIV/0!</v>
      </c>
      <c r="AB111" s="89" t="e">
        <f>IF('Emission Calculations'!$D$9="flat",IF(0.053*'Wind Calculations'!$W111&gt;$V$3,58*('Wind Calculations'!$W111-$L$3)^2+25*('Wind Calculations'!$W111-$L$3),0),IF(X111&gt;$L$3,(58*(X111-$L$3)^2+25*(X111-$L$3))*$V$7,0)+IF(Y111&gt;$V$3,(58*(Y111-$V$3)^2+25*(Y111-$V$3))*$W$7,0)+IF(Z111&gt;$V$3,(58*(Z111-$V$3)^2+25*(Z111-$V$3))*$X$7,0)+IF(AA111&gt;$V$3,(58*(AA111-$V$3)^2+25*(AA111-$V$3))*$Y$7,0))</f>
        <v>#DIV/0!</v>
      </c>
      <c r="AC111" s="89" t="e">
        <f>IF('Emission Calculations'!$D$9="flat",IF(0.056*'Wind Calculations'!$W111&gt;$V$3,1,0),IF(OR(X111&gt;$V$3,Y111&gt;$V$3,Z111&gt;$V$3,AND((AA111&gt;$V$3),$V$7&gt;0)),1,0))</f>
        <v>#DIV/0!</v>
      </c>
      <c r="AD111" s="47"/>
      <c r="AE111" s="148"/>
      <c r="AF111" s="136"/>
      <c r="AG111" s="89" t="e">
        <f>'Wind Calculations'!$AF111*LN(10/$AF$4)/LN($AF$5/$AF$4)</f>
        <v>#DIV/0!</v>
      </c>
      <c r="AH111" s="89" t="e">
        <f t="shared" si="32"/>
        <v>#DIV/0!</v>
      </c>
      <c r="AI111" s="89" t="e">
        <f t="shared" si="33"/>
        <v>#DIV/0!</v>
      </c>
      <c r="AJ111" s="89" t="e">
        <f t="shared" si="34"/>
        <v>#DIV/0!</v>
      </c>
      <c r="AK111" s="89" t="e">
        <f t="shared" si="35"/>
        <v>#DIV/0!</v>
      </c>
      <c r="AL111" s="89" t="e">
        <f>IF('Emission Calculations'!$E$9="flat",IF(0.053*'Wind Calculations'!$AG111&gt;$AF$3,58*('Wind Calculations'!$AG111-$AF$3)^2+25*('Wind Calculations'!$AG111-$AF$3),0),IF(AH111&gt;$AF$3,(58*(AH111-$AF$3)^2+25*(AH111-$AF$3))*$AF$7,0)+IF(AI111&gt;$AF$3,(58*(AI111-$AF$3)^2+25*(AI111-$AF$3))*$AG$7,0)+IF(AJ111&gt;$AF$3,(58*(AJ111-$AF$3)^2+25*(AJ111-$AF$3))*$AH$7,0)+IF(AK111&gt;$AF$3,(58*(AK111-$AF$3)^2+25*(AK111-$AF$3))*$AI$7,0))</f>
        <v>#DIV/0!</v>
      </c>
      <c r="AM111" s="89" t="e">
        <f>IF('Emission Calculations'!$E$9="flat",IF(0.056*'Wind Calculations'!$AG111&gt;$AF$3,1,0),IF(OR(AH111&gt;$AF$3,AI111&gt;$AF$3,AJ111&gt;$AF$3,AND((AK111&gt;$AF$3),$AF$7&gt;0)),1,0))</f>
        <v>#DIV/0!</v>
      </c>
      <c r="AN111" s="47"/>
      <c r="AO111" s="148"/>
      <c r="AP111" s="136"/>
      <c r="AQ111" s="89" t="e">
        <f>'Wind Calculations'!$AP111*LN(10/$AP$4)/LN($AP$5/$AP$4)</f>
        <v>#DIV/0!</v>
      </c>
      <c r="AR111" s="89" t="e">
        <f t="shared" si="36"/>
        <v>#DIV/0!</v>
      </c>
      <c r="AS111" s="89" t="e">
        <f t="shared" si="37"/>
        <v>#DIV/0!</v>
      </c>
      <c r="AT111" s="89" t="e">
        <f t="shared" si="38"/>
        <v>#DIV/0!</v>
      </c>
      <c r="AU111" s="89" t="e">
        <f t="shared" si="39"/>
        <v>#DIV/0!</v>
      </c>
      <c r="AV111" s="89" t="e">
        <f>IF('Emission Calculations'!$F$9="flat",IF(0.053*'Wind Calculations'!$AQ111&gt;$AP$3,58*('Wind Calculations'!$AQ111-$AP$3)^2+25*('Wind Calculations'!$AQ111-$AP$3),0),IF(AR111&gt;$AP$3,(58*(AR111-$AP$3)^2+25*(AR111-$AP$3))*$AP$7,0)+IF(AS111&gt;$AP$3,(58*(AS111-$AP$3)^2+25*(AS111-$AP$3))*$AQ$7,0)+IF(AT111&gt;$AP$3,(58*(AT111-$AP$3)^2+25*(AT111-$AP$3))*$AR$7,0)+IF(AU111&gt;$AP$3,(58*(AU111-$AP$3)^2+25*(AU111-$AP$3))*$AS$7,0))</f>
        <v>#DIV/0!</v>
      </c>
      <c r="AW111" s="89" t="e">
        <f>IF('Emission Calculations'!$F$9="flat",IF(0.056*'Wind Calculations'!$AQ111&gt;$AP$3,1,0),IF(OR(AR111&gt;$AP$3,AS111&gt;$AP$3,AT111&gt;$AP$3,AND((AU111&gt;$AP$3),$AP$7&gt;0)),1,0))</f>
        <v>#DIV/0!</v>
      </c>
    </row>
    <row r="112" spans="1:49">
      <c r="A112" s="148"/>
      <c r="B112" s="136"/>
      <c r="C112" s="89" t="e">
        <f>'Wind Calculations'!$B112*LN(10/$B$4)/LN($B$5/$B$4)</f>
        <v>#DIV/0!</v>
      </c>
      <c r="D112" s="89" t="e">
        <f t="shared" si="20"/>
        <v>#DIV/0!</v>
      </c>
      <c r="E112" s="89" t="e">
        <f t="shared" si="21"/>
        <v>#DIV/0!</v>
      </c>
      <c r="F112" s="89" t="e">
        <f t="shared" si="22"/>
        <v>#DIV/0!</v>
      </c>
      <c r="G112" s="89" t="e">
        <f t="shared" si="23"/>
        <v>#DIV/0!</v>
      </c>
      <c r="H112" s="138" t="e">
        <f>IF('Emission Calculations'!$B$9="flat",IF(0.053*'Wind Calculations'!$C112&gt;$B$3,58*('Wind Calculations'!$C112-$B$3)^2+25*('Wind Calculations'!$C112-$B$3),0),IF(D112&gt;$B$3,(58*(D112-$B$3)^2+25*(D112-$B$3))*$B$7,0)+IF(E112&gt;$B$3,(58*(E112-$B$3)^2+25*(E112-$B$3))*$C$7,0)+IF(F112&gt;$B$3,(58*(F112-$B$3)^2+25*(F112-$B$3))*$D$7,0)+IF(G112&gt;$B$3,(58*(G112-$B$3)^2+25*(G112-$B$3))*$E$7,0))</f>
        <v>#DIV/0!</v>
      </c>
      <c r="I112" s="138" t="e">
        <f>IF('Emission Calculations'!$B$9="flat",IF(0.056*'Wind Calculations'!$C112&gt;$B$3,1,0),IF(OR(D112&gt;$B$3,E112&gt;$B$3,F112&gt;$B$3,AND((G112&gt;$B$3),$B$7&gt;0)),1,0))</f>
        <v>#DIV/0!</v>
      </c>
      <c r="J112" s="139"/>
      <c r="K112" s="148"/>
      <c r="L112" s="136"/>
      <c r="M112" s="89" t="e">
        <f>'Wind Calculations'!$L112*LN(10/$L$4)/LN($L$5/$L$4)</f>
        <v>#DIV/0!</v>
      </c>
      <c r="N112" s="89" t="e">
        <f t="shared" si="24"/>
        <v>#DIV/0!</v>
      </c>
      <c r="O112" s="89" t="e">
        <f t="shared" si="25"/>
        <v>#DIV/0!</v>
      </c>
      <c r="P112" s="89" t="e">
        <f t="shared" si="26"/>
        <v>#DIV/0!</v>
      </c>
      <c r="Q112" s="89" t="e">
        <f t="shared" si="27"/>
        <v>#DIV/0!</v>
      </c>
      <c r="R112" s="89" t="e">
        <f>IF('Emission Calculations'!$C$9="flat",IF(0.053*'Wind Calculations'!$M112&gt;$L$3,58*('Wind Calculations'!$M112-$L$3)^2+25*('Wind Calculations'!$M112-$L$3),0),IF(N112&gt;$L$3,(58*(N112-$L$3)^2+25*(N112-$L$3))*$L$7,0)+IF(O112&gt;$L$3,(58*(O112-$L$3)^2+25*(O112-$L$3))*$M$7,0)+IF(P112&gt;$L$3,(58*(P112-$L$3)^2+25*(P112-$L$3))*$N$7,0)+IF(Q112&gt;$L$3,(58*(Q112-$L$3)^2+25*(Q112-$L$3))*$O$7,0))</f>
        <v>#DIV/0!</v>
      </c>
      <c r="S112" s="89" t="e">
        <f>IF('Emission Calculations'!$C$9="flat",IF(0.056*'Wind Calculations'!$M112&gt;$L$3,1,0),IF(OR(N112&gt;$L$3,O112&gt;$L$3,P112&gt;$L$3,AND((Q112&gt;$L$3),$L$7&gt;0)),1,0))</f>
        <v>#DIV/0!</v>
      </c>
      <c r="T112" s="47"/>
      <c r="U112" s="148"/>
      <c r="V112" s="136"/>
      <c r="W112" s="89" t="e">
        <f>'Wind Calculations'!$V112*LN(10/$V$4)/LN($V$5/$V$4)</f>
        <v>#DIV/0!</v>
      </c>
      <c r="X112" s="89" t="e">
        <f t="shared" si="28"/>
        <v>#DIV/0!</v>
      </c>
      <c r="Y112" s="89" t="e">
        <f t="shared" si="29"/>
        <v>#DIV/0!</v>
      </c>
      <c r="Z112" s="89" t="e">
        <f t="shared" si="30"/>
        <v>#DIV/0!</v>
      </c>
      <c r="AA112" s="89" t="e">
        <f t="shared" si="31"/>
        <v>#DIV/0!</v>
      </c>
      <c r="AB112" s="89" t="e">
        <f>IF('Emission Calculations'!$D$9="flat",IF(0.053*'Wind Calculations'!$W112&gt;$V$3,58*('Wind Calculations'!$W112-$L$3)^2+25*('Wind Calculations'!$W112-$L$3),0),IF(X112&gt;$L$3,(58*(X112-$L$3)^2+25*(X112-$L$3))*$V$7,0)+IF(Y112&gt;$V$3,(58*(Y112-$V$3)^2+25*(Y112-$V$3))*$W$7,0)+IF(Z112&gt;$V$3,(58*(Z112-$V$3)^2+25*(Z112-$V$3))*$X$7,0)+IF(AA112&gt;$V$3,(58*(AA112-$V$3)^2+25*(AA112-$V$3))*$Y$7,0))</f>
        <v>#DIV/0!</v>
      </c>
      <c r="AC112" s="89" t="e">
        <f>IF('Emission Calculations'!$D$9="flat",IF(0.056*'Wind Calculations'!$W112&gt;$V$3,1,0),IF(OR(X112&gt;$V$3,Y112&gt;$V$3,Z112&gt;$V$3,AND((AA112&gt;$V$3),$V$7&gt;0)),1,0))</f>
        <v>#DIV/0!</v>
      </c>
      <c r="AD112" s="47"/>
      <c r="AE112" s="148"/>
      <c r="AF112" s="136"/>
      <c r="AG112" s="89" t="e">
        <f>'Wind Calculations'!$AF112*LN(10/$AF$4)/LN($AF$5/$AF$4)</f>
        <v>#DIV/0!</v>
      </c>
      <c r="AH112" s="89" t="e">
        <f t="shared" si="32"/>
        <v>#DIV/0!</v>
      </c>
      <c r="AI112" s="89" t="e">
        <f t="shared" si="33"/>
        <v>#DIV/0!</v>
      </c>
      <c r="AJ112" s="89" t="e">
        <f t="shared" si="34"/>
        <v>#DIV/0!</v>
      </c>
      <c r="AK112" s="89" t="e">
        <f t="shared" si="35"/>
        <v>#DIV/0!</v>
      </c>
      <c r="AL112" s="89" t="e">
        <f>IF('Emission Calculations'!$E$9="flat",IF(0.053*'Wind Calculations'!$AG112&gt;$AF$3,58*('Wind Calculations'!$AG112-$AF$3)^2+25*('Wind Calculations'!$AG112-$AF$3),0),IF(AH112&gt;$AF$3,(58*(AH112-$AF$3)^2+25*(AH112-$AF$3))*$AF$7,0)+IF(AI112&gt;$AF$3,(58*(AI112-$AF$3)^2+25*(AI112-$AF$3))*$AG$7,0)+IF(AJ112&gt;$AF$3,(58*(AJ112-$AF$3)^2+25*(AJ112-$AF$3))*$AH$7,0)+IF(AK112&gt;$AF$3,(58*(AK112-$AF$3)^2+25*(AK112-$AF$3))*$AI$7,0))</f>
        <v>#DIV/0!</v>
      </c>
      <c r="AM112" s="89" t="e">
        <f>IF('Emission Calculations'!$E$9="flat",IF(0.056*'Wind Calculations'!$AG112&gt;$AF$3,1,0),IF(OR(AH112&gt;$AF$3,AI112&gt;$AF$3,AJ112&gt;$AF$3,AND((AK112&gt;$AF$3),$AF$7&gt;0)),1,0))</f>
        <v>#DIV/0!</v>
      </c>
      <c r="AN112" s="47"/>
      <c r="AO112" s="148"/>
      <c r="AP112" s="136"/>
      <c r="AQ112" s="89" t="e">
        <f>'Wind Calculations'!$AP112*LN(10/$AP$4)/LN($AP$5/$AP$4)</f>
        <v>#DIV/0!</v>
      </c>
      <c r="AR112" s="89" t="e">
        <f t="shared" si="36"/>
        <v>#DIV/0!</v>
      </c>
      <c r="AS112" s="89" t="e">
        <f t="shared" si="37"/>
        <v>#DIV/0!</v>
      </c>
      <c r="AT112" s="89" t="e">
        <f t="shared" si="38"/>
        <v>#DIV/0!</v>
      </c>
      <c r="AU112" s="89" t="e">
        <f t="shared" si="39"/>
        <v>#DIV/0!</v>
      </c>
      <c r="AV112" s="89" t="e">
        <f>IF('Emission Calculations'!$F$9="flat",IF(0.053*'Wind Calculations'!$AQ112&gt;$AP$3,58*('Wind Calculations'!$AQ112-$AP$3)^2+25*('Wind Calculations'!$AQ112-$AP$3),0),IF(AR112&gt;$AP$3,(58*(AR112-$AP$3)^2+25*(AR112-$AP$3))*$AP$7,0)+IF(AS112&gt;$AP$3,(58*(AS112-$AP$3)^2+25*(AS112-$AP$3))*$AQ$7,0)+IF(AT112&gt;$AP$3,(58*(AT112-$AP$3)^2+25*(AT112-$AP$3))*$AR$7,0)+IF(AU112&gt;$AP$3,(58*(AU112-$AP$3)^2+25*(AU112-$AP$3))*$AS$7,0))</f>
        <v>#DIV/0!</v>
      </c>
      <c r="AW112" s="89" t="e">
        <f>IF('Emission Calculations'!$F$9="flat",IF(0.056*'Wind Calculations'!$AQ112&gt;$AP$3,1,0),IF(OR(AR112&gt;$AP$3,AS112&gt;$AP$3,AT112&gt;$AP$3,AND((AU112&gt;$AP$3),$AP$7&gt;0)),1,0))</f>
        <v>#DIV/0!</v>
      </c>
    </row>
    <row r="113" spans="1:49">
      <c r="A113" s="148"/>
      <c r="B113" s="136"/>
      <c r="C113" s="89" t="e">
        <f>'Wind Calculations'!$B113*LN(10/$B$4)/LN($B$5/$B$4)</f>
        <v>#DIV/0!</v>
      </c>
      <c r="D113" s="89" t="e">
        <f t="shared" si="20"/>
        <v>#DIV/0!</v>
      </c>
      <c r="E113" s="89" t="e">
        <f t="shared" si="21"/>
        <v>#DIV/0!</v>
      </c>
      <c r="F113" s="89" t="e">
        <f t="shared" si="22"/>
        <v>#DIV/0!</v>
      </c>
      <c r="G113" s="89" t="e">
        <f t="shared" si="23"/>
        <v>#DIV/0!</v>
      </c>
      <c r="H113" s="138" t="e">
        <f>IF('Emission Calculations'!$B$9="flat",IF(0.053*'Wind Calculations'!$C113&gt;$B$3,58*('Wind Calculations'!$C113-$B$3)^2+25*('Wind Calculations'!$C113-$B$3),0),IF(D113&gt;$B$3,(58*(D113-$B$3)^2+25*(D113-$B$3))*$B$7,0)+IF(E113&gt;$B$3,(58*(E113-$B$3)^2+25*(E113-$B$3))*$C$7,0)+IF(F113&gt;$B$3,(58*(F113-$B$3)^2+25*(F113-$B$3))*$D$7,0)+IF(G113&gt;$B$3,(58*(G113-$B$3)^2+25*(G113-$B$3))*$E$7,0))</f>
        <v>#DIV/0!</v>
      </c>
      <c r="I113" s="138" t="e">
        <f>IF('Emission Calculations'!$B$9="flat",IF(0.056*'Wind Calculations'!$C113&gt;$B$3,1,0),IF(OR(D113&gt;$B$3,E113&gt;$B$3,F113&gt;$B$3,AND((G113&gt;$B$3),$B$7&gt;0)),1,0))</f>
        <v>#DIV/0!</v>
      </c>
      <c r="J113" s="139"/>
      <c r="K113" s="148"/>
      <c r="L113" s="136"/>
      <c r="M113" s="89" t="e">
        <f>'Wind Calculations'!$L113*LN(10/$L$4)/LN($L$5/$L$4)</f>
        <v>#DIV/0!</v>
      </c>
      <c r="N113" s="89" t="e">
        <f t="shared" si="24"/>
        <v>#DIV/0!</v>
      </c>
      <c r="O113" s="89" t="e">
        <f t="shared" si="25"/>
        <v>#DIV/0!</v>
      </c>
      <c r="P113" s="89" t="e">
        <f t="shared" si="26"/>
        <v>#DIV/0!</v>
      </c>
      <c r="Q113" s="89" t="e">
        <f t="shared" si="27"/>
        <v>#DIV/0!</v>
      </c>
      <c r="R113" s="89" t="e">
        <f>IF('Emission Calculations'!$C$9="flat",IF(0.053*'Wind Calculations'!$M113&gt;$L$3,58*('Wind Calculations'!$M113-$L$3)^2+25*('Wind Calculations'!$M113-$L$3),0),IF(N113&gt;$L$3,(58*(N113-$L$3)^2+25*(N113-$L$3))*$L$7,0)+IF(O113&gt;$L$3,(58*(O113-$L$3)^2+25*(O113-$L$3))*$M$7,0)+IF(P113&gt;$L$3,(58*(P113-$L$3)^2+25*(P113-$L$3))*$N$7,0)+IF(Q113&gt;$L$3,(58*(Q113-$L$3)^2+25*(Q113-$L$3))*$O$7,0))</f>
        <v>#DIV/0!</v>
      </c>
      <c r="S113" s="89" t="e">
        <f>IF('Emission Calculations'!$C$9="flat",IF(0.056*'Wind Calculations'!$M113&gt;$L$3,1,0),IF(OR(N113&gt;$L$3,O113&gt;$L$3,P113&gt;$L$3,AND((Q113&gt;$L$3),$L$7&gt;0)),1,0))</f>
        <v>#DIV/0!</v>
      </c>
      <c r="T113" s="47"/>
      <c r="U113" s="148"/>
      <c r="V113" s="136"/>
      <c r="W113" s="89" t="e">
        <f>'Wind Calculations'!$V113*LN(10/$V$4)/LN($V$5/$V$4)</f>
        <v>#DIV/0!</v>
      </c>
      <c r="X113" s="89" t="e">
        <f t="shared" si="28"/>
        <v>#DIV/0!</v>
      </c>
      <c r="Y113" s="89" t="e">
        <f t="shared" si="29"/>
        <v>#DIV/0!</v>
      </c>
      <c r="Z113" s="89" t="e">
        <f t="shared" si="30"/>
        <v>#DIV/0!</v>
      </c>
      <c r="AA113" s="89" t="e">
        <f t="shared" si="31"/>
        <v>#DIV/0!</v>
      </c>
      <c r="AB113" s="89" t="e">
        <f>IF('Emission Calculations'!$D$9="flat",IF(0.053*'Wind Calculations'!$W113&gt;$V$3,58*('Wind Calculations'!$W113-$L$3)^2+25*('Wind Calculations'!$W113-$L$3),0),IF(X113&gt;$L$3,(58*(X113-$L$3)^2+25*(X113-$L$3))*$V$7,0)+IF(Y113&gt;$V$3,(58*(Y113-$V$3)^2+25*(Y113-$V$3))*$W$7,0)+IF(Z113&gt;$V$3,(58*(Z113-$V$3)^2+25*(Z113-$V$3))*$X$7,0)+IF(AA113&gt;$V$3,(58*(AA113-$V$3)^2+25*(AA113-$V$3))*$Y$7,0))</f>
        <v>#DIV/0!</v>
      </c>
      <c r="AC113" s="89" t="e">
        <f>IF('Emission Calculations'!$D$9="flat",IF(0.056*'Wind Calculations'!$W113&gt;$V$3,1,0),IF(OR(X113&gt;$V$3,Y113&gt;$V$3,Z113&gt;$V$3,AND((AA113&gt;$V$3),$V$7&gt;0)),1,0))</f>
        <v>#DIV/0!</v>
      </c>
      <c r="AD113" s="47"/>
      <c r="AE113" s="148"/>
      <c r="AF113" s="136"/>
      <c r="AG113" s="89" t="e">
        <f>'Wind Calculations'!$AF113*LN(10/$AF$4)/LN($AF$5/$AF$4)</f>
        <v>#DIV/0!</v>
      </c>
      <c r="AH113" s="89" t="e">
        <f t="shared" si="32"/>
        <v>#DIV/0!</v>
      </c>
      <c r="AI113" s="89" t="e">
        <f t="shared" si="33"/>
        <v>#DIV/0!</v>
      </c>
      <c r="AJ113" s="89" t="e">
        <f t="shared" si="34"/>
        <v>#DIV/0!</v>
      </c>
      <c r="AK113" s="89" t="e">
        <f t="shared" si="35"/>
        <v>#DIV/0!</v>
      </c>
      <c r="AL113" s="89" t="e">
        <f>IF('Emission Calculations'!$E$9="flat",IF(0.053*'Wind Calculations'!$AG113&gt;$AF$3,58*('Wind Calculations'!$AG113-$AF$3)^2+25*('Wind Calculations'!$AG113-$AF$3),0),IF(AH113&gt;$AF$3,(58*(AH113-$AF$3)^2+25*(AH113-$AF$3))*$AF$7,0)+IF(AI113&gt;$AF$3,(58*(AI113-$AF$3)^2+25*(AI113-$AF$3))*$AG$7,0)+IF(AJ113&gt;$AF$3,(58*(AJ113-$AF$3)^2+25*(AJ113-$AF$3))*$AH$7,0)+IF(AK113&gt;$AF$3,(58*(AK113-$AF$3)^2+25*(AK113-$AF$3))*$AI$7,0))</f>
        <v>#DIV/0!</v>
      </c>
      <c r="AM113" s="89" t="e">
        <f>IF('Emission Calculations'!$E$9="flat",IF(0.056*'Wind Calculations'!$AG113&gt;$AF$3,1,0),IF(OR(AH113&gt;$AF$3,AI113&gt;$AF$3,AJ113&gt;$AF$3,AND((AK113&gt;$AF$3),$AF$7&gt;0)),1,0))</f>
        <v>#DIV/0!</v>
      </c>
      <c r="AN113" s="47"/>
      <c r="AO113" s="148"/>
      <c r="AP113" s="136"/>
      <c r="AQ113" s="89" t="e">
        <f>'Wind Calculations'!$AP113*LN(10/$AP$4)/LN($AP$5/$AP$4)</f>
        <v>#DIV/0!</v>
      </c>
      <c r="AR113" s="89" t="e">
        <f t="shared" si="36"/>
        <v>#DIV/0!</v>
      </c>
      <c r="AS113" s="89" t="e">
        <f t="shared" si="37"/>
        <v>#DIV/0!</v>
      </c>
      <c r="AT113" s="89" t="e">
        <f t="shared" si="38"/>
        <v>#DIV/0!</v>
      </c>
      <c r="AU113" s="89" t="e">
        <f t="shared" si="39"/>
        <v>#DIV/0!</v>
      </c>
      <c r="AV113" s="89" t="e">
        <f>IF('Emission Calculations'!$F$9="flat",IF(0.053*'Wind Calculations'!$AQ113&gt;$AP$3,58*('Wind Calculations'!$AQ113-$AP$3)^2+25*('Wind Calculations'!$AQ113-$AP$3),0),IF(AR113&gt;$AP$3,(58*(AR113-$AP$3)^2+25*(AR113-$AP$3))*$AP$7,0)+IF(AS113&gt;$AP$3,(58*(AS113-$AP$3)^2+25*(AS113-$AP$3))*$AQ$7,0)+IF(AT113&gt;$AP$3,(58*(AT113-$AP$3)^2+25*(AT113-$AP$3))*$AR$7,0)+IF(AU113&gt;$AP$3,(58*(AU113-$AP$3)^2+25*(AU113-$AP$3))*$AS$7,0))</f>
        <v>#DIV/0!</v>
      </c>
      <c r="AW113" s="89" t="e">
        <f>IF('Emission Calculations'!$F$9="flat",IF(0.056*'Wind Calculations'!$AQ113&gt;$AP$3,1,0),IF(OR(AR113&gt;$AP$3,AS113&gt;$AP$3,AT113&gt;$AP$3,AND((AU113&gt;$AP$3),$AP$7&gt;0)),1,0))</f>
        <v>#DIV/0!</v>
      </c>
    </row>
    <row r="114" spans="1:49">
      <c r="A114" s="148"/>
      <c r="B114" s="136"/>
      <c r="C114" s="89" t="e">
        <f>'Wind Calculations'!$B114*LN(10/$B$4)/LN($B$5/$B$4)</f>
        <v>#DIV/0!</v>
      </c>
      <c r="D114" s="89" t="e">
        <f t="shared" si="20"/>
        <v>#DIV/0!</v>
      </c>
      <c r="E114" s="89" t="e">
        <f t="shared" si="21"/>
        <v>#DIV/0!</v>
      </c>
      <c r="F114" s="89" t="e">
        <f t="shared" si="22"/>
        <v>#DIV/0!</v>
      </c>
      <c r="G114" s="89" t="e">
        <f t="shared" si="23"/>
        <v>#DIV/0!</v>
      </c>
      <c r="H114" s="138" t="e">
        <f>IF('Emission Calculations'!$B$9="flat",IF(0.053*'Wind Calculations'!$C114&gt;$B$3,58*('Wind Calculations'!$C114-$B$3)^2+25*('Wind Calculations'!$C114-$B$3),0),IF(D114&gt;$B$3,(58*(D114-$B$3)^2+25*(D114-$B$3))*$B$7,0)+IF(E114&gt;$B$3,(58*(E114-$B$3)^2+25*(E114-$B$3))*$C$7,0)+IF(F114&gt;$B$3,(58*(F114-$B$3)^2+25*(F114-$B$3))*$D$7,0)+IF(G114&gt;$B$3,(58*(G114-$B$3)^2+25*(G114-$B$3))*$E$7,0))</f>
        <v>#DIV/0!</v>
      </c>
      <c r="I114" s="138" t="e">
        <f>IF('Emission Calculations'!$B$9="flat",IF(0.056*'Wind Calculations'!$C114&gt;$B$3,1,0),IF(OR(D114&gt;$B$3,E114&gt;$B$3,F114&gt;$B$3,AND((G114&gt;$B$3),$B$7&gt;0)),1,0))</f>
        <v>#DIV/0!</v>
      </c>
      <c r="J114" s="139"/>
      <c r="K114" s="148"/>
      <c r="L114" s="136"/>
      <c r="M114" s="89" t="e">
        <f>'Wind Calculations'!$L114*LN(10/$L$4)/LN($L$5/$L$4)</f>
        <v>#DIV/0!</v>
      </c>
      <c r="N114" s="89" t="e">
        <f t="shared" si="24"/>
        <v>#DIV/0!</v>
      </c>
      <c r="O114" s="89" t="e">
        <f t="shared" si="25"/>
        <v>#DIV/0!</v>
      </c>
      <c r="P114" s="89" t="e">
        <f t="shared" si="26"/>
        <v>#DIV/0!</v>
      </c>
      <c r="Q114" s="89" t="e">
        <f t="shared" si="27"/>
        <v>#DIV/0!</v>
      </c>
      <c r="R114" s="89" t="e">
        <f>IF('Emission Calculations'!$C$9="flat",IF(0.053*'Wind Calculations'!$M114&gt;$L$3,58*('Wind Calculations'!$M114-$L$3)^2+25*('Wind Calculations'!$M114-$L$3),0),IF(N114&gt;$L$3,(58*(N114-$L$3)^2+25*(N114-$L$3))*$L$7,0)+IF(O114&gt;$L$3,(58*(O114-$L$3)^2+25*(O114-$L$3))*$M$7,0)+IF(P114&gt;$L$3,(58*(P114-$L$3)^2+25*(P114-$L$3))*$N$7,0)+IF(Q114&gt;$L$3,(58*(Q114-$L$3)^2+25*(Q114-$L$3))*$O$7,0))</f>
        <v>#DIV/0!</v>
      </c>
      <c r="S114" s="89" t="e">
        <f>IF('Emission Calculations'!$C$9="flat",IF(0.056*'Wind Calculations'!$M114&gt;$L$3,1,0),IF(OR(N114&gt;$L$3,O114&gt;$L$3,P114&gt;$L$3,AND((Q114&gt;$L$3),$L$7&gt;0)),1,0))</f>
        <v>#DIV/0!</v>
      </c>
      <c r="T114" s="47"/>
      <c r="U114" s="148"/>
      <c r="V114" s="136"/>
      <c r="W114" s="89" t="e">
        <f>'Wind Calculations'!$V114*LN(10/$V$4)/LN($V$5/$V$4)</f>
        <v>#DIV/0!</v>
      </c>
      <c r="X114" s="89" t="e">
        <f t="shared" si="28"/>
        <v>#DIV/0!</v>
      </c>
      <c r="Y114" s="89" t="e">
        <f t="shared" si="29"/>
        <v>#DIV/0!</v>
      </c>
      <c r="Z114" s="89" t="e">
        <f t="shared" si="30"/>
        <v>#DIV/0!</v>
      </c>
      <c r="AA114" s="89" t="e">
        <f t="shared" si="31"/>
        <v>#DIV/0!</v>
      </c>
      <c r="AB114" s="89" t="e">
        <f>IF('Emission Calculations'!$D$9="flat",IF(0.053*'Wind Calculations'!$W114&gt;$V$3,58*('Wind Calculations'!$W114-$L$3)^2+25*('Wind Calculations'!$W114-$L$3),0),IF(X114&gt;$L$3,(58*(X114-$L$3)^2+25*(X114-$L$3))*$V$7,0)+IF(Y114&gt;$V$3,(58*(Y114-$V$3)^2+25*(Y114-$V$3))*$W$7,0)+IF(Z114&gt;$V$3,(58*(Z114-$V$3)^2+25*(Z114-$V$3))*$X$7,0)+IF(AA114&gt;$V$3,(58*(AA114-$V$3)^2+25*(AA114-$V$3))*$Y$7,0))</f>
        <v>#DIV/0!</v>
      </c>
      <c r="AC114" s="89" t="e">
        <f>IF('Emission Calculations'!$D$9="flat",IF(0.056*'Wind Calculations'!$W114&gt;$V$3,1,0),IF(OR(X114&gt;$V$3,Y114&gt;$V$3,Z114&gt;$V$3,AND((AA114&gt;$V$3),$V$7&gt;0)),1,0))</f>
        <v>#DIV/0!</v>
      </c>
      <c r="AD114" s="47"/>
      <c r="AE114" s="148"/>
      <c r="AF114" s="136"/>
      <c r="AG114" s="89" t="e">
        <f>'Wind Calculations'!$AF114*LN(10/$AF$4)/LN($AF$5/$AF$4)</f>
        <v>#DIV/0!</v>
      </c>
      <c r="AH114" s="89" t="e">
        <f t="shared" si="32"/>
        <v>#DIV/0!</v>
      </c>
      <c r="AI114" s="89" t="e">
        <f t="shared" si="33"/>
        <v>#DIV/0!</v>
      </c>
      <c r="AJ114" s="89" t="e">
        <f t="shared" si="34"/>
        <v>#DIV/0!</v>
      </c>
      <c r="AK114" s="89" t="e">
        <f t="shared" si="35"/>
        <v>#DIV/0!</v>
      </c>
      <c r="AL114" s="89" t="e">
        <f>IF('Emission Calculations'!$E$9="flat",IF(0.053*'Wind Calculations'!$AG114&gt;$AF$3,58*('Wind Calculations'!$AG114-$AF$3)^2+25*('Wind Calculations'!$AG114-$AF$3),0),IF(AH114&gt;$AF$3,(58*(AH114-$AF$3)^2+25*(AH114-$AF$3))*$AF$7,0)+IF(AI114&gt;$AF$3,(58*(AI114-$AF$3)^2+25*(AI114-$AF$3))*$AG$7,0)+IF(AJ114&gt;$AF$3,(58*(AJ114-$AF$3)^2+25*(AJ114-$AF$3))*$AH$7,0)+IF(AK114&gt;$AF$3,(58*(AK114-$AF$3)^2+25*(AK114-$AF$3))*$AI$7,0))</f>
        <v>#DIV/0!</v>
      </c>
      <c r="AM114" s="89" t="e">
        <f>IF('Emission Calculations'!$E$9="flat",IF(0.056*'Wind Calculations'!$AG114&gt;$AF$3,1,0),IF(OR(AH114&gt;$AF$3,AI114&gt;$AF$3,AJ114&gt;$AF$3,AND((AK114&gt;$AF$3),$AF$7&gt;0)),1,0))</f>
        <v>#DIV/0!</v>
      </c>
      <c r="AN114" s="47"/>
      <c r="AO114" s="148"/>
      <c r="AP114" s="136"/>
      <c r="AQ114" s="89" t="e">
        <f>'Wind Calculations'!$AP114*LN(10/$AP$4)/LN($AP$5/$AP$4)</f>
        <v>#DIV/0!</v>
      </c>
      <c r="AR114" s="89" t="e">
        <f t="shared" si="36"/>
        <v>#DIV/0!</v>
      </c>
      <c r="AS114" s="89" t="e">
        <f t="shared" si="37"/>
        <v>#DIV/0!</v>
      </c>
      <c r="AT114" s="89" t="e">
        <f t="shared" si="38"/>
        <v>#DIV/0!</v>
      </c>
      <c r="AU114" s="89" t="e">
        <f t="shared" si="39"/>
        <v>#DIV/0!</v>
      </c>
      <c r="AV114" s="89" t="e">
        <f>IF('Emission Calculations'!$F$9="flat",IF(0.053*'Wind Calculations'!$AQ114&gt;$AP$3,58*('Wind Calculations'!$AQ114-$AP$3)^2+25*('Wind Calculations'!$AQ114-$AP$3),0),IF(AR114&gt;$AP$3,(58*(AR114-$AP$3)^2+25*(AR114-$AP$3))*$AP$7,0)+IF(AS114&gt;$AP$3,(58*(AS114-$AP$3)^2+25*(AS114-$AP$3))*$AQ$7,0)+IF(AT114&gt;$AP$3,(58*(AT114-$AP$3)^2+25*(AT114-$AP$3))*$AR$7,0)+IF(AU114&gt;$AP$3,(58*(AU114-$AP$3)^2+25*(AU114-$AP$3))*$AS$7,0))</f>
        <v>#DIV/0!</v>
      </c>
      <c r="AW114" s="89" t="e">
        <f>IF('Emission Calculations'!$F$9="flat",IF(0.056*'Wind Calculations'!$AQ114&gt;$AP$3,1,0),IF(OR(AR114&gt;$AP$3,AS114&gt;$AP$3,AT114&gt;$AP$3,AND((AU114&gt;$AP$3),$AP$7&gt;0)),1,0))</f>
        <v>#DIV/0!</v>
      </c>
    </row>
    <row r="115" spans="1:49">
      <c r="A115" s="148"/>
      <c r="B115" s="136"/>
      <c r="C115" s="89" t="e">
        <f>'Wind Calculations'!$B115*LN(10/$B$4)/LN($B$5/$B$4)</f>
        <v>#DIV/0!</v>
      </c>
      <c r="D115" s="89" t="e">
        <f t="shared" si="20"/>
        <v>#DIV/0!</v>
      </c>
      <c r="E115" s="89" t="e">
        <f t="shared" si="21"/>
        <v>#DIV/0!</v>
      </c>
      <c r="F115" s="89" t="e">
        <f t="shared" si="22"/>
        <v>#DIV/0!</v>
      </c>
      <c r="G115" s="89" t="e">
        <f t="shared" si="23"/>
        <v>#DIV/0!</v>
      </c>
      <c r="H115" s="138" t="e">
        <f>IF('Emission Calculations'!$B$9="flat",IF(0.053*'Wind Calculations'!$C115&gt;$B$3,58*('Wind Calculations'!$C115-$B$3)^2+25*('Wind Calculations'!$C115-$B$3),0),IF(D115&gt;$B$3,(58*(D115-$B$3)^2+25*(D115-$B$3))*$B$7,0)+IF(E115&gt;$B$3,(58*(E115-$B$3)^2+25*(E115-$B$3))*$C$7,0)+IF(F115&gt;$B$3,(58*(F115-$B$3)^2+25*(F115-$B$3))*$D$7,0)+IF(G115&gt;$B$3,(58*(G115-$B$3)^2+25*(G115-$B$3))*$E$7,0))</f>
        <v>#DIV/0!</v>
      </c>
      <c r="I115" s="138" t="e">
        <f>IF('Emission Calculations'!$B$9="flat",IF(0.056*'Wind Calculations'!$C115&gt;$B$3,1,0),IF(OR(D115&gt;$B$3,E115&gt;$B$3,F115&gt;$B$3,AND((G115&gt;$B$3),$B$7&gt;0)),1,0))</f>
        <v>#DIV/0!</v>
      </c>
      <c r="J115" s="139"/>
      <c r="K115" s="148"/>
      <c r="L115" s="136"/>
      <c r="M115" s="89" t="e">
        <f>'Wind Calculations'!$L115*LN(10/$L$4)/LN($L$5/$L$4)</f>
        <v>#DIV/0!</v>
      </c>
      <c r="N115" s="89" t="e">
        <f t="shared" si="24"/>
        <v>#DIV/0!</v>
      </c>
      <c r="O115" s="89" t="e">
        <f t="shared" si="25"/>
        <v>#DIV/0!</v>
      </c>
      <c r="P115" s="89" t="e">
        <f t="shared" si="26"/>
        <v>#DIV/0!</v>
      </c>
      <c r="Q115" s="89" t="e">
        <f t="shared" si="27"/>
        <v>#DIV/0!</v>
      </c>
      <c r="R115" s="89" t="e">
        <f>IF('Emission Calculations'!$C$9="flat",IF(0.053*'Wind Calculations'!$M115&gt;$L$3,58*('Wind Calculations'!$M115-$L$3)^2+25*('Wind Calculations'!$M115-$L$3),0),IF(N115&gt;$L$3,(58*(N115-$L$3)^2+25*(N115-$L$3))*$L$7,0)+IF(O115&gt;$L$3,(58*(O115-$L$3)^2+25*(O115-$L$3))*$M$7,0)+IF(P115&gt;$L$3,(58*(P115-$L$3)^2+25*(P115-$L$3))*$N$7,0)+IF(Q115&gt;$L$3,(58*(Q115-$L$3)^2+25*(Q115-$L$3))*$O$7,0))</f>
        <v>#DIV/0!</v>
      </c>
      <c r="S115" s="89" t="e">
        <f>IF('Emission Calculations'!$C$9="flat",IF(0.056*'Wind Calculations'!$M115&gt;$L$3,1,0),IF(OR(N115&gt;$L$3,O115&gt;$L$3,P115&gt;$L$3,AND((Q115&gt;$L$3),$L$7&gt;0)),1,0))</f>
        <v>#DIV/0!</v>
      </c>
      <c r="T115" s="47"/>
      <c r="U115" s="148"/>
      <c r="V115" s="136"/>
      <c r="W115" s="89" t="e">
        <f>'Wind Calculations'!$V115*LN(10/$V$4)/LN($V$5/$V$4)</f>
        <v>#DIV/0!</v>
      </c>
      <c r="X115" s="89" t="e">
        <f t="shared" si="28"/>
        <v>#DIV/0!</v>
      </c>
      <c r="Y115" s="89" t="e">
        <f t="shared" si="29"/>
        <v>#DIV/0!</v>
      </c>
      <c r="Z115" s="89" t="e">
        <f t="shared" si="30"/>
        <v>#DIV/0!</v>
      </c>
      <c r="AA115" s="89" t="e">
        <f t="shared" si="31"/>
        <v>#DIV/0!</v>
      </c>
      <c r="AB115" s="89" t="e">
        <f>IF('Emission Calculations'!$D$9="flat",IF(0.053*'Wind Calculations'!$W115&gt;$V$3,58*('Wind Calculations'!$W115-$L$3)^2+25*('Wind Calculations'!$W115-$L$3),0),IF(X115&gt;$L$3,(58*(X115-$L$3)^2+25*(X115-$L$3))*$V$7,0)+IF(Y115&gt;$V$3,(58*(Y115-$V$3)^2+25*(Y115-$V$3))*$W$7,0)+IF(Z115&gt;$V$3,(58*(Z115-$V$3)^2+25*(Z115-$V$3))*$X$7,0)+IF(AA115&gt;$V$3,(58*(AA115-$V$3)^2+25*(AA115-$V$3))*$Y$7,0))</f>
        <v>#DIV/0!</v>
      </c>
      <c r="AC115" s="89" t="e">
        <f>IF('Emission Calculations'!$D$9="flat",IF(0.056*'Wind Calculations'!$W115&gt;$V$3,1,0),IF(OR(X115&gt;$V$3,Y115&gt;$V$3,Z115&gt;$V$3,AND((AA115&gt;$V$3),$V$7&gt;0)),1,0))</f>
        <v>#DIV/0!</v>
      </c>
      <c r="AD115" s="47"/>
      <c r="AE115" s="148"/>
      <c r="AF115" s="136"/>
      <c r="AG115" s="89" t="e">
        <f>'Wind Calculations'!$AF115*LN(10/$AF$4)/LN($AF$5/$AF$4)</f>
        <v>#DIV/0!</v>
      </c>
      <c r="AH115" s="89" t="e">
        <f t="shared" si="32"/>
        <v>#DIV/0!</v>
      </c>
      <c r="AI115" s="89" t="e">
        <f t="shared" si="33"/>
        <v>#DIV/0!</v>
      </c>
      <c r="AJ115" s="89" t="e">
        <f t="shared" si="34"/>
        <v>#DIV/0!</v>
      </c>
      <c r="AK115" s="89" t="e">
        <f t="shared" si="35"/>
        <v>#DIV/0!</v>
      </c>
      <c r="AL115" s="89" t="e">
        <f>IF('Emission Calculations'!$E$9="flat",IF(0.053*'Wind Calculations'!$AG115&gt;$AF$3,58*('Wind Calculations'!$AG115-$AF$3)^2+25*('Wind Calculations'!$AG115-$AF$3),0),IF(AH115&gt;$AF$3,(58*(AH115-$AF$3)^2+25*(AH115-$AF$3))*$AF$7,0)+IF(AI115&gt;$AF$3,(58*(AI115-$AF$3)^2+25*(AI115-$AF$3))*$AG$7,0)+IF(AJ115&gt;$AF$3,(58*(AJ115-$AF$3)^2+25*(AJ115-$AF$3))*$AH$7,0)+IF(AK115&gt;$AF$3,(58*(AK115-$AF$3)^2+25*(AK115-$AF$3))*$AI$7,0))</f>
        <v>#DIV/0!</v>
      </c>
      <c r="AM115" s="89" t="e">
        <f>IF('Emission Calculations'!$E$9="flat",IF(0.056*'Wind Calculations'!$AG115&gt;$AF$3,1,0),IF(OR(AH115&gt;$AF$3,AI115&gt;$AF$3,AJ115&gt;$AF$3,AND((AK115&gt;$AF$3),$AF$7&gt;0)),1,0))</f>
        <v>#DIV/0!</v>
      </c>
      <c r="AN115" s="47"/>
      <c r="AO115" s="148"/>
      <c r="AP115" s="136"/>
      <c r="AQ115" s="89" t="e">
        <f>'Wind Calculations'!$AP115*LN(10/$AP$4)/LN($AP$5/$AP$4)</f>
        <v>#DIV/0!</v>
      </c>
      <c r="AR115" s="89" t="e">
        <f t="shared" si="36"/>
        <v>#DIV/0!</v>
      </c>
      <c r="AS115" s="89" t="e">
        <f t="shared" si="37"/>
        <v>#DIV/0!</v>
      </c>
      <c r="AT115" s="89" t="e">
        <f t="shared" si="38"/>
        <v>#DIV/0!</v>
      </c>
      <c r="AU115" s="89" t="e">
        <f t="shared" si="39"/>
        <v>#DIV/0!</v>
      </c>
      <c r="AV115" s="89" t="e">
        <f>IF('Emission Calculations'!$F$9="flat",IF(0.053*'Wind Calculations'!$AQ115&gt;$AP$3,58*('Wind Calculations'!$AQ115-$AP$3)^2+25*('Wind Calculations'!$AQ115-$AP$3),0),IF(AR115&gt;$AP$3,(58*(AR115-$AP$3)^2+25*(AR115-$AP$3))*$AP$7,0)+IF(AS115&gt;$AP$3,(58*(AS115-$AP$3)^2+25*(AS115-$AP$3))*$AQ$7,0)+IF(AT115&gt;$AP$3,(58*(AT115-$AP$3)^2+25*(AT115-$AP$3))*$AR$7,0)+IF(AU115&gt;$AP$3,(58*(AU115-$AP$3)^2+25*(AU115-$AP$3))*$AS$7,0))</f>
        <v>#DIV/0!</v>
      </c>
      <c r="AW115" s="89" t="e">
        <f>IF('Emission Calculations'!$F$9="flat",IF(0.056*'Wind Calculations'!$AQ115&gt;$AP$3,1,0),IF(OR(AR115&gt;$AP$3,AS115&gt;$AP$3,AT115&gt;$AP$3,AND((AU115&gt;$AP$3),$AP$7&gt;0)),1,0))</f>
        <v>#DIV/0!</v>
      </c>
    </row>
    <row r="116" spans="1:49">
      <c r="A116" s="148"/>
      <c r="B116" s="136"/>
      <c r="C116" s="89" t="e">
        <f>'Wind Calculations'!$B116*LN(10/$B$4)/LN($B$5/$B$4)</f>
        <v>#DIV/0!</v>
      </c>
      <c r="D116" s="89" t="e">
        <f t="shared" si="20"/>
        <v>#DIV/0!</v>
      </c>
      <c r="E116" s="89" t="e">
        <f t="shared" si="21"/>
        <v>#DIV/0!</v>
      </c>
      <c r="F116" s="89" t="e">
        <f t="shared" si="22"/>
        <v>#DIV/0!</v>
      </c>
      <c r="G116" s="89" t="e">
        <f t="shared" si="23"/>
        <v>#DIV/0!</v>
      </c>
      <c r="H116" s="138" t="e">
        <f>IF('Emission Calculations'!$B$9="flat",IF(0.053*'Wind Calculations'!$C116&gt;$B$3,58*('Wind Calculations'!$C116-$B$3)^2+25*('Wind Calculations'!$C116-$B$3),0),IF(D116&gt;$B$3,(58*(D116-$B$3)^2+25*(D116-$B$3))*$B$7,0)+IF(E116&gt;$B$3,(58*(E116-$B$3)^2+25*(E116-$B$3))*$C$7,0)+IF(F116&gt;$B$3,(58*(F116-$B$3)^2+25*(F116-$B$3))*$D$7,0)+IF(G116&gt;$B$3,(58*(G116-$B$3)^2+25*(G116-$B$3))*$E$7,0))</f>
        <v>#DIV/0!</v>
      </c>
      <c r="I116" s="138" t="e">
        <f>IF('Emission Calculations'!$B$9="flat",IF(0.056*'Wind Calculations'!$C116&gt;$B$3,1,0),IF(OR(D116&gt;$B$3,E116&gt;$B$3,F116&gt;$B$3,AND((G116&gt;$B$3),$B$7&gt;0)),1,0))</f>
        <v>#DIV/0!</v>
      </c>
      <c r="J116" s="139"/>
      <c r="K116" s="148"/>
      <c r="L116" s="136"/>
      <c r="M116" s="89" t="e">
        <f>'Wind Calculations'!$L116*LN(10/$L$4)/LN($L$5/$L$4)</f>
        <v>#DIV/0!</v>
      </c>
      <c r="N116" s="89" t="e">
        <f t="shared" si="24"/>
        <v>#DIV/0!</v>
      </c>
      <c r="O116" s="89" t="e">
        <f t="shared" si="25"/>
        <v>#DIV/0!</v>
      </c>
      <c r="P116" s="89" t="e">
        <f t="shared" si="26"/>
        <v>#DIV/0!</v>
      </c>
      <c r="Q116" s="89" t="e">
        <f t="shared" si="27"/>
        <v>#DIV/0!</v>
      </c>
      <c r="R116" s="89" t="e">
        <f>IF('Emission Calculations'!$C$9="flat",IF(0.053*'Wind Calculations'!$M116&gt;$L$3,58*('Wind Calculations'!$M116-$L$3)^2+25*('Wind Calculations'!$M116-$L$3),0),IF(N116&gt;$L$3,(58*(N116-$L$3)^2+25*(N116-$L$3))*$L$7,0)+IF(O116&gt;$L$3,(58*(O116-$L$3)^2+25*(O116-$L$3))*$M$7,0)+IF(P116&gt;$L$3,(58*(P116-$L$3)^2+25*(P116-$L$3))*$N$7,0)+IF(Q116&gt;$L$3,(58*(Q116-$L$3)^2+25*(Q116-$L$3))*$O$7,0))</f>
        <v>#DIV/0!</v>
      </c>
      <c r="S116" s="89" t="e">
        <f>IF('Emission Calculations'!$C$9="flat",IF(0.056*'Wind Calculations'!$M116&gt;$L$3,1,0),IF(OR(N116&gt;$L$3,O116&gt;$L$3,P116&gt;$L$3,AND((Q116&gt;$L$3),$L$7&gt;0)),1,0))</f>
        <v>#DIV/0!</v>
      </c>
      <c r="T116" s="47"/>
      <c r="U116" s="148"/>
      <c r="V116" s="136"/>
      <c r="W116" s="89" t="e">
        <f>'Wind Calculations'!$V116*LN(10/$V$4)/LN($V$5/$V$4)</f>
        <v>#DIV/0!</v>
      </c>
      <c r="X116" s="89" t="e">
        <f t="shared" si="28"/>
        <v>#DIV/0!</v>
      </c>
      <c r="Y116" s="89" t="e">
        <f t="shared" si="29"/>
        <v>#DIV/0!</v>
      </c>
      <c r="Z116" s="89" t="e">
        <f t="shared" si="30"/>
        <v>#DIV/0!</v>
      </c>
      <c r="AA116" s="89" t="e">
        <f t="shared" si="31"/>
        <v>#DIV/0!</v>
      </c>
      <c r="AB116" s="89" t="e">
        <f>IF('Emission Calculations'!$D$9="flat",IF(0.053*'Wind Calculations'!$W116&gt;$V$3,58*('Wind Calculations'!$W116-$L$3)^2+25*('Wind Calculations'!$W116-$L$3),0),IF(X116&gt;$L$3,(58*(X116-$L$3)^2+25*(X116-$L$3))*$V$7,0)+IF(Y116&gt;$V$3,(58*(Y116-$V$3)^2+25*(Y116-$V$3))*$W$7,0)+IF(Z116&gt;$V$3,(58*(Z116-$V$3)^2+25*(Z116-$V$3))*$X$7,0)+IF(AA116&gt;$V$3,(58*(AA116-$V$3)^2+25*(AA116-$V$3))*$Y$7,0))</f>
        <v>#DIV/0!</v>
      </c>
      <c r="AC116" s="89" t="e">
        <f>IF('Emission Calculations'!$D$9="flat",IF(0.056*'Wind Calculations'!$W116&gt;$V$3,1,0),IF(OR(X116&gt;$V$3,Y116&gt;$V$3,Z116&gt;$V$3,AND((AA116&gt;$V$3),$V$7&gt;0)),1,0))</f>
        <v>#DIV/0!</v>
      </c>
      <c r="AD116" s="47"/>
      <c r="AE116" s="148"/>
      <c r="AF116" s="136"/>
      <c r="AG116" s="89" t="e">
        <f>'Wind Calculations'!$AF116*LN(10/$AF$4)/LN($AF$5/$AF$4)</f>
        <v>#DIV/0!</v>
      </c>
      <c r="AH116" s="89" t="e">
        <f t="shared" si="32"/>
        <v>#DIV/0!</v>
      </c>
      <c r="AI116" s="89" t="e">
        <f t="shared" si="33"/>
        <v>#DIV/0!</v>
      </c>
      <c r="AJ116" s="89" t="e">
        <f t="shared" si="34"/>
        <v>#DIV/0!</v>
      </c>
      <c r="AK116" s="89" t="e">
        <f t="shared" si="35"/>
        <v>#DIV/0!</v>
      </c>
      <c r="AL116" s="89" t="e">
        <f>IF('Emission Calculations'!$E$9="flat",IF(0.053*'Wind Calculations'!$AG116&gt;$AF$3,58*('Wind Calculations'!$AG116-$AF$3)^2+25*('Wind Calculations'!$AG116-$AF$3),0),IF(AH116&gt;$AF$3,(58*(AH116-$AF$3)^2+25*(AH116-$AF$3))*$AF$7,0)+IF(AI116&gt;$AF$3,(58*(AI116-$AF$3)^2+25*(AI116-$AF$3))*$AG$7,0)+IF(AJ116&gt;$AF$3,(58*(AJ116-$AF$3)^2+25*(AJ116-$AF$3))*$AH$7,0)+IF(AK116&gt;$AF$3,(58*(AK116-$AF$3)^2+25*(AK116-$AF$3))*$AI$7,0))</f>
        <v>#DIV/0!</v>
      </c>
      <c r="AM116" s="89" t="e">
        <f>IF('Emission Calculations'!$E$9="flat",IF(0.056*'Wind Calculations'!$AG116&gt;$AF$3,1,0),IF(OR(AH116&gt;$AF$3,AI116&gt;$AF$3,AJ116&gt;$AF$3,AND((AK116&gt;$AF$3),$AF$7&gt;0)),1,0))</f>
        <v>#DIV/0!</v>
      </c>
      <c r="AN116" s="47"/>
      <c r="AO116" s="148"/>
      <c r="AP116" s="136"/>
      <c r="AQ116" s="89" t="e">
        <f>'Wind Calculations'!$AP116*LN(10/$AP$4)/LN($AP$5/$AP$4)</f>
        <v>#DIV/0!</v>
      </c>
      <c r="AR116" s="89" t="e">
        <f t="shared" si="36"/>
        <v>#DIV/0!</v>
      </c>
      <c r="AS116" s="89" t="e">
        <f t="shared" si="37"/>
        <v>#DIV/0!</v>
      </c>
      <c r="AT116" s="89" t="e">
        <f t="shared" si="38"/>
        <v>#DIV/0!</v>
      </c>
      <c r="AU116" s="89" t="e">
        <f t="shared" si="39"/>
        <v>#DIV/0!</v>
      </c>
      <c r="AV116" s="89" t="e">
        <f>IF('Emission Calculations'!$F$9="flat",IF(0.053*'Wind Calculations'!$AQ116&gt;$AP$3,58*('Wind Calculations'!$AQ116-$AP$3)^2+25*('Wind Calculations'!$AQ116-$AP$3),0),IF(AR116&gt;$AP$3,(58*(AR116-$AP$3)^2+25*(AR116-$AP$3))*$AP$7,0)+IF(AS116&gt;$AP$3,(58*(AS116-$AP$3)^2+25*(AS116-$AP$3))*$AQ$7,0)+IF(AT116&gt;$AP$3,(58*(AT116-$AP$3)^2+25*(AT116-$AP$3))*$AR$7,0)+IF(AU116&gt;$AP$3,(58*(AU116-$AP$3)^2+25*(AU116-$AP$3))*$AS$7,0))</f>
        <v>#DIV/0!</v>
      </c>
      <c r="AW116" s="89" t="e">
        <f>IF('Emission Calculations'!$F$9="flat",IF(0.056*'Wind Calculations'!$AQ116&gt;$AP$3,1,0),IF(OR(AR116&gt;$AP$3,AS116&gt;$AP$3,AT116&gt;$AP$3,AND((AU116&gt;$AP$3),$AP$7&gt;0)),1,0))</f>
        <v>#DIV/0!</v>
      </c>
    </row>
    <row r="117" spans="1:49">
      <c r="A117" s="148"/>
      <c r="B117" s="136"/>
      <c r="C117" s="89" t="e">
        <f>'Wind Calculations'!$B117*LN(10/$B$4)/LN($B$5/$B$4)</f>
        <v>#DIV/0!</v>
      </c>
      <c r="D117" s="89" t="e">
        <f t="shared" si="20"/>
        <v>#DIV/0!</v>
      </c>
      <c r="E117" s="89" t="e">
        <f t="shared" si="21"/>
        <v>#DIV/0!</v>
      </c>
      <c r="F117" s="89" t="e">
        <f t="shared" si="22"/>
        <v>#DIV/0!</v>
      </c>
      <c r="G117" s="89" t="e">
        <f t="shared" si="23"/>
        <v>#DIV/0!</v>
      </c>
      <c r="H117" s="138" t="e">
        <f>IF('Emission Calculations'!$B$9="flat",IF(0.053*'Wind Calculations'!$C117&gt;$B$3,58*('Wind Calculations'!$C117-$B$3)^2+25*('Wind Calculations'!$C117-$B$3),0),IF(D117&gt;$B$3,(58*(D117-$B$3)^2+25*(D117-$B$3))*$B$7,0)+IF(E117&gt;$B$3,(58*(E117-$B$3)^2+25*(E117-$B$3))*$C$7,0)+IF(F117&gt;$B$3,(58*(F117-$B$3)^2+25*(F117-$B$3))*$D$7,0)+IF(G117&gt;$B$3,(58*(G117-$B$3)^2+25*(G117-$B$3))*$E$7,0))</f>
        <v>#DIV/0!</v>
      </c>
      <c r="I117" s="138" t="e">
        <f>IF('Emission Calculations'!$B$9="flat",IF(0.056*'Wind Calculations'!$C117&gt;$B$3,1,0),IF(OR(D117&gt;$B$3,E117&gt;$B$3,F117&gt;$B$3,AND((G117&gt;$B$3),$B$7&gt;0)),1,0))</f>
        <v>#DIV/0!</v>
      </c>
      <c r="J117" s="139"/>
      <c r="K117" s="148"/>
      <c r="L117" s="136"/>
      <c r="M117" s="89" t="e">
        <f>'Wind Calculations'!$L117*LN(10/$L$4)/LN($L$5/$L$4)</f>
        <v>#DIV/0!</v>
      </c>
      <c r="N117" s="89" t="e">
        <f t="shared" si="24"/>
        <v>#DIV/0!</v>
      </c>
      <c r="O117" s="89" t="e">
        <f t="shared" si="25"/>
        <v>#DIV/0!</v>
      </c>
      <c r="P117" s="89" t="e">
        <f t="shared" si="26"/>
        <v>#DIV/0!</v>
      </c>
      <c r="Q117" s="89" t="e">
        <f t="shared" si="27"/>
        <v>#DIV/0!</v>
      </c>
      <c r="R117" s="89" t="e">
        <f>IF('Emission Calculations'!$C$9="flat",IF(0.053*'Wind Calculations'!$M117&gt;$L$3,58*('Wind Calculations'!$M117-$L$3)^2+25*('Wind Calculations'!$M117-$L$3),0),IF(N117&gt;$L$3,(58*(N117-$L$3)^2+25*(N117-$L$3))*$L$7,0)+IF(O117&gt;$L$3,(58*(O117-$L$3)^2+25*(O117-$L$3))*$M$7,0)+IF(P117&gt;$L$3,(58*(P117-$L$3)^2+25*(P117-$L$3))*$N$7,0)+IF(Q117&gt;$L$3,(58*(Q117-$L$3)^2+25*(Q117-$L$3))*$O$7,0))</f>
        <v>#DIV/0!</v>
      </c>
      <c r="S117" s="89" t="e">
        <f>IF('Emission Calculations'!$C$9="flat",IF(0.056*'Wind Calculations'!$M117&gt;$L$3,1,0),IF(OR(N117&gt;$L$3,O117&gt;$L$3,P117&gt;$L$3,AND((Q117&gt;$L$3),$L$7&gt;0)),1,0))</f>
        <v>#DIV/0!</v>
      </c>
      <c r="T117" s="47"/>
      <c r="U117" s="148"/>
      <c r="V117" s="136"/>
      <c r="W117" s="89" t="e">
        <f>'Wind Calculations'!$V117*LN(10/$V$4)/LN($V$5/$V$4)</f>
        <v>#DIV/0!</v>
      </c>
      <c r="X117" s="89" t="e">
        <f t="shared" si="28"/>
        <v>#DIV/0!</v>
      </c>
      <c r="Y117" s="89" t="e">
        <f t="shared" si="29"/>
        <v>#DIV/0!</v>
      </c>
      <c r="Z117" s="89" t="e">
        <f t="shared" si="30"/>
        <v>#DIV/0!</v>
      </c>
      <c r="AA117" s="89" t="e">
        <f t="shared" si="31"/>
        <v>#DIV/0!</v>
      </c>
      <c r="AB117" s="89" t="e">
        <f>IF('Emission Calculations'!$D$9="flat",IF(0.053*'Wind Calculations'!$W117&gt;$V$3,58*('Wind Calculations'!$W117-$L$3)^2+25*('Wind Calculations'!$W117-$L$3),0),IF(X117&gt;$L$3,(58*(X117-$L$3)^2+25*(X117-$L$3))*$V$7,0)+IF(Y117&gt;$V$3,(58*(Y117-$V$3)^2+25*(Y117-$V$3))*$W$7,0)+IF(Z117&gt;$V$3,(58*(Z117-$V$3)^2+25*(Z117-$V$3))*$X$7,0)+IF(AA117&gt;$V$3,(58*(AA117-$V$3)^2+25*(AA117-$V$3))*$Y$7,0))</f>
        <v>#DIV/0!</v>
      </c>
      <c r="AC117" s="89" t="e">
        <f>IF('Emission Calculations'!$D$9="flat",IF(0.056*'Wind Calculations'!$W117&gt;$V$3,1,0),IF(OR(X117&gt;$V$3,Y117&gt;$V$3,Z117&gt;$V$3,AND((AA117&gt;$V$3),$V$7&gt;0)),1,0))</f>
        <v>#DIV/0!</v>
      </c>
      <c r="AD117" s="47"/>
      <c r="AE117" s="148"/>
      <c r="AF117" s="136"/>
      <c r="AG117" s="89" t="e">
        <f>'Wind Calculations'!$AF117*LN(10/$AF$4)/LN($AF$5/$AF$4)</f>
        <v>#DIV/0!</v>
      </c>
      <c r="AH117" s="89" t="e">
        <f t="shared" si="32"/>
        <v>#DIV/0!</v>
      </c>
      <c r="AI117" s="89" t="e">
        <f t="shared" si="33"/>
        <v>#DIV/0!</v>
      </c>
      <c r="AJ117" s="89" t="e">
        <f t="shared" si="34"/>
        <v>#DIV/0!</v>
      </c>
      <c r="AK117" s="89" t="e">
        <f t="shared" si="35"/>
        <v>#DIV/0!</v>
      </c>
      <c r="AL117" s="89" t="e">
        <f>IF('Emission Calculations'!$E$9="flat",IF(0.053*'Wind Calculations'!$AG117&gt;$AF$3,58*('Wind Calculations'!$AG117-$AF$3)^2+25*('Wind Calculations'!$AG117-$AF$3),0),IF(AH117&gt;$AF$3,(58*(AH117-$AF$3)^2+25*(AH117-$AF$3))*$AF$7,0)+IF(AI117&gt;$AF$3,(58*(AI117-$AF$3)^2+25*(AI117-$AF$3))*$AG$7,0)+IF(AJ117&gt;$AF$3,(58*(AJ117-$AF$3)^2+25*(AJ117-$AF$3))*$AH$7,0)+IF(AK117&gt;$AF$3,(58*(AK117-$AF$3)^2+25*(AK117-$AF$3))*$AI$7,0))</f>
        <v>#DIV/0!</v>
      </c>
      <c r="AM117" s="89" t="e">
        <f>IF('Emission Calculations'!$E$9="flat",IF(0.056*'Wind Calculations'!$AG117&gt;$AF$3,1,0),IF(OR(AH117&gt;$AF$3,AI117&gt;$AF$3,AJ117&gt;$AF$3,AND((AK117&gt;$AF$3),$AF$7&gt;0)),1,0))</f>
        <v>#DIV/0!</v>
      </c>
      <c r="AN117" s="47"/>
      <c r="AO117" s="148"/>
      <c r="AP117" s="136"/>
      <c r="AQ117" s="89" t="e">
        <f>'Wind Calculations'!$AP117*LN(10/$AP$4)/LN($AP$5/$AP$4)</f>
        <v>#DIV/0!</v>
      </c>
      <c r="AR117" s="89" t="e">
        <f t="shared" si="36"/>
        <v>#DIV/0!</v>
      </c>
      <c r="AS117" s="89" t="e">
        <f t="shared" si="37"/>
        <v>#DIV/0!</v>
      </c>
      <c r="AT117" s="89" t="e">
        <f t="shared" si="38"/>
        <v>#DIV/0!</v>
      </c>
      <c r="AU117" s="89" t="e">
        <f t="shared" si="39"/>
        <v>#DIV/0!</v>
      </c>
      <c r="AV117" s="89" t="e">
        <f>IF('Emission Calculations'!$F$9="flat",IF(0.053*'Wind Calculations'!$AQ117&gt;$AP$3,58*('Wind Calculations'!$AQ117-$AP$3)^2+25*('Wind Calculations'!$AQ117-$AP$3),0),IF(AR117&gt;$AP$3,(58*(AR117-$AP$3)^2+25*(AR117-$AP$3))*$AP$7,0)+IF(AS117&gt;$AP$3,(58*(AS117-$AP$3)^2+25*(AS117-$AP$3))*$AQ$7,0)+IF(AT117&gt;$AP$3,(58*(AT117-$AP$3)^2+25*(AT117-$AP$3))*$AR$7,0)+IF(AU117&gt;$AP$3,(58*(AU117-$AP$3)^2+25*(AU117-$AP$3))*$AS$7,0))</f>
        <v>#DIV/0!</v>
      </c>
      <c r="AW117" s="89" t="e">
        <f>IF('Emission Calculations'!$F$9="flat",IF(0.056*'Wind Calculations'!$AQ117&gt;$AP$3,1,0),IF(OR(AR117&gt;$AP$3,AS117&gt;$AP$3,AT117&gt;$AP$3,AND((AU117&gt;$AP$3),$AP$7&gt;0)),1,0))</f>
        <v>#DIV/0!</v>
      </c>
    </row>
    <row r="118" spans="1:49">
      <c r="A118" s="148"/>
      <c r="B118" s="136"/>
      <c r="C118" s="89" t="e">
        <f>'Wind Calculations'!$B118*LN(10/$B$4)/LN($B$5/$B$4)</f>
        <v>#DIV/0!</v>
      </c>
      <c r="D118" s="89" t="e">
        <f t="shared" si="20"/>
        <v>#DIV/0!</v>
      </c>
      <c r="E118" s="89" t="e">
        <f t="shared" si="21"/>
        <v>#DIV/0!</v>
      </c>
      <c r="F118" s="89" t="e">
        <f t="shared" si="22"/>
        <v>#DIV/0!</v>
      </c>
      <c r="G118" s="89" t="e">
        <f t="shared" si="23"/>
        <v>#DIV/0!</v>
      </c>
      <c r="H118" s="138" t="e">
        <f>IF('Emission Calculations'!$B$9="flat",IF(0.053*'Wind Calculations'!$C118&gt;$B$3,58*('Wind Calculations'!$C118-$B$3)^2+25*('Wind Calculations'!$C118-$B$3),0),IF(D118&gt;$B$3,(58*(D118-$B$3)^2+25*(D118-$B$3))*$B$7,0)+IF(E118&gt;$B$3,(58*(E118-$B$3)^2+25*(E118-$B$3))*$C$7,0)+IF(F118&gt;$B$3,(58*(F118-$B$3)^2+25*(F118-$B$3))*$D$7,0)+IF(G118&gt;$B$3,(58*(G118-$B$3)^2+25*(G118-$B$3))*$E$7,0))</f>
        <v>#DIV/0!</v>
      </c>
      <c r="I118" s="138" t="e">
        <f>IF('Emission Calculations'!$B$9="flat",IF(0.056*'Wind Calculations'!$C118&gt;$B$3,1,0),IF(OR(D118&gt;$B$3,E118&gt;$B$3,F118&gt;$B$3,AND((G118&gt;$B$3),$B$7&gt;0)),1,0))</f>
        <v>#DIV/0!</v>
      </c>
      <c r="J118" s="139"/>
      <c r="K118" s="148"/>
      <c r="L118" s="136"/>
      <c r="M118" s="89" t="e">
        <f>'Wind Calculations'!$L118*LN(10/$L$4)/LN($L$5/$L$4)</f>
        <v>#DIV/0!</v>
      </c>
      <c r="N118" s="89" t="e">
        <f t="shared" si="24"/>
        <v>#DIV/0!</v>
      </c>
      <c r="O118" s="89" t="e">
        <f t="shared" si="25"/>
        <v>#DIV/0!</v>
      </c>
      <c r="P118" s="89" t="e">
        <f t="shared" si="26"/>
        <v>#DIV/0!</v>
      </c>
      <c r="Q118" s="89" t="e">
        <f t="shared" si="27"/>
        <v>#DIV/0!</v>
      </c>
      <c r="R118" s="89" t="e">
        <f>IF('Emission Calculations'!$C$9="flat",IF(0.053*'Wind Calculations'!$M118&gt;$L$3,58*('Wind Calculations'!$M118-$L$3)^2+25*('Wind Calculations'!$M118-$L$3),0),IF(N118&gt;$L$3,(58*(N118-$L$3)^2+25*(N118-$L$3))*$L$7,0)+IF(O118&gt;$L$3,(58*(O118-$L$3)^2+25*(O118-$L$3))*$M$7,0)+IF(P118&gt;$L$3,(58*(P118-$L$3)^2+25*(P118-$L$3))*$N$7,0)+IF(Q118&gt;$L$3,(58*(Q118-$L$3)^2+25*(Q118-$L$3))*$O$7,0))</f>
        <v>#DIV/0!</v>
      </c>
      <c r="S118" s="89" t="e">
        <f>IF('Emission Calculations'!$C$9="flat",IF(0.056*'Wind Calculations'!$M118&gt;$L$3,1,0),IF(OR(N118&gt;$L$3,O118&gt;$L$3,P118&gt;$L$3,AND((Q118&gt;$L$3),$L$7&gt;0)),1,0))</f>
        <v>#DIV/0!</v>
      </c>
      <c r="T118" s="47"/>
      <c r="U118" s="148"/>
      <c r="V118" s="136"/>
      <c r="W118" s="89" t="e">
        <f>'Wind Calculations'!$V118*LN(10/$V$4)/LN($V$5/$V$4)</f>
        <v>#DIV/0!</v>
      </c>
      <c r="X118" s="89" t="e">
        <f t="shared" si="28"/>
        <v>#DIV/0!</v>
      </c>
      <c r="Y118" s="89" t="e">
        <f t="shared" si="29"/>
        <v>#DIV/0!</v>
      </c>
      <c r="Z118" s="89" t="e">
        <f t="shared" si="30"/>
        <v>#DIV/0!</v>
      </c>
      <c r="AA118" s="89" t="e">
        <f t="shared" si="31"/>
        <v>#DIV/0!</v>
      </c>
      <c r="AB118" s="89" t="e">
        <f>IF('Emission Calculations'!$D$9="flat",IF(0.053*'Wind Calculations'!$W118&gt;$V$3,58*('Wind Calculations'!$W118-$L$3)^2+25*('Wind Calculations'!$W118-$L$3),0),IF(X118&gt;$L$3,(58*(X118-$L$3)^2+25*(X118-$L$3))*$V$7,0)+IF(Y118&gt;$V$3,(58*(Y118-$V$3)^2+25*(Y118-$V$3))*$W$7,0)+IF(Z118&gt;$V$3,(58*(Z118-$V$3)^2+25*(Z118-$V$3))*$X$7,0)+IF(AA118&gt;$V$3,(58*(AA118-$V$3)^2+25*(AA118-$V$3))*$Y$7,0))</f>
        <v>#DIV/0!</v>
      </c>
      <c r="AC118" s="89" t="e">
        <f>IF('Emission Calculations'!$D$9="flat",IF(0.056*'Wind Calculations'!$W118&gt;$V$3,1,0),IF(OR(X118&gt;$V$3,Y118&gt;$V$3,Z118&gt;$V$3,AND((AA118&gt;$V$3),$V$7&gt;0)),1,0))</f>
        <v>#DIV/0!</v>
      </c>
      <c r="AD118" s="47"/>
      <c r="AE118" s="148"/>
      <c r="AF118" s="136"/>
      <c r="AG118" s="89" t="e">
        <f>'Wind Calculations'!$AF118*LN(10/$AF$4)/LN($AF$5/$AF$4)</f>
        <v>#DIV/0!</v>
      </c>
      <c r="AH118" s="89" t="e">
        <f t="shared" si="32"/>
        <v>#DIV/0!</v>
      </c>
      <c r="AI118" s="89" t="e">
        <f t="shared" si="33"/>
        <v>#DIV/0!</v>
      </c>
      <c r="AJ118" s="89" t="e">
        <f t="shared" si="34"/>
        <v>#DIV/0!</v>
      </c>
      <c r="AK118" s="89" t="e">
        <f t="shared" si="35"/>
        <v>#DIV/0!</v>
      </c>
      <c r="AL118" s="89" t="e">
        <f>IF('Emission Calculations'!$E$9="flat",IF(0.053*'Wind Calculations'!$AG118&gt;$AF$3,58*('Wind Calculations'!$AG118-$AF$3)^2+25*('Wind Calculations'!$AG118-$AF$3),0),IF(AH118&gt;$AF$3,(58*(AH118-$AF$3)^2+25*(AH118-$AF$3))*$AF$7,0)+IF(AI118&gt;$AF$3,(58*(AI118-$AF$3)^2+25*(AI118-$AF$3))*$AG$7,0)+IF(AJ118&gt;$AF$3,(58*(AJ118-$AF$3)^2+25*(AJ118-$AF$3))*$AH$7,0)+IF(AK118&gt;$AF$3,(58*(AK118-$AF$3)^2+25*(AK118-$AF$3))*$AI$7,0))</f>
        <v>#DIV/0!</v>
      </c>
      <c r="AM118" s="89" t="e">
        <f>IF('Emission Calculations'!$E$9="flat",IF(0.056*'Wind Calculations'!$AG118&gt;$AF$3,1,0),IF(OR(AH118&gt;$AF$3,AI118&gt;$AF$3,AJ118&gt;$AF$3,AND((AK118&gt;$AF$3),$AF$7&gt;0)),1,0))</f>
        <v>#DIV/0!</v>
      </c>
      <c r="AN118" s="47"/>
      <c r="AO118" s="148"/>
      <c r="AP118" s="136"/>
      <c r="AQ118" s="89" t="e">
        <f>'Wind Calculations'!$AP118*LN(10/$AP$4)/LN($AP$5/$AP$4)</f>
        <v>#DIV/0!</v>
      </c>
      <c r="AR118" s="89" t="e">
        <f t="shared" si="36"/>
        <v>#DIV/0!</v>
      </c>
      <c r="AS118" s="89" t="e">
        <f t="shared" si="37"/>
        <v>#DIV/0!</v>
      </c>
      <c r="AT118" s="89" t="e">
        <f t="shared" si="38"/>
        <v>#DIV/0!</v>
      </c>
      <c r="AU118" s="89" t="e">
        <f t="shared" si="39"/>
        <v>#DIV/0!</v>
      </c>
      <c r="AV118" s="89" t="e">
        <f>IF('Emission Calculations'!$F$9="flat",IF(0.053*'Wind Calculations'!$AQ118&gt;$AP$3,58*('Wind Calculations'!$AQ118-$AP$3)^2+25*('Wind Calculations'!$AQ118-$AP$3),0),IF(AR118&gt;$AP$3,(58*(AR118-$AP$3)^2+25*(AR118-$AP$3))*$AP$7,0)+IF(AS118&gt;$AP$3,(58*(AS118-$AP$3)^2+25*(AS118-$AP$3))*$AQ$7,0)+IF(AT118&gt;$AP$3,(58*(AT118-$AP$3)^2+25*(AT118-$AP$3))*$AR$7,0)+IF(AU118&gt;$AP$3,(58*(AU118-$AP$3)^2+25*(AU118-$AP$3))*$AS$7,0))</f>
        <v>#DIV/0!</v>
      </c>
      <c r="AW118" s="89" t="e">
        <f>IF('Emission Calculations'!$F$9="flat",IF(0.056*'Wind Calculations'!$AQ118&gt;$AP$3,1,0),IF(OR(AR118&gt;$AP$3,AS118&gt;$AP$3,AT118&gt;$AP$3,AND((AU118&gt;$AP$3),$AP$7&gt;0)),1,0))</f>
        <v>#DIV/0!</v>
      </c>
    </row>
    <row r="119" spans="1:49">
      <c r="A119" s="148"/>
      <c r="B119" s="136"/>
      <c r="C119" s="89" t="e">
        <f>'Wind Calculations'!$B119*LN(10/$B$4)/LN($B$5/$B$4)</f>
        <v>#DIV/0!</v>
      </c>
      <c r="D119" s="89" t="e">
        <f t="shared" si="20"/>
        <v>#DIV/0!</v>
      </c>
      <c r="E119" s="89" t="e">
        <f t="shared" si="21"/>
        <v>#DIV/0!</v>
      </c>
      <c r="F119" s="89" t="e">
        <f t="shared" si="22"/>
        <v>#DIV/0!</v>
      </c>
      <c r="G119" s="89" t="e">
        <f t="shared" si="23"/>
        <v>#DIV/0!</v>
      </c>
      <c r="H119" s="138" t="e">
        <f>IF('Emission Calculations'!$B$9="flat",IF(0.053*'Wind Calculations'!$C119&gt;$B$3,58*('Wind Calculations'!$C119-$B$3)^2+25*('Wind Calculations'!$C119-$B$3),0),IF(D119&gt;$B$3,(58*(D119-$B$3)^2+25*(D119-$B$3))*$B$7,0)+IF(E119&gt;$B$3,(58*(E119-$B$3)^2+25*(E119-$B$3))*$C$7,0)+IF(F119&gt;$B$3,(58*(F119-$B$3)^2+25*(F119-$B$3))*$D$7,0)+IF(G119&gt;$B$3,(58*(G119-$B$3)^2+25*(G119-$B$3))*$E$7,0))</f>
        <v>#DIV/0!</v>
      </c>
      <c r="I119" s="138" t="e">
        <f>IF('Emission Calculations'!$B$9="flat",IF(0.056*'Wind Calculations'!$C119&gt;$B$3,1,0),IF(OR(D119&gt;$B$3,E119&gt;$B$3,F119&gt;$B$3,AND((G119&gt;$B$3),$B$7&gt;0)),1,0))</f>
        <v>#DIV/0!</v>
      </c>
      <c r="J119" s="139"/>
      <c r="K119" s="148"/>
      <c r="L119" s="136"/>
      <c r="M119" s="89" t="e">
        <f>'Wind Calculations'!$L119*LN(10/$L$4)/LN($L$5/$L$4)</f>
        <v>#DIV/0!</v>
      </c>
      <c r="N119" s="89" t="e">
        <f t="shared" si="24"/>
        <v>#DIV/0!</v>
      </c>
      <c r="O119" s="89" t="e">
        <f t="shared" si="25"/>
        <v>#DIV/0!</v>
      </c>
      <c r="P119" s="89" t="e">
        <f t="shared" si="26"/>
        <v>#DIV/0!</v>
      </c>
      <c r="Q119" s="89" t="e">
        <f t="shared" si="27"/>
        <v>#DIV/0!</v>
      </c>
      <c r="R119" s="89" t="e">
        <f>IF('Emission Calculations'!$C$9="flat",IF(0.053*'Wind Calculations'!$M119&gt;$L$3,58*('Wind Calculations'!$M119-$L$3)^2+25*('Wind Calculations'!$M119-$L$3),0),IF(N119&gt;$L$3,(58*(N119-$L$3)^2+25*(N119-$L$3))*$L$7,0)+IF(O119&gt;$L$3,(58*(O119-$L$3)^2+25*(O119-$L$3))*$M$7,0)+IF(P119&gt;$L$3,(58*(P119-$L$3)^2+25*(P119-$L$3))*$N$7,0)+IF(Q119&gt;$L$3,(58*(Q119-$L$3)^2+25*(Q119-$L$3))*$O$7,0))</f>
        <v>#DIV/0!</v>
      </c>
      <c r="S119" s="89" t="e">
        <f>IF('Emission Calculations'!$C$9="flat",IF(0.056*'Wind Calculations'!$M119&gt;$L$3,1,0),IF(OR(N119&gt;$L$3,O119&gt;$L$3,P119&gt;$L$3,AND((Q119&gt;$L$3),$L$7&gt;0)),1,0))</f>
        <v>#DIV/0!</v>
      </c>
      <c r="T119" s="47"/>
      <c r="U119" s="148"/>
      <c r="V119" s="136"/>
      <c r="W119" s="89" t="e">
        <f>'Wind Calculations'!$V119*LN(10/$V$4)/LN($V$5/$V$4)</f>
        <v>#DIV/0!</v>
      </c>
      <c r="X119" s="89" t="e">
        <f t="shared" si="28"/>
        <v>#DIV/0!</v>
      </c>
      <c r="Y119" s="89" t="e">
        <f t="shared" si="29"/>
        <v>#DIV/0!</v>
      </c>
      <c r="Z119" s="89" t="e">
        <f t="shared" si="30"/>
        <v>#DIV/0!</v>
      </c>
      <c r="AA119" s="89" t="e">
        <f t="shared" si="31"/>
        <v>#DIV/0!</v>
      </c>
      <c r="AB119" s="89" t="e">
        <f>IF('Emission Calculations'!$D$9="flat",IF(0.053*'Wind Calculations'!$W119&gt;$V$3,58*('Wind Calculations'!$W119-$L$3)^2+25*('Wind Calculations'!$W119-$L$3),0),IF(X119&gt;$L$3,(58*(X119-$L$3)^2+25*(X119-$L$3))*$V$7,0)+IF(Y119&gt;$V$3,(58*(Y119-$V$3)^2+25*(Y119-$V$3))*$W$7,0)+IF(Z119&gt;$V$3,(58*(Z119-$V$3)^2+25*(Z119-$V$3))*$X$7,0)+IF(AA119&gt;$V$3,(58*(AA119-$V$3)^2+25*(AA119-$V$3))*$Y$7,0))</f>
        <v>#DIV/0!</v>
      </c>
      <c r="AC119" s="89" t="e">
        <f>IF('Emission Calculations'!$D$9="flat",IF(0.056*'Wind Calculations'!$W119&gt;$V$3,1,0),IF(OR(X119&gt;$V$3,Y119&gt;$V$3,Z119&gt;$V$3,AND((AA119&gt;$V$3),$V$7&gt;0)),1,0))</f>
        <v>#DIV/0!</v>
      </c>
      <c r="AD119" s="47"/>
      <c r="AE119" s="148"/>
      <c r="AF119" s="136"/>
      <c r="AG119" s="89" t="e">
        <f>'Wind Calculations'!$AF119*LN(10/$AF$4)/LN($AF$5/$AF$4)</f>
        <v>#DIV/0!</v>
      </c>
      <c r="AH119" s="89" t="e">
        <f t="shared" si="32"/>
        <v>#DIV/0!</v>
      </c>
      <c r="AI119" s="89" t="e">
        <f t="shared" si="33"/>
        <v>#DIV/0!</v>
      </c>
      <c r="AJ119" s="89" t="e">
        <f t="shared" si="34"/>
        <v>#DIV/0!</v>
      </c>
      <c r="AK119" s="89" t="e">
        <f t="shared" si="35"/>
        <v>#DIV/0!</v>
      </c>
      <c r="AL119" s="89" t="e">
        <f>IF('Emission Calculations'!$E$9="flat",IF(0.053*'Wind Calculations'!$AG119&gt;$AF$3,58*('Wind Calculations'!$AG119-$AF$3)^2+25*('Wind Calculations'!$AG119-$AF$3),0),IF(AH119&gt;$AF$3,(58*(AH119-$AF$3)^2+25*(AH119-$AF$3))*$AF$7,0)+IF(AI119&gt;$AF$3,(58*(AI119-$AF$3)^2+25*(AI119-$AF$3))*$AG$7,0)+IF(AJ119&gt;$AF$3,(58*(AJ119-$AF$3)^2+25*(AJ119-$AF$3))*$AH$7,0)+IF(AK119&gt;$AF$3,(58*(AK119-$AF$3)^2+25*(AK119-$AF$3))*$AI$7,0))</f>
        <v>#DIV/0!</v>
      </c>
      <c r="AM119" s="89" t="e">
        <f>IF('Emission Calculations'!$E$9="flat",IF(0.056*'Wind Calculations'!$AG119&gt;$AF$3,1,0),IF(OR(AH119&gt;$AF$3,AI119&gt;$AF$3,AJ119&gt;$AF$3,AND((AK119&gt;$AF$3),$AF$7&gt;0)),1,0))</f>
        <v>#DIV/0!</v>
      </c>
      <c r="AN119" s="47"/>
      <c r="AO119" s="148"/>
      <c r="AP119" s="136"/>
      <c r="AQ119" s="89" t="e">
        <f>'Wind Calculations'!$AP119*LN(10/$AP$4)/LN($AP$5/$AP$4)</f>
        <v>#DIV/0!</v>
      </c>
      <c r="AR119" s="89" t="e">
        <f t="shared" si="36"/>
        <v>#DIV/0!</v>
      </c>
      <c r="AS119" s="89" t="e">
        <f t="shared" si="37"/>
        <v>#DIV/0!</v>
      </c>
      <c r="AT119" s="89" t="e">
        <f t="shared" si="38"/>
        <v>#DIV/0!</v>
      </c>
      <c r="AU119" s="89" t="e">
        <f t="shared" si="39"/>
        <v>#DIV/0!</v>
      </c>
      <c r="AV119" s="89" t="e">
        <f>IF('Emission Calculations'!$F$9="flat",IF(0.053*'Wind Calculations'!$AQ119&gt;$AP$3,58*('Wind Calculations'!$AQ119-$AP$3)^2+25*('Wind Calculations'!$AQ119-$AP$3),0),IF(AR119&gt;$AP$3,(58*(AR119-$AP$3)^2+25*(AR119-$AP$3))*$AP$7,0)+IF(AS119&gt;$AP$3,(58*(AS119-$AP$3)^2+25*(AS119-$AP$3))*$AQ$7,0)+IF(AT119&gt;$AP$3,(58*(AT119-$AP$3)^2+25*(AT119-$AP$3))*$AR$7,0)+IF(AU119&gt;$AP$3,(58*(AU119-$AP$3)^2+25*(AU119-$AP$3))*$AS$7,0))</f>
        <v>#DIV/0!</v>
      </c>
      <c r="AW119" s="89" t="e">
        <f>IF('Emission Calculations'!$F$9="flat",IF(0.056*'Wind Calculations'!$AQ119&gt;$AP$3,1,0),IF(OR(AR119&gt;$AP$3,AS119&gt;$AP$3,AT119&gt;$AP$3,AND((AU119&gt;$AP$3),$AP$7&gt;0)),1,0))</f>
        <v>#DIV/0!</v>
      </c>
    </row>
    <row r="120" spans="1:49">
      <c r="A120" s="148"/>
      <c r="B120" s="136"/>
      <c r="C120" s="89" t="e">
        <f>'Wind Calculations'!$B120*LN(10/$B$4)/LN($B$5/$B$4)</f>
        <v>#DIV/0!</v>
      </c>
      <c r="D120" s="89" t="e">
        <f t="shared" si="20"/>
        <v>#DIV/0!</v>
      </c>
      <c r="E120" s="89" t="e">
        <f t="shared" si="21"/>
        <v>#DIV/0!</v>
      </c>
      <c r="F120" s="89" t="e">
        <f t="shared" si="22"/>
        <v>#DIV/0!</v>
      </c>
      <c r="G120" s="89" t="e">
        <f t="shared" si="23"/>
        <v>#DIV/0!</v>
      </c>
      <c r="H120" s="138" t="e">
        <f>IF('Emission Calculations'!$B$9="flat",IF(0.053*'Wind Calculations'!$C120&gt;$B$3,58*('Wind Calculations'!$C120-$B$3)^2+25*('Wind Calculations'!$C120-$B$3),0),IF(D120&gt;$B$3,(58*(D120-$B$3)^2+25*(D120-$B$3))*$B$7,0)+IF(E120&gt;$B$3,(58*(E120-$B$3)^2+25*(E120-$B$3))*$C$7,0)+IF(F120&gt;$B$3,(58*(F120-$B$3)^2+25*(F120-$B$3))*$D$7,0)+IF(G120&gt;$B$3,(58*(G120-$B$3)^2+25*(G120-$B$3))*$E$7,0))</f>
        <v>#DIV/0!</v>
      </c>
      <c r="I120" s="138" t="e">
        <f>IF('Emission Calculations'!$B$9="flat",IF(0.056*'Wind Calculations'!$C120&gt;$B$3,1,0),IF(OR(D120&gt;$B$3,E120&gt;$B$3,F120&gt;$B$3,AND((G120&gt;$B$3),$B$7&gt;0)),1,0))</f>
        <v>#DIV/0!</v>
      </c>
      <c r="J120" s="139"/>
      <c r="K120" s="148"/>
      <c r="L120" s="136"/>
      <c r="M120" s="89" t="e">
        <f>'Wind Calculations'!$L120*LN(10/$L$4)/LN($L$5/$L$4)</f>
        <v>#DIV/0!</v>
      </c>
      <c r="N120" s="89" t="e">
        <f t="shared" si="24"/>
        <v>#DIV/0!</v>
      </c>
      <c r="O120" s="89" t="e">
        <f t="shared" si="25"/>
        <v>#DIV/0!</v>
      </c>
      <c r="P120" s="89" t="e">
        <f t="shared" si="26"/>
        <v>#DIV/0!</v>
      </c>
      <c r="Q120" s="89" t="e">
        <f t="shared" si="27"/>
        <v>#DIV/0!</v>
      </c>
      <c r="R120" s="89" t="e">
        <f>IF('Emission Calculations'!$C$9="flat",IF(0.053*'Wind Calculations'!$M120&gt;$L$3,58*('Wind Calculations'!$M120-$L$3)^2+25*('Wind Calculations'!$M120-$L$3),0),IF(N120&gt;$L$3,(58*(N120-$L$3)^2+25*(N120-$L$3))*$L$7,0)+IF(O120&gt;$L$3,(58*(O120-$L$3)^2+25*(O120-$L$3))*$M$7,0)+IF(P120&gt;$L$3,(58*(P120-$L$3)^2+25*(P120-$L$3))*$N$7,0)+IF(Q120&gt;$L$3,(58*(Q120-$L$3)^2+25*(Q120-$L$3))*$O$7,0))</f>
        <v>#DIV/0!</v>
      </c>
      <c r="S120" s="89" t="e">
        <f>IF('Emission Calculations'!$C$9="flat",IF(0.056*'Wind Calculations'!$M120&gt;$L$3,1,0),IF(OR(N120&gt;$L$3,O120&gt;$L$3,P120&gt;$L$3,AND((Q120&gt;$L$3),$L$7&gt;0)),1,0))</f>
        <v>#DIV/0!</v>
      </c>
      <c r="T120" s="47"/>
      <c r="U120" s="148"/>
      <c r="V120" s="136"/>
      <c r="W120" s="89" t="e">
        <f>'Wind Calculations'!$V120*LN(10/$V$4)/LN($V$5/$V$4)</f>
        <v>#DIV/0!</v>
      </c>
      <c r="X120" s="89" t="e">
        <f t="shared" si="28"/>
        <v>#DIV/0!</v>
      </c>
      <c r="Y120" s="89" t="e">
        <f t="shared" si="29"/>
        <v>#DIV/0!</v>
      </c>
      <c r="Z120" s="89" t="e">
        <f t="shared" si="30"/>
        <v>#DIV/0!</v>
      </c>
      <c r="AA120" s="89" t="e">
        <f t="shared" si="31"/>
        <v>#DIV/0!</v>
      </c>
      <c r="AB120" s="89" t="e">
        <f>IF('Emission Calculations'!$D$9="flat",IF(0.053*'Wind Calculations'!$W120&gt;$V$3,58*('Wind Calculations'!$W120-$L$3)^2+25*('Wind Calculations'!$W120-$L$3),0),IF(X120&gt;$L$3,(58*(X120-$L$3)^2+25*(X120-$L$3))*$V$7,0)+IF(Y120&gt;$V$3,(58*(Y120-$V$3)^2+25*(Y120-$V$3))*$W$7,0)+IF(Z120&gt;$V$3,(58*(Z120-$V$3)^2+25*(Z120-$V$3))*$X$7,0)+IF(AA120&gt;$V$3,(58*(AA120-$V$3)^2+25*(AA120-$V$3))*$Y$7,0))</f>
        <v>#DIV/0!</v>
      </c>
      <c r="AC120" s="89" t="e">
        <f>IF('Emission Calculations'!$D$9="flat",IF(0.056*'Wind Calculations'!$W120&gt;$V$3,1,0),IF(OR(X120&gt;$V$3,Y120&gt;$V$3,Z120&gt;$V$3,AND((AA120&gt;$V$3),$V$7&gt;0)),1,0))</f>
        <v>#DIV/0!</v>
      </c>
      <c r="AD120" s="47"/>
      <c r="AE120" s="148"/>
      <c r="AF120" s="136"/>
      <c r="AG120" s="89" t="e">
        <f>'Wind Calculations'!$AF120*LN(10/$AF$4)/LN($AF$5/$AF$4)</f>
        <v>#DIV/0!</v>
      </c>
      <c r="AH120" s="89" t="e">
        <f t="shared" si="32"/>
        <v>#DIV/0!</v>
      </c>
      <c r="AI120" s="89" t="e">
        <f t="shared" si="33"/>
        <v>#DIV/0!</v>
      </c>
      <c r="AJ120" s="89" t="e">
        <f t="shared" si="34"/>
        <v>#DIV/0!</v>
      </c>
      <c r="AK120" s="89" t="e">
        <f t="shared" si="35"/>
        <v>#DIV/0!</v>
      </c>
      <c r="AL120" s="89" t="e">
        <f>IF('Emission Calculations'!$E$9="flat",IF(0.053*'Wind Calculations'!$AG120&gt;$AF$3,58*('Wind Calculations'!$AG120-$AF$3)^2+25*('Wind Calculations'!$AG120-$AF$3),0),IF(AH120&gt;$AF$3,(58*(AH120-$AF$3)^2+25*(AH120-$AF$3))*$AF$7,0)+IF(AI120&gt;$AF$3,(58*(AI120-$AF$3)^2+25*(AI120-$AF$3))*$AG$7,0)+IF(AJ120&gt;$AF$3,(58*(AJ120-$AF$3)^2+25*(AJ120-$AF$3))*$AH$7,0)+IF(AK120&gt;$AF$3,(58*(AK120-$AF$3)^2+25*(AK120-$AF$3))*$AI$7,0))</f>
        <v>#DIV/0!</v>
      </c>
      <c r="AM120" s="89" t="e">
        <f>IF('Emission Calculations'!$E$9="flat",IF(0.056*'Wind Calculations'!$AG120&gt;$AF$3,1,0),IF(OR(AH120&gt;$AF$3,AI120&gt;$AF$3,AJ120&gt;$AF$3,AND((AK120&gt;$AF$3),$AF$7&gt;0)),1,0))</f>
        <v>#DIV/0!</v>
      </c>
      <c r="AN120" s="47"/>
      <c r="AO120" s="148"/>
      <c r="AP120" s="136"/>
      <c r="AQ120" s="89" t="e">
        <f>'Wind Calculations'!$AP120*LN(10/$AP$4)/LN($AP$5/$AP$4)</f>
        <v>#DIV/0!</v>
      </c>
      <c r="AR120" s="89" t="e">
        <f t="shared" si="36"/>
        <v>#DIV/0!</v>
      </c>
      <c r="AS120" s="89" t="e">
        <f t="shared" si="37"/>
        <v>#DIV/0!</v>
      </c>
      <c r="AT120" s="89" t="e">
        <f t="shared" si="38"/>
        <v>#DIV/0!</v>
      </c>
      <c r="AU120" s="89" t="e">
        <f t="shared" si="39"/>
        <v>#DIV/0!</v>
      </c>
      <c r="AV120" s="89" t="e">
        <f>IF('Emission Calculations'!$F$9="flat",IF(0.053*'Wind Calculations'!$AQ120&gt;$AP$3,58*('Wind Calculations'!$AQ120-$AP$3)^2+25*('Wind Calculations'!$AQ120-$AP$3),0),IF(AR120&gt;$AP$3,(58*(AR120-$AP$3)^2+25*(AR120-$AP$3))*$AP$7,0)+IF(AS120&gt;$AP$3,(58*(AS120-$AP$3)^2+25*(AS120-$AP$3))*$AQ$7,0)+IF(AT120&gt;$AP$3,(58*(AT120-$AP$3)^2+25*(AT120-$AP$3))*$AR$7,0)+IF(AU120&gt;$AP$3,(58*(AU120-$AP$3)^2+25*(AU120-$AP$3))*$AS$7,0))</f>
        <v>#DIV/0!</v>
      </c>
      <c r="AW120" s="89" t="e">
        <f>IF('Emission Calculations'!$F$9="flat",IF(0.056*'Wind Calculations'!$AQ120&gt;$AP$3,1,0),IF(OR(AR120&gt;$AP$3,AS120&gt;$AP$3,AT120&gt;$AP$3,AND((AU120&gt;$AP$3),$AP$7&gt;0)),1,0))</f>
        <v>#DIV/0!</v>
      </c>
    </row>
    <row r="121" spans="1:49">
      <c r="A121" s="148"/>
      <c r="B121" s="136"/>
      <c r="C121" s="89" t="e">
        <f>'Wind Calculations'!$B121*LN(10/$B$4)/LN($B$5/$B$4)</f>
        <v>#DIV/0!</v>
      </c>
      <c r="D121" s="89" t="e">
        <f t="shared" si="20"/>
        <v>#DIV/0!</v>
      </c>
      <c r="E121" s="89" t="e">
        <f t="shared" si="21"/>
        <v>#DIV/0!</v>
      </c>
      <c r="F121" s="89" t="e">
        <f t="shared" si="22"/>
        <v>#DIV/0!</v>
      </c>
      <c r="G121" s="89" t="e">
        <f t="shared" si="23"/>
        <v>#DIV/0!</v>
      </c>
      <c r="H121" s="138" t="e">
        <f>IF('Emission Calculations'!$B$9="flat",IF(0.053*'Wind Calculations'!$C121&gt;$B$3,58*('Wind Calculations'!$C121-$B$3)^2+25*('Wind Calculations'!$C121-$B$3),0),IF(D121&gt;$B$3,(58*(D121-$B$3)^2+25*(D121-$B$3))*$B$7,0)+IF(E121&gt;$B$3,(58*(E121-$B$3)^2+25*(E121-$B$3))*$C$7,0)+IF(F121&gt;$B$3,(58*(F121-$B$3)^2+25*(F121-$B$3))*$D$7,0)+IF(G121&gt;$B$3,(58*(G121-$B$3)^2+25*(G121-$B$3))*$E$7,0))</f>
        <v>#DIV/0!</v>
      </c>
      <c r="I121" s="138" t="e">
        <f>IF('Emission Calculations'!$B$9="flat",IF(0.056*'Wind Calculations'!$C121&gt;$B$3,1,0),IF(OR(D121&gt;$B$3,E121&gt;$B$3,F121&gt;$B$3,AND((G121&gt;$B$3),$B$7&gt;0)),1,0))</f>
        <v>#DIV/0!</v>
      </c>
      <c r="J121" s="139"/>
      <c r="K121" s="148"/>
      <c r="L121" s="136"/>
      <c r="M121" s="89" t="e">
        <f>'Wind Calculations'!$L121*LN(10/$L$4)/LN($L$5/$L$4)</f>
        <v>#DIV/0!</v>
      </c>
      <c r="N121" s="89" t="e">
        <f t="shared" si="24"/>
        <v>#DIV/0!</v>
      </c>
      <c r="O121" s="89" t="e">
        <f t="shared" si="25"/>
        <v>#DIV/0!</v>
      </c>
      <c r="P121" s="89" t="e">
        <f t="shared" si="26"/>
        <v>#DIV/0!</v>
      </c>
      <c r="Q121" s="89" t="e">
        <f t="shared" si="27"/>
        <v>#DIV/0!</v>
      </c>
      <c r="R121" s="89" t="e">
        <f>IF('Emission Calculations'!$C$9="flat",IF(0.053*'Wind Calculations'!$M121&gt;$L$3,58*('Wind Calculations'!$M121-$L$3)^2+25*('Wind Calculations'!$M121-$L$3),0),IF(N121&gt;$L$3,(58*(N121-$L$3)^2+25*(N121-$L$3))*$L$7,0)+IF(O121&gt;$L$3,(58*(O121-$L$3)^2+25*(O121-$L$3))*$M$7,0)+IF(P121&gt;$L$3,(58*(P121-$L$3)^2+25*(P121-$L$3))*$N$7,0)+IF(Q121&gt;$L$3,(58*(Q121-$L$3)^2+25*(Q121-$L$3))*$O$7,0))</f>
        <v>#DIV/0!</v>
      </c>
      <c r="S121" s="89" t="e">
        <f>IF('Emission Calculations'!$C$9="flat",IF(0.056*'Wind Calculations'!$M121&gt;$L$3,1,0),IF(OR(N121&gt;$L$3,O121&gt;$L$3,P121&gt;$L$3,AND((Q121&gt;$L$3),$L$7&gt;0)),1,0))</f>
        <v>#DIV/0!</v>
      </c>
      <c r="T121" s="47"/>
      <c r="U121" s="148"/>
      <c r="V121" s="136"/>
      <c r="W121" s="89" t="e">
        <f>'Wind Calculations'!$V121*LN(10/$V$4)/LN($V$5/$V$4)</f>
        <v>#DIV/0!</v>
      </c>
      <c r="X121" s="89" t="e">
        <f t="shared" si="28"/>
        <v>#DIV/0!</v>
      </c>
      <c r="Y121" s="89" t="e">
        <f t="shared" si="29"/>
        <v>#DIV/0!</v>
      </c>
      <c r="Z121" s="89" t="e">
        <f t="shared" si="30"/>
        <v>#DIV/0!</v>
      </c>
      <c r="AA121" s="89" t="e">
        <f t="shared" si="31"/>
        <v>#DIV/0!</v>
      </c>
      <c r="AB121" s="89" t="e">
        <f>IF('Emission Calculations'!$D$9="flat",IF(0.053*'Wind Calculations'!$W121&gt;$V$3,58*('Wind Calculations'!$W121-$L$3)^2+25*('Wind Calculations'!$W121-$L$3),0),IF(X121&gt;$L$3,(58*(X121-$L$3)^2+25*(X121-$L$3))*$V$7,0)+IF(Y121&gt;$V$3,(58*(Y121-$V$3)^2+25*(Y121-$V$3))*$W$7,0)+IF(Z121&gt;$V$3,(58*(Z121-$V$3)^2+25*(Z121-$V$3))*$X$7,0)+IF(AA121&gt;$V$3,(58*(AA121-$V$3)^2+25*(AA121-$V$3))*$Y$7,0))</f>
        <v>#DIV/0!</v>
      </c>
      <c r="AC121" s="89" t="e">
        <f>IF('Emission Calculations'!$D$9="flat",IF(0.056*'Wind Calculations'!$W121&gt;$V$3,1,0),IF(OR(X121&gt;$V$3,Y121&gt;$V$3,Z121&gt;$V$3,AND((AA121&gt;$V$3),$V$7&gt;0)),1,0))</f>
        <v>#DIV/0!</v>
      </c>
      <c r="AD121" s="47"/>
      <c r="AE121" s="148"/>
      <c r="AF121" s="136"/>
      <c r="AG121" s="89" t="e">
        <f>'Wind Calculations'!$AF121*LN(10/$AF$4)/LN($AF$5/$AF$4)</f>
        <v>#DIV/0!</v>
      </c>
      <c r="AH121" s="89" t="e">
        <f t="shared" si="32"/>
        <v>#DIV/0!</v>
      </c>
      <c r="AI121" s="89" t="e">
        <f t="shared" si="33"/>
        <v>#DIV/0!</v>
      </c>
      <c r="AJ121" s="89" t="e">
        <f t="shared" si="34"/>
        <v>#DIV/0!</v>
      </c>
      <c r="AK121" s="89" t="e">
        <f t="shared" si="35"/>
        <v>#DIV/0!</v>
      </c>
      <c r="AL121" s="89" t="e">
        <f>IF('Emission Calculations'!$E$9="flat",IF(0.053*'Wind Calculations'!$AG121&gt;$AF$3,58*('Wind Calculations'!$AG121-$AF$3)^2+25*('Wind Calculations'!$AG121-$AF$3),0),IF(AH121&gt;$AF$3,(58*(AH121-$AF$3)^2+25*(AH121-$AF$3))*$AF$7,0)+IF(AI121&gt;$AF$3,(58*(AI121-$AF$3)^2+25*(AI121-$AF$3))*$AG$7,0)+IF(AJ121&gt;$AF$3,(58*(AJ121-$AF$3)^2+25*(AJ121-$AF$3))*$AH$7,0)+IF(AK121&gt;$AF$3,(58*(AK121-$AF$3)^2+25*(AK121-$AF$3))*$AI$7,0))</f>
        <v>#DIV/0!</v>
      </c>
      <c r="AM121" s="89" t="e">
        <f>IF('Emission Calculations'!$E$9="flat",IF(0.056*'Wind Calculations'!$AG121&gt;$AF$3,1,0),IF(OR(AH121&gt;$AF$3,AI121&gt;$AF$3,AJ121&gt;$AF$3,AND((AK121&gt;$AF$3),$AF$7&gt;0)),1,0))</f>
        <v>#DIV/0!</v>
      </c>
      <c r="AN121" s="47"/>
      <c r="AO121" s="148"/>
      <c r="AP121" s="136"/>
      <c r="AQ121" s="89" t="e">
        <f>'Wind Calculations'!$AP121*LN(10/$AP$4)/LN($AP$5/$AP$4)</f>
        <v>#DIV/0!</v>
      </c>
      <c r="AR121" s="89" t="e">
        <f t="shared" si="36"/>
        <v>#DIV/0!</v>
      </c>
      <c r="AS121" s="89" t="e">
        <f t="shared" si="37"/>
        <v>#DIV/0!</v>
      </c>
      <c r="AT121" s="89" t="e">
        <f t="shared" si="38"/>
        <v>#DIV/0!</v>
      </c>
      <c r="AU121" s="89" t="e">
        <f t="shared" si="39"/>
        <v>#DIV/0!</v>
      </c>
      <c r="AV121" s="89" t="e">
        <f>IF('Emission Calculations'!$F$9="flat",IF(0.053*'Wind Calculations'!$AQ121&gt;$AP$3,58*('Wind Calculations'!$AQ121-$AP$3)^2+25*('Wind Calculations'!$AQ121-$AP$3),0),IF(AR121&gt;$AP$3,(58*(AR121-$AP$3)^2+25*(AR121-$AP$3))*$AP$7,0)+IF(AS121&gt;$AP$3,(58*(AS121-$AP$3)^2+25*(AS121-$AP$3))*$AQ$7,0)+IF(AT121&gt;$AP$3,(58*(AT121-$AP$3)^2+25*(AT121-$AP$3))*$AR$7,0)+IF(AU121&gt;$AP$3,(58*(AU121-$AP$3)^2+25*(AU121-$AP$3))*$AS$7,0))</f>
        <v>#DIV/0!</v>
      </c>
      <c r="AW121" s="89" t="e">
        <f>IF('Emission Calculations'!$F$9="flat",IF(0.056*'Wind Calculations'!$AQ121&gt;$AP$3,1,0),IF(OR(AR121&gt;$AP$3,AS121&gt;$AP$3,AT121&gt;$AP$3,AND((AU121&gt;$AP$3),$AP$7&gt;0)),1,0))</f>
        <v>#DIV/0!</v>
      </c>
    </row>
    <row r="122" spans="1:49">
      <c r="A122" s="148"/>
      <c r="B122" s="136"/>
      <c r="C122" s="89" t="e">
        <f>'Wind Calculations'!$B122*LN(10/$B$4)/LN($B$5/$B$4)</f>
        <v>#DIV/0!</v>
      </c>
      <c r="D122" s="89" t="e">
        <f t="shared" si="20"/>
        <v>#DIV/0!</v>
      </c>
      <c r="E122" s="89" t="e">
        <f t="shared" si="21"/>
        <v>#DIV/0!</v>
      </c>
      <c r="F122" s="89" t="e">
        <f t="shared" si="22"/>
        <v>#DIV/0!</v>
      </c>
      <c r="G122" s="89" t="e">
        <f t="shared" si="23"/>
        <v>#DIV/0!</v>
      </c>
      <c r="H122" s="138" t="e">
        <f>IF('Emission Calculations'!$B$9="flat",IF(0.053*'Wind Calculations'!$C122&gt;$B$3,58*('Wind Calculations'!$C122-$B$3)^2+25*('Wind Calculations'!$C122-$B$3),0),IF(D122&gt;$B$3,(58*(D122-$B$3)^2+25*(D122-$B$3))*$B$7,0)+IF(E122&gt;$B$3,(58*(E122-$B$3)^2+25*(E122-$B$3))*$C$7,0)+IF(F122&gt;$B$3,(58*(F122-$B$3)^2+25*(F122-$B$3))*$D$7,0)+IF(G122&gt;$B$3,(58*(G122-$B$3)^2+25*(G122-$B$3))*$E$7,0))</f>
        <v>#DIV/0!</v>
      </c>
      <c r="I122" s="138" t="e">
        <f>IF('Emission Calculations'!$B$9="flat",IF(0.056*'Wind Calculations'!$C122&gt;$B$3,1,0),IF(OR(D122&gt;$B$3,E122&gt;$B$3,F122&gt;$B$3,AND((G122&gt;$B$3),$B$7&gt;0)),1,0))</f>
        <v>#DIV/0!</v>
      </c>
      <c r="J122" s="139"/>
      <c r="K122" s="148"/>
      <c r="L122" s="136"/>
      <c r="M122" s="89" t="e">
        <f>'Wind Calculations'!$L122*LN(10/$L$4)/LN($L$5/$L$4)</f>
        <v>#DIV/0!</v>
      </c>
      <c r="N122" s="89" t="e">
        <f t="shared" si="24"/>
        <v>#DIV/0!</v>
      </c>
      <c r="O122" s="89" t="e">
        <f t="shared" si="25"/>
        <v>#DIV/0!</v>
      </c>
      <c r="P122" s="89" t="e">
        <f t="shared" si="26"/>
        <v>#DIV/0!</v>
      </c>
      <c r="Q122" s="89" t="e">
        <f t="shared" si="27"/>
        <v>#DIV/0!</v>
      </c>
      <c r="R122" s="89" t="e">
        <f>IF('Emission Calculations'!$C$9="flat",IF(0.053*'Wind Calculations'!$M122&gt;$L$3,58*('Wind Calculations'!$M122-$L$3)^2+25*('Wind Calculations'!$M122-$L$3),0),IF(N122&gt;$L$3,(58*(N122-$L$3)^2+25*(N122-$L$3))*$L$7,0)+IF(O122&gt;$L$3,(58*(O122-$L$3)^2+25*(O122-$L$3))*$M$7,0)+IF(P122&gt;$L$3,(58*(P122-$L$3)^2+25*(P122-$L$3))*$N$7,0)+IF(Q122&gt;$L$3,(58*(Q122-$L$3)^2+25*(Q122-$L$3))*$O$7,0))</f>
        <v>#DIV/0!</v>
      </c>
      <c r="S122" s="89" t="e">
        <f>IF('Emission Calculations'!$C$9="flat",IF(0.056*'Wind Calculations'!$M122&gt;$L$3,1,0),IF(OR(N122&gt;$L$3,O122&gt;$L$3,P122&gt;$L$3,AND((Q122&gt;$L$3),$L$7&gt;0)),1,0))</f>
        <v>#DIV/0!</v>
      </c>
      <c r="T122" s="47"/>
      <c r="U122" s="148"/>
      <c r="V122" s="136"/>
      <c r="W122" s="89" t="e">
        <f>'Wind Calculations'!$V122*LN(10/$V$4)/LN($V$5/$V$4)</f>
        <v>#DIV/0!</v>
      </c>
      <c r="X122" s="89" t="e">
        <f t="shared" si="28"/>
        <v>#DIV/0!</v>
      </c>
      <c r="Y122" s="89" t="e">
        <f t="shared" si="29"/>
        <v>#DIV/0!</v>
      </c>
      <c r="Z122" s="89" t="e">
        <f t="shared" si="30"/>
        <v>#DIV/0!</v>
      </c>
      <c r="AA122" s="89" t="e">
        <f t="shared" si="31"/>
        <v>#DIV/0!</v>
      </c>
      <c r="AB122" s="89" t="e">
        <f>IF('Emission Calculations'!$D$9="flat",IF(0.053*'Wind Calculations'!$W122&gt;$V$3,58*('Wind Calculations'!$W122-$L$3)^2+25*('Wind Calculations'!$W122-$L$3),0),IF(X122&gt;$L$3,(58*(X122-$L$3)^2+25*(X122-$L$3))*$V$7,0)+IF(Y122&gt;$V$3,(58*(Y122-$V$3)^2+25*(Y122-$V$3))*$W$7,0)+IF(Z122&gt;$V$3,(58*(Z122-$V$3)^2+25*(Z122-$V$3))*$X$7,0)+IF(AA122&gt;$V$3,(58*(AA122-$V$3)^2+25*(AA122-$V$3))*$Y$7,0))</f>
        <v>#DIV/0!</v>
      </c>
      <c r="AC122" s="89" t="e">
        <f>IF('Emission Calculations'!$D$9="flat",IF(0.056*'Wind Calculations'!$W122&gt;$V$3,1,0),IF(OR(X122&gt;$V$3,Y122&gt;$V$3,Z122&gt;$V$3,AND((AA122&gt;$V$3),$V$7&gt;0)),1,0))</f>
        <v>#DIV/0!</v>
      </c>
      <c r="AD122" s="47"/>
      <c r="AE122" s="148"/>
      <c r="AF122" s="136"/>
      <c r="AG122" s="89" t="e">
        <f>'Wind Calculations'!$AF122*LN(10/$AF$4)/LN($AF$5/$AF$4)</f>
        <v>#DIV/0!</v>
      </c>
      <c r="AH122" s="89" t="e">
        <f t="shared" si="32"/>
        <v>#DIV/0!</v>
      </c>
      <c r="AI122" s="89" t="e">
        <f t="shared" si="33"/>
        <v>#DIV/0!</v>
      </c>
      <c r="AJ122" s="89" t="e">
        <f t="shared" si="34"/>
        <v>#DIV/0!</v>
      </c>
      <c r="AK122" s="89" t="e">
        <f t="shared" si="35"/>
        <v>#DIV/0!</v>
      </c>
      <c r="AL122" s="89" t="e">
        <f>IF('Emission Calculations'!$E$9="flat",IF(0.053*'Wind Calculations'!$AG122&gt;$AF$3,58*('Wind Calculations'!$AG122-$AF$3)^2+25*('Wind Calculations'!$AG122-$AF$3),0),IF(AH122&gt;$AF$3,(58*(AH122-$AF$3)^2+25*(AH122-$AF$3))*$AF$7,0)+IF(AI122&gt;$AF$3,(58*(AI122-$AF$3)^2+25*(AI122-$AF$3))*$AG$7,0)+IF(AJ122&gt;$AF$3,(58*(AJ122-$AF$3)^2+25*(AJ122-$AF$3))*$AH$7,0)+IF(AK122&gt;$AF$3,(58*(AK122-$AF$3)^2+25*(AK122-$AF$3))*$AI$7,0))</f>
        <v>#DIV/0!</v>
      </c>
      <c r="AM122" s="89" t="e">
        <f>IF('Emission Calculations'!$E$9="flat",IF(0.056*'Wind Calculations'!$AG122&gt;$AF$3,1,0),IF(OR(AH122&gt;$AF$3,AI122&gt;$AF$3,AJ122&gt;$AF$3,AND((AK122&gt;$AF$3),$AF$7&gt;0)),1,0))</f>
        <v>#DIV/0!</v>
      </c>
      <c r="AN122" s="47"/>
      <c r="AO122" s="148"/>
      <c r="AP122" s="136"/>
      <c r="AQ122" s="89" t="e">
        <f>'Wind Calculations'!$AP122*LN(10/$AP$4)/LN($AP$5/$AP$4)</f>
        <v>#DIV/0!</v>
      </c>
      <c r="AR122" s="89" t="e">
        <f t="shared" si="36"/>
        <v>#DIV/0!</v>
      </c>
      <c r="AS122" s="89" t="e">
        <f t="shared" si="37"/>
        <v>#DIV/0!</v>
      </c>
      <c r="AT122" s="89" t="e">
        <f t="shared" si="38"/>
        <v>#DIV/0!</v>
      </c>
      <c r="AU122" s="89" t="e">
        <f t="shared" si="39"/>
        <v>#DIV/0!</v>
      </c>
      <c r="AV122" s="89" t="e">
        <f>IF('Emission Calculations'!$F$9="flat",IF(0.053*'Wind Calculations'!$AQ122&gt;$AP$3,58*('Wind Calculations'!$AQ122-$AP$3)^2+25*('Wind Calculations'!$AQ122-$AP$3),0),IF(AR122&gt;$AP$3,(58*(AR122-$AP$3)^2+25*(AR122-$AP$3))*$AP$7,0)+IF(AS122&gt;$AP$3,(58*(AS122-$AP$3)^2+25*(AS122-$AP$3))*$AQ$7,0)+IF(AT122&gt;$AP$3,(58*(AT122-$AP$3)^2+25*(AT122-$AP$3))*$AR$7,0)+IF(AU122&gt;$AP$3,(58*(AU122-$AP$3)^2+25*(AU122-$AP$3))*$AS$7,0))</f>
        <v>#DIV/0!</v>
      </c>
      <c r="AW122" s="89" t="e">
        <f>IF('Emission Calculations'!$F$9="flat",IF(0.056*'Wind Calculations'!$AQ122&gt;$AP$3,1,0),IF(OR(AR122&gt;$AP$3,AS122&gt;$AP$3,AT122&gt;$AP$3,AND((AU122&gt;$AP$3),$AP$7&gt;0)),1,0))</f>
        <v>#DIV/0!</v>
      </c>
    </row>
    <row r="123" spans="1:49">
      <c r="A123" s="148"/>
      <c r="B123" s="136"/>
      <c r="C123" s="89" t="e">
        <f>'Wind Calculations'!$B123*LN(10/$B$4)/LN($B$5/$B$4)</f>
        <v>#DIV/0!</v>
      </c>
      <c r="D123" s="89" t="e">
        <f t="shared" si="20"/>
        <v>#DIV/0!</v>
      </c>
      <c r="E123" s="89" t="e">
        <f t="shared" si="21"/>
        <v>#DIV/0!</v>
      </c>
      <c r="F123" s="89" t="e">
        <f t="shared" si="22"/>
        <v>#DIV/0!</v>
      </c>
      <c r="G123" s="89" t="e">
        <f t="shared" si="23"/>
        <v>#DIV/0!</v>
      </c>
      <c r="H123" s="138" t="e">
        <f>IF('Emission Calculations'!$B$9="flat",IF(0.053*'Wind Calculations'!$C123&gt;$B$3,58*('Wind Calculations'!$C123-$B$3)^2+25*('Wind Calculations'!$C123-$B$3),0),IF(D123&gt;$B$3,(58*(D123-$B$3)^2+25*(D123-$B$3))*$B$7,0)+IF(E123&gt;$B$3,(58*(E123-$B$3)^2+25*(E123-$B$3))*$C$7,0)+IF(F123&gt;$B$3,(58*(F123-$B$3)^2+25*(F123-$B$3))*$D$7,0)+IF(G123&gt;$B$3,(58*(G123-$B$3)^2+25*(G123-$B$3))*$E$7,0))</f>
        <v>#DIV/0!</v>
      </c>
      <c r="I123" s="138" t="e">
        <f>IF('Emission Calculations'!$B$9="flat",IF(0.056*'Wind Calculations'!$C123&gt;$B$3,1,0),IF(OR(D123&gt;$B$3,E123&gt;$B$3,F123&gt;$B$3,AND((G123&gt;$B$3),$B$7&gt;0)),1,0))</f>
        <v>#DIV/0!</v>
      </c>
      <c r="J123" s="139"/>
      <c r="K123" s="148"/>
      <c r="L123" s="136"/>
      <c r="M123" s="89" t="e">
        <f>'Wind Calculations'!$L123*LN(10/$L$4)/LN($L$5/$L$4)</f>
        <v>#DIV/0!</v>
      </c>
      <c r="N123" s="89" t="e">
        <f t="shared" si="24"/>
        <v>#DIV/0!</v>
      </c>
      <c r="O123" s="89" t="e">
        <f t="shared" si="25"/>
        <v>#DIV/0!</v>
      </c>
      <c r="P123" s="89" t="e">
        <f t="shared" si="26"/>
        <v>#DIV/0!</v>
      </c>
      <c r="Q123" s="89" t="e">
        <f t="shared" si="27"/>
        <v>#DIV/0!</v>
      </c>
      <c r="R123" s="89" t="e">
        <f>IF('Emission Calculations'!$C$9="flat",IF(0.053*'Wind Calculations'!$M123&gt;$L$3,58*('Wind Calculations'!$M123-$L$3)^2+25*('Wind Calculations'!$M123-$L$3),0),IF(N123&gt;$L$3,(58*(N123-$L$3)^2+25*(N123-$L$3))*$L$7,0)+IF(O123&gt;$L$3,(58*(O123-$L$3)^2+25*(O123-$L$3))*$M$7,0)+IF(P123&gt;$L$3,(58*(P123-$L$3)^2+25*(P123-$L$3))*$N$7,0)+IF(Q123&gt;$L$3,(58*(Q123-$L$3)^2+25*(Q123-$L$3))*$O$7,0))</f>
        <v>#DIV/0!</v>
      </c>
      <c r="S123" s="89" t="e">
        <f>IF('Emission Calculations'!$C$9="flat",IF(0.056*'Wind Calculations'!$M123&gt;$L$3,1,0),IF(OR(N123&gt;$L$3,O123&gt;$L$3,P123&gt;$L$3,AND((Q123&gt;$L$3),$L$7&gt;0)),1,0))</f>
        <v>#DIV/0!</v>
      </c>
      <c r="T123" s="47"/>
      <c r="U123" s="148"/>
      <c r="V123" s="136"/>
      <c r="W123" s="89" t="e">
        <f>'Wind Calculations'!$V123*LN(10/$V$4)/LN($V$5/$V$4)</f>
        <v>#DIV/0!</v>
      </c>
      <c r="X123" s="89" t="e">
        <f t="shared" si="28"/>
        <v>#DIV/0!</v>
      </c>
      <c r="Y123" s="89" t="e">
        <f t="shared" si="29"/>
        <v>#DIV/0!</v>
      </c>
      <c r="Z123" s="89" t="e">
        <f t="shared" si="30"/>
        <v>#DIV/0!</v>
      </c>
      <c r="AA123" s="89" t="e">
        <f t="shared" si="31"/>
        <v>#DIV/0!</v>
      </c>
      <c r="AB123" s="89" t="e">
        <f>IF('Emission Calculations'!$D$9="flat",IF(0.053*'Wind Calculations'!$W123&gt;$V$3,58*('Wind Calculations'!$W123-$L$3)^2+25*('Wind Calculations'!$W123-$L$3),0),IF(X123&gt;$L$3,(58*(X123-$L$3)^2+25*(X123-$L$3))*$V$7,0)+IF(Y123&gt;$V$3,(58*(Y123-$V$3)^2+25*(Y123-$V$3))*$W$7,0)+IF(Z123&gt;$V$3,(58*(Z123-$V$3)^2+25*(Z123-$V$3))*$X$7,0)+IF(AA123&gt;$V$3,(58*(AA123-$V$3)^2+25*(AA123-$V$3))*$Y$7,0))</f>
        <v>#DIV/0!</v>
      </c>
      <c r="AC123" s="89" t="e">
        <f>IF('Emission Calculations'!$D$9="flat",IF(0.056*'Wind Calculations'!$W123&gt;$V$3,1,0),IF(OR(X123&gt;$V$3,Y123&gt;$V$3,Z123&gt;$V$3,AND((AA123&gt;$V$3),$V$7&gt;0)),1,0))</f>
        <v>#DIV/0!</v>
      </c>
      <c r="AD123" s="47"/>
      <c r="AE123" s="148"/>
      <c r="AF123" s="136"/>
      <c r="AG123" s="89" t="e">
        <f>'Wind Calculations'!$AF123*LN(10/$AF$4)/LN($AF$5/$AF$4)</f>
        <v>#DIV/0!</v>
      </c>
      <c r="AH123" s="89" t="e">
        <f t="shared" si="32"/>
        <v>#DIV/0!</v>
      </c>
      <c r="AI123" s="89" t="e">
        <f t="shared" si="33"/>
        <v>#DIV/0!</v>
      </c>
      <c r="AJ123" s="89" t="e">
        <f t="shared" si="34"/>
        <v>#DIV/0!</v>
      </c>
      <c r="AK123" s="89" t="e">
        <f t="shared" si="35"/>
        <v>#DIV/0!</v>
      </c>
      <c r="AL123" s="89" t="e">
        <f>IF('Emission Calculations'!$E$9="flat",IF(0.053*'Wind Calculations'!$AG123&gt;$AF$3,58*('Wind Calculations'!$AG123-$AF$3)^2+25*('Wind Calculations'!$AG123-$AF$3),0),IF(AH123&gt;$AF$3,(58*(AH123-$AF$3)^2+25*(AH123-$AF$3))*$AF$7,0)+IF(AI123&gt;$AF$3,(58*(AI123-$AF$3)^2+25*(AI123-$AF$3))*$AG$7,0)+IF(AJ123&gt;$AF$3,(58*(AJ123-$AF$3)^2+25*(AJ123-$AF$3))*$AH$7,0)+IF(AK123&gt;$AF$3,(58*(AK123-$AF$3)^2+25*(AK123-$AF$3))*$AI$7,0))</f>
        <v>#DIV/0!</v>
      </c>
      <c r="AM123" s="89" t="e">
        <f>IF('Emission Calculations'!$E$9="flat",IF(0.056*'Wind Calculations'!$AG123&gt;$AF$3,1,0),IF(OR(AH123&gt;$AF$3,AI123&gt;$AF$3,AJ123&gt;$AF$3,AND((AK123&gt;$AF$3),$AF$7&gt;0)),1,0))</f>
        <v>#DIV/0!</v>
      </c>
      <c r="AN123" s="47"/>
      <c r="AO123" s="148"/>
      <c r="AP123" s="136"/>
      <c r="AQ123" s="89" t="e">
        <f>'Wind Calculations'!$AP123*LN(10/$AP$4)/LN($AP$5/$AP$4)</f>
        <v>#DIV/0!</v>
      </c>
      <c r="AR123" s="89" t="e">
        <f t="shared" si="36"/>
        <v>#DIV/0!</v>
      </c>
      <c r="AS123" s="89" t="e">
        <f t="shared" si="37"/>
        <v>#DIV/0!</v>
      </c>
      <c r="AT123" s="89" t="e">
        <f t="shared" si="38"/>
        <v>#DIV/0!</v>
      </c>
      <c r="AU123" s="89" t="e">
        <f t="shared" si="39"/>
        <v>#DIV/0!</v>
      </c>
      <c r="AV123" s="89" t="e">
        <f>IF('Emission Calculations'!$F$9="flat",IF(0.053*'Wind Calculations'!$AQ123&gt;$AP$3,58*('Wind Calculations'!$AQ123-$AP$3)^2+25*('Wind Calculations'!$AQ123-$AP$3),0),IF(AR123&gt;$AP$3,(58*(AR123-$AP$3)^2+25*(AR123-$AP$3))*$AP$7,0)+IF(AS123&gt;$AP$3,(58*(AS123-$AP$3)^2+25*(AS123-$AP$3))*$AQ$7,0)+IF(AT123&gt;$AP$3,(58*(AT123-$AP$3)^2+25*(AT123-$AP$3))*$AR$7,0)+IF(AU123&gt;$AP$3,(58*(AU123-$AP$3)^2+25*(AU123-$AP$3))*$AS$7,0))</f>
        <v>#DIV/0!</v>
      </c>
      <c r="AW123" s="89" t="e">
        <f>IF('Emission Calculations'!$F$9="flat",IF(0.056*'Wind Calculations'!$AQ123&gt;$AP$3,1,0),IF(OR(AR123&gt;$AP$3,AS123&gt;$AP$3,AT123&gt;$AP$3,AND((AU123&gt;$AP$3),$AP$7&gt;0)),1,0))</f>
        <v>#DIV/0!</v>
      </c>
    </row>
    <row r="124" spans="1:49">
      <c r="A124" s="148"/>
      <c r="B124" s="136"/>
      <c r="C124" s="89" t="e">
        <f>'Wind Calculations'!$B124*LN(10/$B$4)/LN($B$5/$B$4)</f>
        <v>#DIV/0!</v>
      </c>
      <c r="D124" s="89" t="e">
        <f t="shared" si="20"/>
        <v>#DIV/0!</v>
      </c>
      <c r="E124" s="89" t="e">
        <f t="shared" si="21"/>
        <v>#DIV/0!</v>
      </c>
      <c r="F124" s="89" t="e">
        <f t="shared" si="22"/>
        <v>#DIV/0!</v>
      </c>
      <c r="G124" s="89" t="e">
        <f t="shared" si="23"/>
        <v>#DIV/0!</v>
      </c>
      <c r="H124" s="138" t="e">
        <f>IF('Emission Calculations'!$B$9="flat",IF(0.053*'Wind Calculations'!$C124&gt;$B$3,58*('Wind Calculations'!$C124-$B$3)^2+25*('Wind Calculations'!$C124-$B$3),0),IF(D124&gt;$B$3,(58*(D124-$B$3)^2+25*(D124-$B$3))*$B$7,0)+IF(E124&gt;$B$3,(58*(E124-$B$3)^2+25*(E124-$B$3))*$C$7,0)+IF(F124&gt;$B$3,(58*(F124-$B$3)^2+25*(F124-$B$3))*$D$7,0)+IF(G124&gt;$B$3,(58*(G124-$B$3)^2+25*(G124-$B$3))*$E$7,0))</f>
        <v>#DIV/0!</v>
      </c>
      <c r="I124" s="138" t="e">
        <f>IF('Emission Calculations'!$B$9="flat",IF(0.056*'Wind Calculations'!$C124&gt;$B$3,1,0),IF(OR(D124&gt;$B$3,E124&gt;$B$3,F124&gt;$B$3,AND((G124&gt;$B$3),$B$7&gt;0)),1,0))</f>
        <v>#DIV/0!</v>
      </c>
      <c r="J124" s="139"/>
      <c r="K124" s="148"/>
      <c r="L124" s="136"/>
      <c r="M124" s="89" t="e">
        <f>'Wind Calculations'!$L124*LN(10/$L$4)/LN($L$5/$L$4)</f>
        <v>#DIV/0!</v>
      </c>
      <c r="N124" s="89" t="e">
        <f t="shared" si="24"/>
        <v>#DIV/0!</v>
      </c>
      <c r="O124" s="89" t="e">
        <f t="shared" si="25"/>
        <v>#DIV/0!</v>
      </c>
      <c r="P124" s="89" t="e">
        <f t="shared" si="26"/>
        <v>#DIV/0!</v>
      </c>
      <c r="Q124" s="89" t="e">
        <f t="shared" si="27"/>
        <v>#DIV/0!</v>
      </c>
      <c r="R124" s="89" t="e">
        <f>IF('Emission Calculations'!$C$9="flat",IF(0.053*'Wind Calculations'!$M124&gt;$L$3,58*('Wind Calculations'!$M124-$L$3)^2+25*('Wind Calculations'!$M124-$L$3),0),IF(N124&gt;$L$3,(58*(N124-$L$3)^2+25*(N124-$L$3))*$L$7,0)+IF(O124&gt;$L$3,(58*(O124-$L$3)^2+25*(O124-$L$3))*$M$7,0)+IF(P124&gt;$L$3,(58*(P124-$L$3)^2+25*(P124-$L$3))*$N$7,0)+IF(Q124&gt;$L$3,(58*(Q124-$L$3)^2+25*(Q124-$L$3))*$O$7,0))</f>
        <v>#DIV/0!</v>
      </c>
      <c r="S124" s="89" t="e">
        <f>IF('Emission Calculations'!$C$9="flat",IF(0.056*'Wind Calculations'!$M124&gt;$L$3,1,0),IF(OR(N124&gt;$L$3,O124&gt;$L$3,P124&gt;$L$3,AND((Q124&gt;$L$3),$L$7&gt;0)),1,0))</f>
        <v>#DIV/0!</v>
      </c>
      <c r="T124" s="47"/>
      <c r="U124" s="148"/>
      <c r="V124" s="136"/>
      <c r="W124" s="89" t="e">
        <f>'Wind Calculations'!$V124*LN(10/$V$4)/LN($V$5/$V$4)</f>
        <v>#DIV/0!</v>
      </c>
      <c r="X124" s="89" t="e">
        <f t="shared" si="28"/>
        <v>#DIV/0!</v>
      </c>
      <c r="Y124" s="89" t="e">
        <f t="shared" si="29"/>
        <v>#DIV/0!</v>
      </c>
      <c r="Z124" s="89" t="e">
        <f t="shared" si="30"/>
        <v>#DIV/0!</v>
      </c>
      <c r="AA124" s="89" t="e">
        <f t="shared" si="31"/>
        <v>#DIV/0!</v>
      </c>
      <c r="AB124" s="89" t="e">
        <f>IF('Emission Calculations'!$D$9="flat",IF(0.053*'Wind Calculations'!$W124&gt;$V$3,58*('Wind Calculations'!$W124-$L$3)^2+25*('Wind Calculations'!$W124-$L$3),0),IF(X124&gt;$L$3,(58*(X124-$L$3)^2+25*(X124-$L$3))*$V$7,0)+IF(Y124&gt;$V$3,(58*(Y124-$V$3)^2+25*(Y124-$V$3))*$W$7,0)+IF(Z124&gt;$V$3,(58*(Z124-$V$3)^2+25*(Z124-$V$3))*$X$7,0)+IF(AA124&gt;$V$3,(58*(AA124-$V$3)^2+25*(AA124-$V$3))*$Y$7,0))</f>
        <v>#DIV/0!</v>
      </c>
      <c r="AC124" s="89" t="e">
        <f>IF('Emission Calculations'!$D$9="flat",IF(0.056*'Wind Calculations'!$W124&gt;$V$3,1,0),IF(OR(X124&gt;$V$3,Y124&gt;$V$3,Z124&gt;$V$3,AND((AA124&gt;$V$3),$V$7&gt;0)),1,0))</f>
        <v>#DIV/0!</v>
      </c>
      <c r="AD124" s="47"/>
      <c r="AE124" s="148"/>
      <c r="AF124" s="136"/>
      <c r="AG124" s="89" t="e">
        <f>'Wind Calculations'!$AF124*LN(10/$AF$4)/LN($AF$5/$AF$4)</f>
        <v>#DIV/0!</v>
      </c>
      <c r="AH124" s="89" t="e">
        <f t="shared" si="32"/>
        <v>#DIV/0!</v>
      </c>
      <c r="AI124" s="89" t="e">
        <f t="shared" si="33"/>
        <v>#DIV/0!</v>
      </c>
      <c r="AJ124" s="89" t="e">
        <f t="shared" si="34"/>
        <v>#DIV/0!</v>
      </c>
      <c r="AK124" s="89" t="e">
        <f t="shared" si="35"/>
        <v>#DIV/0!</v>
      </c>
      <c r="AL124" s="89" t="e">
        <f>IF('Emission Calculations'!$E$9="flat",IF(0.053*'Wind Calculations'!$AG124&gt;$AF$3,58*('Wind Calculations'!$AG124-$AF$3)^2+25*('Wind Calculations'!$AG124-$AF$3),0),IF(AH124&gt;$AF$3,(58*(AH124-$AF$3)^2+25*(AH124-$AF$3))*$AF$7,0)+IF(AI124&gt;$AF$3,(58*(AI124-$AF$3)^2+25*(AI124-$AF$3))*$AG$7,0)+IF(AJ124&gt;$AF$3,(58*(AJ124-$AF$3)^2+25*(AJ124-$AF$3))*$AH$7,0)+IF(AK124&gt;$AF$3,(58*(AK124-$AF$3)^2+25*(AK124-$AF$3))*$AI$7,0))</f>
        <v>#DIV/0!</v>
      </c>
      <c r="AM124" s="89" t="e">
        <f>IF('Emission Calculations'!$E$9="flat",IF(0.056*'Wind Calculations'!$AG124&gt;$AF$3,1,0),IF(OR(AH124&gt;$AF$3,AI124&gt;$AF$3,AJ124&gt;$AF$3,AND((AK124&gt;$AF$3),$AF$7&gt;0)),1,0))</f>
        <v>#DIV/0!</v>
      </c>
      <c r="AN124" s="47"/>
      <c r="AO124" s="148"/>
      <c r="AP124" s="136"/>
      <c r="AQ124" s="89" t="e">
        <f>'Wind Calculations'!$AP124*LN(10/$AP$4)/LN($AP$5/$AP$4)</f>
        <v>#DIV/0!</v>
      </c>
      <c r="AR124" s="89" t="e">
        <f t="shared" si="36"/>
        <v>#DIV/0!</v>
      </c>
      <c r="AS124" s="89" t="e">
        <f t="shared" si="37"/>
        <v>#DIV/0!</v>
      </c>
      <c r="AT124" s="89" t="e">
        <f t="shared" si="38"/>
        <v>#DIV/0!</v>
      </c>
      <c r="AU124" s="89" t="e">
        <f t="shared" si="39"/>
        <v>#DIV/0!</v>
      </c>
      <c r="AV124" s="89" t="e">
        <f>IF('Emission Calculations'!$F$9="flat",IF(0.053*'Wind Calculations'!$AQ124&gt;$AP$3,58*('Wind Calculations'!$AQ124-$AP$3)^2+25*('Wind Calculations'!$AQ124-$AP$3),0),IF(AR124&gt;$AP$3,(58*(AR124-$AP$3)^2+25*(AR124-$AP$3))*$AP$7,0)+IF(AS124&gt;$AP$3,(58*(AS124-$AP$3)^2+25*(AS124-$AP$3))*$AQ$7,0)+IF(AT124&gt;$AP$3,(58*(AT124-$AP$3)^2+25*(AT124-$AP$3))*$AR$7,0)+IF(AU124&gt;$AP$3,(58*(AU124-$AP$3)^2+25*(AU124-$AP$3))*$AS$7,0))</f>
        <v>#DIV/0!</v>
      </c>
      <c r="AW124" s="89" t="e">
        <f>IF('Emission Calculations'!$F$9="flat",IF(0.056*'Wind Calculations'!$AQ124&gt;$AP$3,1,0),IF(OR(AR124&gt;$AP$3,AS124&gt;$AP$3,AT124&gt;$AP$3,AND((AU124&gt;$AP$3),$AP$7&gt;0)),1,0))</f>
        <v>#DIV/0!</v>
      </c>
    </row>
    <row r="125" spans="1:49">
      <c r="A125" s="148"/>
      <c r="B125" s="136"/>
      <c r="C125" s="89" t="e">
        <f>'Wind Calculations'!$B125*LN(10/$B$4)/LN($B$5/$B$4)</f>
        <v>#DIV/0!</v>
      </c>
      <c r="D125" s="89" t="e">
        <f t="shared" si="20"/>
        <v>#DIV/0!</v>
      </c>
      <c r="E125" s="89" t="e">
        <f t="shared" si="21"/>
        <v>#DIV/0!</v>
      </c>
      <c r="F125" s="89" t="e">
        <f t="shared" si="22"/>
        <v>#DIV/0!</v>
      </c>
      <c r="G125" s="89" t="e">
        <f t="shared" si="23"/>
        <v>#DIV/0!</v>
      </c>
      <c r="H125" s="138" t="e">
        <f>IF('Emission Calculations'!$B$9="flat",IF(0.053*'Wind Calculations'!$C125&gt;$B$3,58*('Wind Calculations'!$C125-$B$3)^2+25*('Wind Calculations'!$C125-$B$3),0),IF(D125&gt;$B$3,(58*(D125-$B$3)^2+25*(D125-$B$3))*$B$7,0)+IF(E125&gt;$B$3,(58*(E125-$B$3)^2+25*(E125-$B$3))*$C$7,0)+IF(F125&gt;$B$3,(58*(F125-$B$3)^2+25*(F125-$B$3))*$D$7,0)+IF(G125&gt;$B$3,(58*(G125-$B$3)^2+25*(G125-$B$3))*$E$7,0))</f>
        <v>#DIV/0!</v>
      </c>
      <c r="I125" s="138" t="e">
        <f>IF('Emission Calculations'!$B$9="flat",IF(0.056*'Wind Calculations'!$C125&gt;$B$3,1,0),IF(OR(D125&gt;$B$3,E125&gt;$B$3,F125&gt;$B$3,AND((G125&gt;$B$3),$B$7&gt;0)),1,0))</f>
        <v>#DIV/0!</v>
      </c>
      <c r="J125" s="139"/>
      <c r="K125" s="148"/>
      <c r="L125" s="136"/>
      <c r="M125" s="89" t="e">
        <f>'Wind Calculations'!$L125*LN(10/$L$4)/LN($L$5/$L$4)</f>
        <v>#DIV/0!</v>
      </c>
      <c r="N125" s="89" t="e">
        <f t="shared" si="24"/>
        <v>#DIV/0!</v>
      </c>
      <c r="O125" s="89" t="e">
        <f t="shared" si="25"/>
        <v>#DIV/0!</v>
      </c>
      <c r="P125" s="89" t="e">
        <f t="shared" si="26"/>
        <v>#DIV/0!</v>
      </c>
      <c r="Q125" s="89" t="e">
        <f t="shared" si="27"/>
        <v>#DIV/0!</v>
      </c>
      <c r="R125" s="89" t="e">
        <f>IF('Emission Calculations'!$C$9="flat",IF(0.053*'Wind Calculations'!$M125&gt;$L$3,58*('Wind Calculations'!$M125-$L$3)^2+25*('Wind Calculations'!$M125-$L$3),0),IF(N125&gt;$L$3,(58*(N125-$L$3)^2+25*(N125-$L$3))*$L$7,0)+IF(O125&gt;$L$3,(58*(O125-$L$3)^2+25*(O125-$L$3))*$M$7,0)+IF(P125&gt;$L$3,(58*(P125-$L$3)^2+25*(P125-$L$3))*$N$7,0)+IF(Q125&gt;$L$3,(58*(Q125-$L$3)^2+25*(Q125-$L$3))*$O$7,0))</f>
        <v>#DIV/0!</v>
      </c>
      <c r="S125" s="89" t="e">
        <f>IF('Emission Calculations'!$C$9="flat",IF(0.056*'Wind Calculations'!$M125&gt;$L$3,1,0),IF(OR(N125&gt;$L$3,O125&gt;$L$3,P125&gt;$L$3,AND((Q125&gt;$L$3),$L$7&gt;0)),1,0))</f>
        <v>#DIV/0!</v>
      </c>
      <c r="T125" s="47"/>
      <c r="U125" s="148"/>
      <c r="V125" s="136"/>
      <c r="W125" s="89" t="e">
        <f>'Wind Calculations'!$V125*LN(10/$V$4)/LN($V$5/$V$4)</f>
        <v>#DIV/0!</v>
      </c>
      <c r="X125" s="89" t="e">
        <f t="shared" si="28"/>
        <v>#DIV/0!</v>
      </c>
      <c r="Y125" s="89" t="e">
        <f t="shared" si="29"/>
        <v>#DIV/0!</v>
      </c>
      <c r="Z125" s="89" t="e">
        <f t="shared" si="30"/>
        <v>#DIV/0!</v>
      </c>
      <c r="AA125" s="89" t="e">
        <f t="shared" si="31"/>
        <v>#DIV/0!</v>
      </c>
      <c r="AB125" s="89" t="e">
        <f>IF('Emission Calculations'!$D$9="flat",IF(0.053*'Wind Calculations'!$W125&gt;$V$3,58*('Wind Calculations'!$W125-$L$3)^2+25*('Wind Calculations'!$W125-$L$3),0),IF(X125&gt;$L$3,(58*(X125-$L$3)^2+25*(X125-$L$3))*$V$7,0)+IF(Y125&gt;$V$3,(58*(Y125-$V$3)^2+25*(Y125-$V$3))*$W$7,0)+IF(Z125&gt;$V$3,(58*(Z125-$V$3)^2+25*(Z125-$V$3))*$X$7,0)+IF(AA125&gt;$V$3,(58*(AA125-$V$3)^2+25*(AA125-$V$3))*$Y$7,0))</f>
        <v>#DIV/0!</v>
      </c>
      <c r="AC125" s="89" t="e">
        <f>IF('Emission Calculations'!$D$9="flat",IF(0.056*'Wind Calculations'!$W125&gt;$V$3,1,0),IF(OR(X125&gt;$V$3,Y125&gt;$V$3,Z125&gt;$V$3,AND((AA125&gt;$V$3),$V$7&gt;0)),1,0))</f>
        <v>#DIV/0!</v>
      </c>
      <c r="AD125" s="47"/>
      <c r="AE125" s="148"/>
      <c r="AF125" s="136"/>
      <c r="AG125" s="89" t="e">
        <f>'Wind Calculations'!$AF125*LN(10/$AF$4)/LN($AF$5/$AF$4)</f>
        <v>#DIV/0!</v>
      </c>
      <c r="AH125" s="89" t="e">
        <f t="shared" si="32"/>
        <v>#DIV/0!</v>
      </c>
      <c r="AI125" s="89" t="e">
        <f t="shared" si="33"/>
        <v>#DIV/0!</v>
      </c>
      <c r="AJ125" s="89" t="e">
        <f t="shared" si="34"/>
        <v>#DIV/0!</v>
      </c>
      <c r="AK125" s="89" t="e">
        <f t="shared" si="35"/>
        <v>#DIV/0!</v>
      </c>
      <c r="AL125" s="89" t="e">
        <f>IF('Emission Calculations'!$E$9="flat",IF(0.053*'Wind Calculations'!$AG125&gt;$AF$3,58*('Wind Calculations'!$AG125-$AF$3)^2+25*('Wind Calculations'!$AG125-$AF$3),0),IF(AH125&gt;$AF$3,(58*(AH125-$AF$3)^2+25*(AH125-$AF$3))*$AF$7,0)+IF(AI125&gt;$AF$3,(58*(AI125-$AF$3)^2+25*(AI125-$AF$3))*$AG$7,0)+IF(AJ125&gt;$AF$3,(58*(AJ125-$AF$3)^2+25*(AJ125-$AF$3))*$AH$7,0)+IF(AK125&gt;$AF$3,(58*(AK125-$AF$3)^2+25*(AK125-$AF$3))*$AI$7,0))</f>
        <v>#DIV/0!</v>
      </c>
      <c r="AM125" s="89" t="e">
        <f>IF('Emission Calculations'!$E$9="flat",IF(0.056*'Wind Calculations'!$AG125&gt;$AF$3,1,0),IF(OR(AH125&gt;$AF$3,AI125&gt;$AF$3,AJ125&gt;$AF$3,AND((AK125&gt;$AF$3),$AF$7&gt;0)),1,0))</f>
        <v>#DIV/0!</v>
      </c>
      <c r="AN125" s="47"/>
      <c r="AO125" s="148"/>
      <c r="AP125" s="136"/>
      <c r="AQ125" s="89" t="e">
        <f>'Wind Calculations'!$AP125*LN(10/$AP$4)/LN($AP$5/$AP$4)</f>
        <v>#DIV/0!</v>
      </c>
      <c r="AR125" s="89" t="e">
        <f t="shared" si="36"/>
        <v>#DIV/0!</v>
      </c>
      <c r="AS125" s="89" t="e">
        <f t="shared" si="37"/>
        <v>#DIV/0!</v>
      </c>
      <c r="AT125" s="89" t="e">
        <f t="shared" si="38"/>
        <v>#DIV/0!</v>
      </c>
      <c r="AU125" s="89" t="e">
        <f t="shared" si="39"/>
        <v>#DIV/0!</v>
      </c>
      <c r="AV125" s="89" t="e">
        <f>IF('Emission Calculations'!$F$9="flat",IF(0.053*'Wind Calculations'!$AQ125&gt;$AP$3,58*('Wind Calculations'!$AQ125-$AP$3)^2+25*('Wind Calculations'!$AQ125-$AP$3),0),IF(AR125&gt;$AP$3,(58*(AR125-$AP$3)^2+25*(AR125-$AP$3))*$AP$7,0)+IF(AS125&gt;$AP$3,(58*(AS125-$AP$3)^2+25*(AS125-$AP$3))*$AQ$7,0)+IF(AT125&gt;$AP$3,(58*(AT125-$AP$3)^2+25*(AT125-$AP$3))*$AR$7,0)+IF(AU125&gt;$AP$3,(58*(AU125-$AP$3)^2+25*(AU125-$AP$3))*$AS$7,0))</f>
        <v>#DIV/0!</v>
      </c>
      <c r="AW125" s="89" t="e">
        <f>IF('Emission Calculations'!$F$9="flat",IF(0.056*'Wind Calculations'!$AQ125&gt;$AP$3,1,0),IF(OR(AR125&gt;$AP$3,AS125&gt;$AP$3,AT125&gt;$AP$3,AND((AU125&gt;$AP$3),$AP$7&gt;0)),1,0))</f>
        <v>#DIV/0!</v>
      </c>
    </row>
    <row r="126" spans="1:49">
      <c r="A126" s="148"/>
      <c r="B126" s="136"/>
      <c r="C126" s="89" t="e">
        <f>'Wind Calculations'!$B126*LN(10/$B$4)/LN($B$5/$B$4)</f>
        <v>#DIV/0!</v>
      </c>
      <c r="D126" s="89" t="e">
        <f t="shared" si="20"/>
        <v>#DIV/0!</v>
      </c>
      <c r="E126" s="89" t="e">
        <f t="shared" si="21"/>
        <v>#DIV/0!</v>
      </c>
      <c r="F126" s="89" t="e">
        <f t="shared" si="22"/>
        <v>#DIV/0!</v>
      </c>
      <c r="G126" s="89" t="e">
        <f t="shared" si="23"/>
        <v>#DIV/0!</v>
      </c>
      <c r="H126" s="138" t="e">
        <f>IF('Emission Calculations'!$B$9="flat",IF(0.053*'Wind Calculations'!$C126&gt;$B$3,58*('Wind Calculations'!$C126-$B$3)^2+25*('Wind Calculations'!$C126-$B$3),0),IF(D126&gt;$B$3,(58*(D126-$B$3)^2+25*(D126-$B$3))*$B$7,0)+IF(E126&gt;$B$3,(58*(E126-$B$3)^2+25*(E126-$B$3))*$C$7,0)+IF(F126&gt;$B$3,(58*(F126-$B$3)^2+25*(F126-$B$3))*$D$7,0)+IF(G126&gt;$B$3,(58*(G126-$B$3)^2+25*(G126-$B$3))*$E$7,0))</f>
        <v>#DIV/0!</v>
      </c>
      <c r="I126" s="138" t="e">
        <f>IF('Emission Calculations'!$B$9="flat",IF(0.056*'Wind Calculations'!$C126&gt;$B$3,1,0),IF(OR(D126&gt;$B$3,E126&gt;$B$3,F126&gt;$B$3,AND((G126&gt;$B$3),$B$7&gt;0)),1,0))</f>
        <v>#DIV/0!</v>
      </c>
      <c r="J126" s="139"/>
      <c r="K126" s="148"/>
      <c r="L126" s="136"/>
      <c r="M126" s="89" t="e">
        <f>'Wind Calculations'!$L126*LN(10/$L$4)/LN($L$5/$L$4)</f>
        <v>#DIV/0!</v>
      </c>
      <c r="N126" s="89" t="e">
        <f t="shared" si="24"/>
        <v>#DIV/0!</v>
      </c>
      <c r="O126" s="89" t="e">
        <f t="shared" si="25"/>
        <v>#DIV/0!</v>
      </c>
      <c r="P126" s="89" t="e">
        <f t="shared" si="26"/>
        <v>#DIV/0!</v>
      </c>
      <c r="Q126" s="89" t="e">
        <f t="shared" si="27"/>
        <v>#DIV/0!</v>
      </c>
      <c r="R126" s="89" t="e">
        <f>IF('Emission Calculations'!$C$9="flat",IF(0.053*'Wind Calculations'!$M126&gt;$L$3,58*('Wind Calculations'!$M126-$L$3)^2+25*('Wind Calculations'!$M126-$L$3),0),IF(N126&gt;$L$3,(58*(N126-$L$3)^2+25*(N126-$L$3))*$L$7,0)+IF(O126&gt;$L$3,(58*(O126-$L$3)^2+25*(O126-$L$3))*$M$7,0)+IF(P126&gt;$L$3,(58*(P126-$L$3)^2+25*(P126-$L$3))*$N$7,0)+IF(Q126&gt;$L$3,(58*(Q126-$L$3)^2+25*(Q126-$L$3))*$O$7,0))</f>
        <v>#DIV/0!</v>
      </c>
      <c r="S126" s="89" t="e">
        <f>IF('Emission Calculations'!$C$9="flat",IF(0.056*'Wind Calculations'!$M126&gt;$L$3,1,0),IF(OR(N126&gt;$L$3,O126&gt;$L$3,P126&gt;$L$3,AND((Q126&gt;$L$3),$L$7&gt;0)),1,0))</f>
        <v>#DIV/0!</v>
      </c>
      <c r="T126" s="47"/>
      <c r="U126" s="148"/>
      <c r="V126" s="136"/>
      <c r="W126" s="89" t="e">
        <f>'Wind Calculations'!$V126*LN(10/$V$4)/LN($V$5/$V$4)</f>
        <v>#DIV/0!</v>
      </c>
      <c r="X126" s="89" t="e">
        <f t="shared" si="28"/>
        <v>#DIV/0!</v>
      </c>
      <c r="Y126" s="89" t="e">
        <f t="shared" si="29"/>
        <v>#DIV/0!</v>
      </c>
      <c r="Z126" s="89" t="e">
        <f t="shared" si="30"/>
        <v>#DIV/0!</v>
      </c>
      <c r="AA126" s="89" t="e">
        <f t="shared" si="31"/>
        <v>#DIV/0!</v>
      </c>
      <c r="AB126" s="89" t="e">
        <f>IF('Emission Calculations'!$D$9="flat",IF(0.053*'Wind Calculations'!$W126&gt;$V$3,58*('Wind Calculations'!$W126-$L$3)^2+25*('Wind Calculations'!$W126-$L$3),0),IF(X126&gt;$L$3,(58*(X126-$L$3)^2+25*(X126-$L$3))*$V$7,0)+IF(Y126&gt;$V$3,(58*(Y126-$V$3)^2+25*(Y126-$V$3))*$W$7,0)+IF(Z126&gt;$V$3,(58*(Z126-$V$3)^2+25*(Z126-$V$3))*$X$7,0)+IF(AA126&gt;$V$3,(58*(AA126-$V$3)^2+25*(AA126-$V$3))*$Y$7,0))</f>
        <v>#DIV/0!</v>
      </c>
      <c r="AC126" s="89" t="e">
        <f>IF('Emission Calculations'!$D$9="flat",IF(0.056*'Wind Calculations'!$W126&gt;$V$3,1,0),IF(OR(X126&gt;$V$3,Y126&gt;$V$3,Z126&gt;$V$3,AND((AA126&gt;$V$3),$V$7&gt;0)),1,0))</f>
        <v>#DIV/0!</v>
      </c>
      <c r="AD126" s="47"/>
      <c r="AE126" s="148"/>
      <c r="AF126" s="136"/>
      <c r="AG126" s="89" t="e">
        <f>'Wind Calculations'!$AF126*LN(10/$AF$4)/LN($AF$5/$AF$4)</f>
        <v>#DIV/0!</v>
      </c>
      <c r="AH126" s="89" t="e">
        <f t="shared" si="32"/>
        <v>#DIV/0!</v>
      </c>
      <c r="AI126" s="89" t="e">
        <f t="shared" si="33"/>
        <v>#DIV/0!</v>
      </c>
      <c r="AJ126" s="89" t="e">
        <f t="shared" si="34"/>
        <v>#DIV/0!</v>
      </c>
      <c r="AK126" s="89" t="e">
        <f t="shared" si="35"/>
        <v>#DIV/0!</v>
      </c>
      <c r="AL126" s="89" t="e">
        <f>IF('Emission Calculations'!$E$9="flat",IF(0.053*'Wind Calculations'!$AG126&gt;$AF$3,58*('Wind Calculations'!$AG126-$AF$3)^2+25*('Wind Calculations'!$AG126-$AF$3),0),IF(AH126&gt;$AF$3,(58*(AH126-$AF$3)^2+25*(AH126-$AF$3))*$AF$7,0)+IF(AI126&gt;$AF$3,(58*(AI126-$AF$3)^2+25*(AI126-$AF$3))*$AG$7,0)+IF(AJ126&gt;$AF$3,(58*(AJ126-$AF$3)^2+25*(AJ126-$AF$3))*$AH$7,0)+IF(AK126&gt;$AF$3,(58*(AK126-$AF$3)^2+25*(AK126-$AF$3))*$AI$7,0))</f>
        <v>#DIV/0!</v>
      </c>
      <c r="AM126" s="89" t="e">
        <f>IF('Emission Calculations'!$E$9="flat",IF(0.056*'Wind Calculations'!$AG126&gt;$AF$3,1,0),IF(OR(AH126&gt;$AF$3,AI126&gt;$AF$3,AJ126&gt;$AF$3,AND((AK126&gt;$AF$3),$AF$7&gt;0)),1,0))</f>
        <v>#DIV/0!</v>
      </c>
      <c r="AN126" s="47"/>
      <c r="AO126" s="148"/>
      <c r="AP126" s="136"/>
      <c r="AQ126" s="89" t="e">
        <f>'Wind Calculations'!$AP126*LN(10/$AP$4)/LN($AP$5/$AP$4)</f>
        <v>#DIV/0!</v>
      </c>
      <c r="AR126" s="89" t="e">
        <f t="shared" si="36"/>
        <v>#DIV/0!</v>
      </c>
      <c r="AS126" s="89" t="e">
        <f t="shared" si="37"/>
        <v>#DIV/0!</v>
      </c>
      <c r="AT126" s="89" t="e">
        <f t="shared" si="38"/>
        <v>#DIV/0!</v>
      </c>
      <c r="AU126" s="89" t="e">
        <f t="shared" si="39"/>
        <v>#DIV/0!</v>
      </c>
      <c r="AV126" s="89" t="e">
        <f>IF('Emission Calculations'!$F$9="flat",IF(0.053*'Wind Calculations'!$AQ126&gt;$AP$3,58*('Wind Calculations'!$AQ126-$AP$3)^2+25*('Wind Calculations'!$AQ126-$AP$3),0),IF(AR126&gt;$AP$3,(58*(AR126-$AP$3)^2+25*(AR126-$AP$3))*$AP$7,0)+IF(AS126&gt;$AP$3,(58*(AS126-$AP$3)^2+25*(AS126-$AP$3))*$AQ$7,0)+IF(AT126&gt;$AP$3,(58*(AT126-$AP$3)^2+25*(AT126-$AP$3))*$AR$7,0)+IF(AU126&gt;$AP$3,(58*(AU126-$AP$3)^2+25*(AU126-$AP$3))*$AS$7,0))</f>
        <v>#DIV/0!</v>
      </c>
      <c r="AW126" s="89" t="e">
        <f>IF('Emission Calculations'!$F$9="flat",IF(0.056*'Wind Calculations'!$AQ126&gt;$AP$3,1,0),IF(OR(AR126&gt;$AP$3,AS126&gt;$AP$3,AT126&gt;$AP$3,AND((AU126&gt;$AP$3),$AP$7&gt;0)),1,0))</f>
        <v>#DIV/0!</v>
      </c>
    </row>
    <row r="127" spans="1:49">
      <c r="A127" s="148"/>
      <c r="B127" s="136"/>
      <c r="C127" s="89" t="e">
        <f>'Wind Calculations'!$B127*LN(10/$B$4)/LN($B$5/$B$4)</f>
        <v>#DIV/0!</v>
      </c>
      <c r="D127" s="89" t="e">
        <f t="shared" si="20"/>
        <v>#DIV/0!</v>
      </c>
      <c r="E127" s="89" t="e">
        <f t="shared" si="21"/>
        <v>#DIV/0!</v>
      </c>
      <c r="F127" s="89" t="e">
        <f t="shared" si="22"/>
        <v>#DIV/0!</v>
      </c>
      <c r="G127" s="89" t="e">
        <f t="shared" si="23"/>
        <v>#DIV/0!</v>
      </c>
      <c r="H127" s="138" t="e">
        <f>IF('Emission Calculations'!$B$9="flat",IF(0.053*'Wind Calculations'!$C127&gt;$B$3,58*('Wind Calculations'!$C127-$B$3)^2+25*('Wind Calculations'!$C127-$B$3),0),IF(D127&gt;$B$3,(58*(D127-$B$3)^2+25*(D127-$B$3))*$B$7,0)+IF(E127&gt;$B$3,(58*(E127-$B$3)^2+25*(E127-$B$3))*$C$7,0)+IF(F127&gt;$B$3,(58*(F127-$B$3)^2+25*(F127-$B$3))*$D$7,0)+IF(G127&gt;$B$3,(58*(G127-$B$3)^2+25*(G127-$B$3))*$E$7,0))</f>
        <v>#DIV/0!</v>
      </c>
      <c r="I127" s="138" t="e">
        <f>IF('Emission Calculations'!$B$9="flat",IF(0.056*'Wind Calculations'!$C127&gt;$B$3,1,0),IF(OR(D127&gt;$B$3,E127&gt;$B$3,F127&gt;$B$3,AND((G127&gt;$B$3),$B$7&gt;0)),1,0))</f>
        <v>#DIV/0!</v>
      </c>
      <c r="J127" s="139"/>
      <c r="K127" s="148"/>
      <c r="L127" s="136"/>
      <c r="M127" s="89" t="e">
        <f>'Wind Calculations'!$L127*LN(10/$L$4)/LN($L$5/$L$4)</f>
        <v>#DIV/0!</v>
      </c>
      <c r="N127" s="89" t="e">
        <f t="shared" si="24"/>
        <v>#DIV/0!</v>
      </c>
      <c r="O127" s="89" t="e">
        <f t="shared" si="25"/>
        <v>#DIV/0!</v>
      </c>
      <c r="P127" s="89" t="e">
        <f t="shared" si="26"/>
        <v>#DIV/0!</v>
      </c>
      <c r="Q127" s="89" t="e">
        <f t="shared" si="27"/>
        <v>#DIV/0!</v>
      </c>
      <c r="R127" s="89" t="e">
        <f>IF('Emission Calculations'!$C$9="flat",IF(0.053*'Wind Calculations'!$M127&gt;$L$3,58*('Wind Calculations'!$M127-$L$3)^2+25*('Wind Calculations'!$M127-$L$3),0),IF(N127&gt;$L$3,(58*(N127-$L$3)^2+25*(N127-$L$3))*$L$7,0)+IF(O127&gt;$L$3,(58*(O127-$L$3)^2+25*(O127-$L$3))*$M$7,0)+IF(P127&gt;$L$3,(58*(P127-$L$3)^2+25*(P127-$L$3))*$N$7,0)+IF(Q127&gt;$L$3,(58*(Q127-$L$3)^2+25*(Q127-$L$3))*$O$7,0))</f>
        <v>#DIV/0!</v>
      </c>
      <c r="S127" s="89" t="e">
        <f>IF('Emission Calculations'!$C$9="flat",IF(0.056*'Wind Calculations'!$M127&gt;$L$3,1,0),IF(OR(N127&gt;$L$3,O127&gt;$L$3,P127&gt;$L$3,AND((Q127&gt;$L$3),$L$7&gt;0)),1,0))</f>
        <v>#DIV/0!</v>
      </c>
      <c r="T127" s="47"/>
      <c r="U127" s="148"/>
      <c r="V127" s="136"/>
      <c r="W127" s="89" t="e">
        <f>'Wind Calculations'!$V127*LN(10/$V$4)/LN($V$5/$V$4)</f>
        <v>#DIV/0!</v>
      </c>
      <c r="X127" s="89" t="e">
        <f t="shared" si="28"/>
        <v>#DIV/0!</v>
      </c>
      <c r="Y127" s="89" t="e">
        <f t="shared" si="29"/>
        <v>#DIV/0!</v>
      </c>
      <c r="Z127" s="89" t="e">
        <f t="shared" si="30"/>
        <v>#DIV/0!</v>
      </c>
      <c r="AA127" s="89" t="e">
        <f t="shared" si="31"/>
        <v>#DIV/0!</v>
      </c>
      <c r="AB127" s="89" t="e">
        <f>IF('Emission Calculations'!$D$9="flat",IF(0.053*'Wind Calculations'!$W127&gt;$V$3,58*('Wind Calculations'!$W127-$L$3)^2+25*('Wind Calculations'!$W127-$L$3),0),IF(X127&gt;$L$3,(58*(X127-$L$3)^2+25*(X127-$L$3))*$V$7,0)+IF(Y127&gt;$V$3,(58*(Y127-$V$3)^2+25*(Y127-$V$3))*$W$7,0)+IF(Z127&gt;$V$3,(58*(Z127-$V$3)^2+25*(Z127-$V$3))*$X$7,0)+IF(AA127&gt;$V$3,(58*(AA127-$V$3)^2+25*(AA127-$V$3))*$Y$7,0))</f>
        <v>#DIV/0!</v>
      </c>
      <c r="AC127" s="89" t="e">
        <f>IF('Emission Calculations'!$D$9="flat",IF(0.056*'Wind Calculations'!$W127&gt;$V$3,1,0),IF(OR(X127&gt;$V$3,Y127&gt;$V$3,Z127&gt;$V$3,AND((AA127&gt;$V$3),$V$7&gt;0)),1,0))</f>
        <v>#DIV/0!</v>
      </c>
      <c r="AD127" s="47"/>
      <c r="AE127" s="148"/>
      <c r="AF127" s="136"/>
      <c r="AG127" s="89" t="e">
        <f>'Wind Calculations'!$AF127*LN(10/$AF$4)/LN($AF$5/$AF$4)</f>
        <v>#DIV/0!</v>
      </c>
      <c r="AH127" s="89" t="e">
        <f t="shared" si="32"/>
        <v>#DIV/0!</v>
      </c>
      <c r="AI127" s="89" t="e">
        <f t="shared" si="33"/>
        <v>#DIV/0!</v>
      </c>
      <c r="AJ127" s="89" t="e">
        <f t="shared" si="34"/>
        <v>#DIV/0!</v>
      </c>
      <c r="AK127" s="89" t="e">
        <f t="shared" si="35"/>
        <v>#DIV/0!</v>
      </c>
      <c r="AL127" s="89" t="e">
        <f>IF('Emission Calculations'!$E$9="flat",IF(0.053*'Wind Calculations'!$AG127&gt;$AF$3,58*('Wind Calculations'!$AG127-$AF$3)^2+25*('Wind Calculations'!$AG127-$AF$3),0),IF(AH127&gt;$AF$3,(58*(AH127-$AF$3)^2+25*(AH127-$AF$3))*$AF$7,0)+IF(AI127&gt;$AF$3,(58*(AI127-$AF$3)^2+25*(AI127-$AF$3))*$AG$7,0)+IF(AJ127&gt;$AF$3,(58*(AJ127-$AF$3)^2+25*(AJ127-$AF$3))*$AH$7,0)+IF(AK127&gt;$AF$3,(58*(AK127-$AF$3)^2+25*(AK127-$AF$3))*$AI$7,0))</f>
        <v>#DIV/0!</v>
      </c>
      <c r="AM127" s="89" t="e">
        <f>IF('Emission Calculations'!$E$9="flat",IF(0.056*'Wind Calculations'!$AG127&gt;$AF$3,1,0),IF(OR(AH127&gt;$AF$3,AI127&gt;$AF$3,AJ127&gt;$AF$3,AND((AK127&gt;$AF$3),$AF$7&gt;0)),1,0))</f>
        <v>#DIV/0!</v>
      </c>
      <c r="AN127" s="47"/>
      <c r="AO127" s="148"/>
      <c r="AP127" s="136"/>
      <c r="AQ127" s="89" t="e">
        <f>'Wind Calculations'!$AP127*LN(10/$AP$4)/LN($AP$5/$AP$4)</f>
        <v>#DIV/0!</v>
      </c>
      <c r="AR127" s="89" t="e">
        <f t="shared" si="36"/>
        <v>#DIV/0!</v>
      </c>
      <c r="AS127" s="89" t="e">
        <f t="shared" si="37"/>
        <v>#DIV/0!</v>
      </c>
      <c r="AT127" s="89" t="e">
        <f t="shared" si="38"/>
        <v>#DIV/0!</v>
      </c>
      <c r="AU127" s="89" t="e">
        <f t="shared" si="39"/>
        <v>#DIV/0!</v>
      </c>
      <c r="AV127" s="89" t="e">
        <f>IF('Emission Calculations'!$F$9="flat",IF(0.053*'Wind Calculations'!$AQ127&gt;$AP$3,58*('Wind Calculations'!$AQ127-$AP$3)^2+25*('Wind Calculations'!$AQ127-$AP$3),0),IF(AR127&gt;$AP$3,(58*(AR127-$AP$3)^2+25*(AR127-$AP$3))*$AP$7,0)+IF(AS127&gt;$AP$3,(58*(AS127-$AP$3)^2+25*(AS127-$AP$3))*$AQ$7,0)+IF(AT127&gt;$AP$3,(58*(AT127-$AP$3)^2+25*(AT127-$AP$3))*$AR$7,0)+IF(AU127&gt;$AP$3,(58*(AU127-$AP$3)^2+25*(AU127-$AP$3))*$AS$7,0))</f>
        <v>#DIV/0!</v>
      </c>
      <c r="AW127" s="89" t="e">
        <f>IF('Emission Calculations'!$F$9="flat",IF(0.056*'Wind Calculations'!$AQ127&gt;$AP$3,1,0),IF(OR(AR127&gt;$AP$3,AS127&gt;$AP$3,AT127&gt;$AP$3,AND((AU127&gt;$AP$3),$AP$7&gt;0)),1,0))</f>
        <v>#DIV/0!</v>
      </c>
    </row>
    <row r="128" spans="1:49">
      <c r="A128" s="148"/>
      <c r="B128" s="136"/>
      <c r="C128" s="89" t="e">
        <f>'Wind Calculations'!$B128*LN(10/$B$4)/LN($B$5/$B$4)</f>
        <v>#DIV/0!</v>
      </c>
      <c r="D128" s="89" t="e">
        <f t="shared" si="20"/>
        <v>#DIV/0!</v>
      </c>
      <c r="E128" s="89" t="e">
        <f t="shared" si="21"/>
        <v>#DIV/0!</v>
      </c>
      <c r="F128" s="89" t="e">
        <f t="shared" si="22"/>
        <v>#DIV/0!</v>
      </c>
      <c r="G128" s="89" t="e">
        <f t="shared" si="23"/>
        <v>#DIV/0!</v>
      </c>
      <c r="H128" s="138" t="e">
        <f>IF('Emission Calculations'!$B$9="flat",IF(0.053*'Wind Calculations'!$C128&gt;$B$3,58*('Wind Calculations'!$C128-$B$3)^2+25*('Wind Calculations'!$C128-$B$3),0),IF(D128&gt;$B$3,(58*(D128-$B$3)^2+25*(D128-$B$3))*$B$7,0)+IF(E128&gt;$B$3,(58*(E128-$B$3)^2+25*(E128-$B$3))*$C$7,0)+IF(F128&gt;$B$3,(58*(F128-$B$3)^2+25*(F128-$B$3))*$D$7,0)+IF(G128&gt;$B$3,(58*(G128-$B$3)^2+25*(G128-$B$3))*$E$7,0))</f>
        <v>#DIV/0!</v>
      </c>
      <c r="I128" s="138" t="e">
        <f>IF('Emission Calculations'!$B$9="flat",IF(0.056*'Wind Calculations'!$C128&gt;$B$3,1,0),IF(OR(D128&gt;$B$3,E128&gt;$B$3,F128&gt;$B$3,AND((G128&gt;$B$3),$B$7&gt;0)),1,0))</f>
        <v>#DIV/0!</v>
      </c>
      <c r="J128" s="139"/>
      <c r="K128" s="148"/>
      <c r="L128" s="136"/>
      <c r="M128" s="89" t="e">
        <f>'Wind Calculations'!$L128*LN(10/$L$4)/LN($L$5/$L$4)</f>
        <v>#DIV/0!</v>
      </c>
      <c r="N128" s="89" t="e">
        <f t="shared" si="24"/>
        <v>#DIV/0!</v>
      </c>
      <c r="O128" s="89" t="e">
        <f t="shared" si="25"/>
        <v>#DIV/0!</v>
      </c>
      <c r="P128" s="89" t="e">
        <f t="shared" si="26"/>
        <v>#DIV/0!</v>
      </c>
      <c r="Q128" s="89" t="e">
        <f t="shared" si="27"/>
        <v>#DIV/0!</v>
      </c>
      <c r="R128" s="89" t="e">
        <f>IF('Emission Calculations'!$C$9="flat",IF(0.053*'Wind Calculations'!$M128&gt;$L$3,58*('Wind Calculations'!$M128-$L$3)^2+25*('Wind Calculations'!$M128-$L$3),0),IF(N128&gt;$L$3,(58*(N128-$L$3)^2+25*(N128-$L$3))*$L$7,0)+IF(O128&gt;$L$3,(58*(O128-$L$3)^2+25*(O128-$L$3))*$M$7,0)+IF(P128&gt;$L$3,(58*(P128-$L$3)^2+25*(P128-$L$3))*$N$7,0)+IF(Q128&gt;$L$3,(58*(Q128-$L$3)^2+25*(Q128-$L$3))*$O$7,0))</f>
        <v>#DIV/0!</v>
      </c>
      <c r="S128" s="89" t="e">
        <f>IF('Emission Calculations'!$C$9="flat",IF(0.056*'Wind Calculations'!$M128&gt;$L$3,1,0),IF(OR(N128&gt;$L$3,O128&gt;$L$3,P128&gt;$L$3,AND((Q128&gt;$L$3),$L$7&gt;0)),1,0))</f>
        <v>#DIV/0!</v>
      </c>
      <c r="T128" s="47"/>
      <c r="U128" s="148"/>
      <c r="V128" s="136"/>
      <c r="W128" s="89" t="e">
        <f>'Wind Calculations'!$V128*LN(10/$V$4)/LN($V$5/$V$4)</f>
        <v>#DIV/0!</v>
      </c>
      <c r="X128" s="89" t="e">
        <f t="shared" si="28"/>
        <v>#DIV/0!</v>
      </c>
      <c r="Y128" s="89" t="e">
        <f t="shared" si="29"/>
        <v>#DIV/0!</v>
      </c>
      <c r="Z128" s="89" t="e">
        <f t="shared" si="30"/>
        <v>#DIV/0!</v>
      </c>
      <c r="AA128" s="89" t="e">
        <f t="shared" si="31"/>
        <v>#DIV/0!</v>
      </c>
      <c r="AB128" s="89" t="e">
        <f>IF('Emission Calculations'!$D$9="flat",IF(0.053*'Wind Calculations'!$W128&gt;$V$3,58*('Wind Calculations'!$W128-$L$3)^2+25*('Wind Calculations'!$W128-$L$3),0),IF(X128&gt;$L$3,(58*(X128-$L$3)^2+25*(X128-$L$3))*$V$7,0)+IF(Y128&gt;$V$3,(58*(Y128-$V$3)^2+25*(Y128-$V$3))*$W$7,0)+IF(Z128&gt;$V$3,(58*(Z128-$V$3)^2+25*(Z128-$V$3))*$X$7,0)+IF(AA128&gt;$V$3,(58*(AA128-$V$3)^2+25*(AA128-$V$3))*$Y$7,0))</f>
        <v>#DIV/0!</v>
      </c>
      <c r="AC128" s="89" t="e">
        <f>IF('Emission Calculations'!$D$9="flat",IF(0.056*'Wind Calculations'!$W128&gt;$V$3,1,0),IF(OR(X128&gt;$V$3,Y128&gt;$V$3,Z128&gt;$V$3,AND((AA128&gt;$V$3),$V$7&gt;0)),1,0))</f>
        <v>#DIV/0!</v>
      </c>
      <c r="AD128" s="47"/>
      <c r="AE128" s="148"/>
      <c r="AF128" s="136"/>
      <c r="AG128" s="89" t="e">
        <f>'Wind Calculations'!$AF128*LN(10/$AF$4)/LN($AF$5/$AF$4)</f>
        <v>#DIV/0!</v>
      </c>
      <c r="AH128" s="89" t="e">
        <f t="shared" si="32"/>
        <v>#DIV/0!</v>
      </c>
      <c r="AI128" s="89" t="e">
        <f t="shared" si="33"/>
        <v>#DIV/0!</v>
      </c>
      <c r="AJ128" s="89" t="e">
        <f t="shared" si="34"/>
        <v>#DIV/0!</v>
      </c>
      <c r="AK128" s="89" t="e">
        <f t="shared" si="35"/>
        <v>#DIV/0!</v>
      </c>
      <c r="AL128" s="89" t="e">
        <f>IF('Emission Calculations'!$E$9="flat",IF(0.053*'Wind Calculations'!$AG128&gt;$AF$3,58*('Wind Calculations'!$AG128-$AF$3)^2+25*('Wind Calculations'!$AG128-$AF$3),0),IF(AH128&gt;$AF$3,(58*(AH128-$AF$3)^2+25*(AH128-$AF$3))*$AF$7,0)+IF(AI128&gt;$AF$3,(58*(AI128-$AF$3)^2+25*(AI128-$AF$3))*$AG$7,0)+IF(AJ128&gt;$AF$3,(58*(AJ128-$AF$3)^2+25*(AJ128-$AF$3))*$AH$7,0)+IF(AK128&gt;$AF$3,(58*(AK128-$AF$3)^2+25*(AK128-$AF$3))*$AI$7,0))</f>
        <v>#DIV/0!</v>
      </c>
      <c r="AM128" s="89" t="e">
        <f>IF('Emission Calculations'!$E$9="flat",IF(0.056*'Wind Calculations'!$AG128&gt;$AF$3,1,0),IF(OR(AH128&gt;$AF$3,AI128&gt;$AF$3,AJ128&gt;$AF$3,AND((AK128&gt;$AF$3),$AF$7&gt;0)),1,0))</f>
        <v>#DIV/0!</v>
      </c>
      <c r="AN128" s="47"/>
      <c r="AO128" s="148"/>
      <c r="AP128" s="136"/>
      <c r="AQ128" s="89" t="e">
        <f>'Wind Calculations'!$AP128*LN(10/$AP$4)/LN($AP$5/$AP$4)</f>
        <v>#DIV/0!</v>
      </c>
      <c r="AR128" s="89" t="e">
        <f t="shared" si="36"/>
        <v>#DIV/0!</v>
      </c>
      <c r="AS128" s="89" t="e">
        <f t="shared" si="37"/>
        <v>#DIV/0!</v>
      </c>
      <c r="AT128" s="89" t="e">
        <f t="shared" si="38"/>
        <v>#DIV/0!</v>
      </c>
      <c r="AU128" s="89" t="e">
        <f t="shared" si="39"/>
        <v>#DIV/0!</v>
      </c>
      <c r="AV128" s="89" t="e">
        <f>IF('Emission Calculations'!$F$9="flat",IF(0.053*'Wind Calculations'!$AQ128&gt;$AP$3,58*('Wind Calculations'!$AQ128-$AP$3)^2+25*('Wind Calculations'!$AQ128-$AP$3),0),IF(AR128&gt;$AP$3,(58*(AR128-$AP$3)^2+25*(AR128-$AP$3))*$AP$7,0)+IF(AS128&gt;$AP$3,(58*(AS128-$AP$3)^2+25*(AS128-$AP$3))*$AQ$7,0)+IF(AT128&gt;$AP$3,(58*(AT128-$AP$3)^2+25*(AT128-$AP$3))*$AR$7,0)+IF(AU128&gt;$AP$3,(58*(AU128-$AP$3)^2+25*(AU128-$AP$3))*$AS$7,0))</f>
        <v>#DIV/0!</v>
      </c>
      <c r="AW128" s="89" t="e">
        <f>IF('Emission Calculations'!$F$9="flat",IF(0.056*'Wind Calculations'!$AQ128&gt;$AP$3,1,0),IF(OR(AR128&gt;$AP$3,AS128&gt;$AP$3,AT128&gt;$AP$3,AND((AU128&gt;$AP$3),$AP$7&gt;0)),1,0))</f>
        <v>#DIV/0!</v>
      </c>
    </row>
    <row r="129" spans="1:49">
      <c r="A129" s="148"/>
      <c r="B129" s="136"/>
      <c r="C129" s="89" t="e">
        <f>'Wind Calculations'!$B129*LN(10/$B$4)/LN($B$5/$B$4)</f>
        <v>#DIV/0!</v>
      </c>
      <c r="D129" s="89" t="e">
        <f t="shared" si="20"/>
        <v>#DIV/0!</v>
      </c>
      <c r="E129" s="89" t="e">
        <f t="shared" si="21"/>
        <v>#DIV/0!</v>
      </c>
      <c r="F129" s="89" t="e">
        <f t="shared" si="22"/>
        <v>#DIV/0!</v>
      </c>
      <c r="G129" s="89" t="e">
        <f t="shared" si="23"/>
        <v>#DIV/0!</v>
      </c>
      <c r="H129" s="138" t="e">
        <f>IF('Emission Calculations'!$B$9="flat",IF(0.053*'Wind Calculations'!$C129&gt;$B$3,58*('Wind Calculations'!$C129-$B$3)^2+25*('Wind Calculations'!$C129-$B$3),0),IF(D129&gt;$B$3,(58*(D129-$B$3)^2+25*(D129-$B$3))*$B$7,0)+IF(E129&gt;$B$3,(58*(E129-$B$3)^2+25*(E129-$B$3))*$C$7,0)+IF(F129&gt;$B$3,(58*(F129-$B$3)^2+25*(F129-$B$3))*$D$7,0)+IF(G129&gt;$B$3,(58*(G129-$B$3)^2+25*(G129-$B$3))*$E$7,0))</f>
        <v>#DIV/0!</v>
      </c>
      <c r="I129" s="138" t="e">
        <f>IF('Emission Calculations'!$B$9="flat",IF(0.056*'Wind Calculations'!$C129&gt;$B$3,1,0),IF(OR(D129&gt;$B$3,E129&gt;$B$3,F129&gt;$B$3,AND((G129&gt;$B$3),$B$7&gt;0)),1,0))</f>
        <v>#DIV/0!</v>
      </c>
      <c r="J129" s="139"/>
      <c r="K129" s="148"/>
      <c r="L129" s="136"/>
      <c r="M129" s="89" t="e">
        <f>'Wind Calculations'!$L129*LN(10/$L$4)/LN($L$5/$L$4)</f>
        <v>#DIV/0!</v>
      </c>
      <c r="N129" s="89" t="e">
        <f t="shared" si="24"/>
        <v>#DIV/0!</v>
      </c>
      <c r="O129" s="89" t="e">
        <f t="shared" si="25"/>
        <v>#DIV/0!</v>
      </c>
      <c r="P129" s="89" t="e">
        <f t="shared" si="26"/>
        <v>#DIV/0!</v>
      </c>
      <c r="Q129" s="89" t="e">
        <f t="shared" si="27"/>
        <v>#DIV/0!</v>
      </c>
      <c r="R129" s="89" t="e">
        <f>IF('Emission Calculations'!$C$9="flat",IF(0.053*'Wind Calculations'!$M129&gt;$L$3,58*('Wind Calculations'!$M129-$L$3)^2+25*('Wind Calculations'!$M129-$L$3),0),IF(N129&gt;$L$3,(58*(N129-$L$3)^2+25*(N129-$L$3))*$L$7,0)+IF(O129&gt;$L$3,(58*(O129-$L$3)^2+25*(O129-$L$3))*$M$7,0)+IF(P129&gt;$L$3,(58*(P129-$L$3)^2+25*(P129-$L$3))*$N$7,0)+IF(Q129&gt;$L$3,(58*(Q129-$L$3)^2+25*(Q129-$L$3))*$O$7,0))</f>
        <v>#DIV/0!</v>
      </c>
      <c r="S129" s="89" t="e">
        <f>IF('Emission Calculations'!$C$9="flat",IF(0.056*'Wind Calculations'!$M129&gt;$L$3,1,0),IF(OR(N129&gt;$L$3,O129&gt;$L$3,P129&gt;$L$3,AND((Q129&gt;$L$3),$L$7&gt;0)),1,0))</f>
        <v>#DIV/0!</v>
      </c>
      <c r="T129" s="47"/>
      <c r="U129" s="148"/>
      <c r="V129" s="136"/>
      <c r="W129" s="89" t="e">
        <f>'Wind Calculations'!$V129*LN(10/$V$4)/LN($V$5/$V$4)</f>
        <v>#DIV/0!</v>
      </c>
      <c r="X129" s="89" t="e">
        <f t="shared" si="28"/>
        <v>#DIV/0!</v>
      </c>
      <c r="Y129" s="89" t="e">
        <f t="shared" si="29"/>
        <v>#DIV/0!</v>
      </c>
      <c r="Z129" s="89" t="e">
        <f t="shared" si="30"/>
        <v>#DIV/0!</v>
      </c>
      <c r="AA129" s="89" t="e">
        <f t="shared" si="31"/>
        <v>#DIV/0!</v>
      </c>
      <c r="AB129" s="89" t="e">
        <f>IF('Emission Calculations'!$D$9="flat",IF(0.053*'Wind Calculations'!$W129&gt;$V$3,58*('Wind Calculations'!$W129-$L$3)^2+25*('Wind Calculations'!$W129-$L$3),0),IF(X129&gt;$L$3,(58*(X129-$L$3)^2+25*(X129-$L$3))*$V$7,0)+IF(Y129&gt;$V$3,(58*(Y129-$V$3)^2+25*(Y129-$V$3))*$W$7,0)+IF(Z129&gt;$V$3,(58*(Z129-$V$3)^2+25*(Z129-$V$3))*$X$7,0)+IF(AA129&gt;$V$3,(58*(AA129-$V$3)^2+25*(AA129-$V$3))*$Y$7,0))</f>
        <v>#DIV/0!</v>
      </c>
      <c r="AC129" s="89" t="e">
        <f>IF('Emission Calculations'!$D$9="flat",IF(0.056*'Wind Calculations'!$W129&gt;$V$3,1,0),IF(OR(X129&gt;$V$3,Y129&gt;$V$3,Z129&gt;$V$3,AND((AA129&gt;$V$3),$V$7&gt;0)),1,0))</f>
        <v>#DIV/0!</v>
      </c>
      <c r="AD129" s="47"/>
      <c r="AE129" s="148"/>
      <c r="AF129" s="136"/>
      <c r="AG129" s="89" t="e">
        <f>'Wind Calculations'!$AF129*LN(10/$AF$4)/LN($AF$5/$AF$4)</f>
        <v>#DIV/0!</v>
      </c>
      <c r="AH129" s="89" t="e">
        <f t="shared" si="32"/>
        <v>#DIV/0!</v>
      </c>
      <c r="AI129" s="89" t="e">
        <f t="shared" si="33"/>
        <v>#DIV/0!</v>
      </c>
      <c r="AJ129" s="89" t="e">
        <f t="shared" si="34"/>
        <v>#DIV/0!</v>
      </c>
      <c r="AK129" s="89" t="e">
        <f t="shared" si="35"/>
        <v>#DIV/0!</v>
      </c>
      <c r="AL129" s="89" t="e">
        <f>IF('Emission Calculations'!$E$9="flat",IF(0.053*'Wind Calculations'!$AG129&gt;$AF$3,58*('Wind Calculations'!$AG129-$AF$3)^2+25*('Wind Calculations'!$AG129-$AF$3),0),IF(AH129&gt;$AF$3,(58*(AH129-$AF$3)^2+25*(AH129-$AF$3))*$AF$7,0)+IF(AI129&gt;$AF$3,(58*(AI129-$AF$3)^2+25*(AI129-$AF$3))*$AG$7,0)+IF(AJ129&gt;$AF$3,(58*(AJ129-$AF$3)^2+25*(AJ129-$AF$3))*$AH$7,0)+IF(AK129&gt;$AF$3,(58*(AK129-$AF$3)^2+25*(AK129-$AF$3))*$AI$7,0))</f>
        <v>#DIV/0!</v>
      </c>
      <c r="AM129" s="89" t="e">
        <f>IF('Emission Calculations'!$E$9="flat",IF(0.056*'Wind Calculations'!$AG129&gt;$AF$3,1,0),IF(OR(AH129&gt;$AF$3,AI129&gt;$AF$3,AJ129&gt;$AF$3,AND((AK129&gt;$AF$3),$AF$7&gt;0)),1,0))</f>
        <v>#DIV/0!</v>
      </c>
      <c r="AN129" s="47"/>
      <c r="AO129" s="148"/>
      <c r="AP129" s="136"/>
      <c r="AQ129" s="89" t="e">
        <f>'Wind Calculations'!$AP129*LN(10/$AP$4)/LN($AP$5/$AP$4)</f>
        <v>#DIV/0!</v>
      </c>
      <c r="AR129" s="89" t="e">
        <f t="shared" si="36"/>
        <v>#DIV/0!</v>
      </c>
      <c r="AS129" s="89" t="e">
        <f t="shared" si="37"/>
        <v>#DIV/0!</v>
      </c>
      <c r="AT129" s="89" t="e">
        <f t="shared" si="38"/>
        <v>#DIV/0!</v>
      </c>
      <c r="AU129" s="89" t="e">
        <f t="shared" si="39"/>
        <v>#DIV/0!</v>
      </c>
      <c r="AV129" s="89" t="e">
        <f>IF('Emission Calculations'!$F$9="flat",IF(0.053*'Wind Calculations'!$AQ129&gt;$AP$3,58*('Wind Calculations'!$AQ129-$AP$3)^2+25*('Wind Calculations'!$AQ129-$AP$3),0),IF(AR129&gt;$AP$3,(58*(AR129-$AP$3)^2+25*(AR129-$AP$3))*$AP$7,0)+IF(AS129&gt;$AP$3,(58*(AS129-$AP$3)^2+25*(AS129-$AP$3))*$AQ$7,0)+IF(AT129&gt;$AP$3,(58*(AT129-$AP$3)^2+25*(AT129-$AP$3))*$AR$7,0)+IF(AU129&gt;$AP$3,(58*(AU129-$AP$3)^2+25*(AU129-$AP$3))*$AS$7,0))</f>
        <v>#DIV/0!</v>
      </c>
      <c r="AW129" s="89" t="e">
        <f>IF('Emission Calculations'!$F$9="flat",IF(0.056*'Wind Calculations'!$AQ129&gt;$AP$3,1,0),IF(OR(AR129&gt;$AP$3,AS129&gt;$AP$3,AT129&gt;$AP$3,AND((AU129&gt;$AP$3),$AP$7&gt;0)),1,0))</f>
        <v>#DIV/0!</v>
      </c>
    </row>
    <row r="130" spans="1:49">
      <c r="A130" s="148"/>
      <c r="B130" s="136"/>
      <c r="C130" s="89" t="e">
        <f>'Wind Calculations'!$B130*LN(10/$B$4)/LN($B$5/$B$4)</f>
        <v>#DIV/0!</v>
      </c>
      <c r="D130" s="89" t="e">
        <f t="shared" si="20"/>
        <v>#DIV/0!</v>
      </c>
      <c r="E130" s="89" t="e">
        <f t="shared" si="21"/>
        <v>#DIV/0!</v>
      </c>
      <c r="F130" s="89" t="e">
        <f t="shared" si="22"/>
        <v>#DIV/0!</v>
      </c>
      <c r="G130" s="89" t="e">
        <f t="shared" si="23"/>
        <v>#DIV/0!</v>
      </c>
      <c r="H130" s="138" t="e">
        <f>IF('Emission Calculations'!$B$9="flat",IF(0.053*'Wind Calculations'!$C130&gt;$B$3,58*('Wind Calculations'!$C130-$B$3)^2+25*('Wind Calculations'!$C130-$B$3),0),IF(D130&gt;$B$3,(58*(D130-$B$3)^2+25*(D130-$B$3))*$B$7,0)+IF(E130&gt;$B$3,(58*(E130-$B$3)^2+25*(E130-$B$3))*$C$7,0)+IF(F130&gt;$B$3,(58*(F130-$B$3)^2+25*(F130-$B$3))*$D$7,0)+IF(G130&gt;$B$3,(58*(G130-$B$3)^2+25*(G130-$B$3))*$E$7,0))</f>
        <v>#DIV/0!</v>
      </c>
      <c r="I130" s="138" t="e">
        <f>IF('Emission Calculations'!$B$9="flat",IF(0.056*'Wind Calculations'!$C130&gt;$B$3,1,0),IF(OR(D130&gt;$B$3,E130&gt;$B$3,F130&gt;$B$3,AND((G130&gt;$B$3),$B$7&gt;0)),1,0))</f>
        <v>#DIV/0!</v>
      </c>
      <c r="J130" s="139"/>
      <c r="K130" s="148"/>
      <c r="L130" s="136"/>
      <c r="M130" s="89" t="e">
        <f>'Wind Calculations'!$L130*LN(10/$L$4)/LN($L$5/$L$4)</f>
        <v>#DIV/0!</v>
      </c>
      <c r="N130" s="89" t="e">
        <f t="shared" si="24"/>
        <v>#DIV/0!</v>
      </c>
      <c r="O130" s="89" t="e">
        <f t="shared" si="25"/>
        <v>#DIV/0!</v>
      </c>
      <c r="P130" s="89" t="e">
        <f t="shared" si="26"/>
        <v>#DIV/0!</v>
      </c>
      <c r="Q130" s="89" t="e">
        <f t="shared" si="27"/>
        <v>#DIV/0!</v>
      </c>
      <c r="R130" s="89" t="e">
        <f>IF('Emission Calculations'!$C$9="flat",IF(0.053*'Wind Calculations'!$M130&gt;$L$3,58*('Wind Calculations'!$M130-$L$3)^2+25*('Wind Calculations'!$M130-$L$3),0),IF(N130&gt;$L$3,(58*(N130-$L$3)^2+25*(N130-$L$3))*$L$7,0)+IF(O130&gt;$L$3,(58*(O130-$L$3)^2+25*(O130-$L$3))*$M$7,0)+IF(P130&gt;$L$3,(58*(P130-$L$3)^2+25*(P130-$L$3))*$N$7,0)+IF(Q130&gt;$L$3,(58*(Q130-$L$3)^2+25*(Q130-$L$3))*$O$7,0))</f>
        <v>#DIV/0!</v>
      </c>
      <c r="S130" s="89" t="e">
        <f>IF('Emission Calculations'!$C$9="flat",IF(0.056*'Wind Calculations'!$M130&gt;$L$3,1,0),IF(OR(N130&gt;$L$3,O130&gt;$L$3,P130&gt;$L$3,AND((Q130&gt;$L$3),$L$7&gt;0)),1,0))</f>
        <v>#DIV/0!</v>
      </c>
      <c r="T130" s="47"/>
      <c r="U130" s="148"/>
      <c r="V130" s="136"/>
      <c r="W130" s="89" t="e">
        <f>'Wind Calculations'!$V130*LN(10/$V$4)/LN($V$5/$V$4)</f>
        <v>#DIV/0!</v>
      </c>
      <c r="X130" s="89" t="e">
        <f t="shared" si="28"/>
        <v>#DIV/0!</v>
      </c>
      <c r="Y130" s="89" t="e">
        <f t="shared" si="29"/>
        <v>#DIV/0!</v>
      </c>
      <c r="Z130" s="89" t="e">
        <f t="shared" si="30"/>
        <v>#DIV/0!</v>
      </c>
      <c r="AA130" s="89" t="e">
        <f t="shared" si="31"/>
        <v>#DIV/0!</v>
      </c>
      <c r="AB130" s="89" t="e">
        <f>IF('Emission Calculations'!$D$9="flat",IF(0.053*'Wind Calculations'!$W130&gt;$V$3,58*('Wind Calculations'!$W130-$L$3)^2+25*('Wind Calculations'!$W130-$L$3),0),IF(X130&gt;$L$3,(58*(X130-$L$3)^2+25*(X130-$L$3))*$V$7,0)+IF(Y130&gt;$V$3,(58*(Y130-$V$3)^2+25*(Y130-$V$3))*$W$7,0)+IF(Z130&gt;$V$3,(58*(Z130-$V$3)^2+25*(Z130-$V$3))*$X$7,0)+IF(AA130&gt;$V$3,(58*(AA130-$V$3)^2+25*(AA130-$V$3))*$Y$7,0))</f>
        <v>#DIV/0!</v>
      </c>
      <c r="AC130" s="89" t="e">
        <f>IF('Emission Calculations'!$D$9="flat",IF(0.056*'Wind Calculations'!$W130&gt;$V$3,1,0),IF(OR(X130&gt;$V$3,Y130&gt;$V$3,Z130&gt;$V$3,AND((AA130&gt;$V$3),$V$7&gt;0)),1,0))</f>
        <v>#DIV/0!</v>
      </c>
      <c r="AD130" s="47"/>
      <c r="AE130" s="148"/>
      <c r="AF130" s="136"/>
      <c r="AG130" s="89" t="e">
        <f>'Wind Calculations'!$AF130*LN(10/$AF$4)/LN($AF$5/$AF$4)</f>
        <v>#DIV/0!</v>
      </c>
      <c r="AH130" s="89" t="e">
        <f t="shared" si="32"/>
        <v>#DIV/0!</v>
      </c>
      <c r="AI130" s="89" t="e">
        <f t="shared" si="33"/>
        <v>#DIV/0!</v>
      </c>
      <c r="AJ130" s="89" t="e">
        <f t="shared" si="34"/>
        <v>#DIV/0!</v>
      </c>
      <c r="AK130" s="89" t="e">
        <f t="shared" si="35"/>
        <v>#DIV/0!</v>
      </c>
      <c r="AL130" s="89" t="e">
        <f>IF('Emission Calculations'!$E$9="flat",IF(0.053*'Wind Calculations'!$AG130&gt;$AF$3,58*('Wind Calculations'!$AG130-$AF$3)^2+25*('Wind Calculations'!$AG130-$AF$3),0),IF(AH130&gt;$AF$3,(58*(AH130-$AF$3)^2+25*(AH130-$AF$3))*$AF$7,0)+IF(AI130&gt;$AF$3,(58*(AI130-$AF$3)^2+25*(AI130-$AF$3))*$AG$7,0)+IF(AJ130&gt;$AF$3,(58*(AJ130-$AF$3)^2+25*(AJ130-$AF$3))*$AH$7,0)+IF(AK130&gt;$AF$3,(58*(AK130-$AF$3)^2+25*(AK130-$AF$3))*$AI$7,0))</f>
        <v>#DIV/0!</v>
      </c>
      <c r="AM130" s="89" t="e">
        <f>IF('Emission Calculations'!$E$9="flat",IF(0.056*'Wind Calculations'!$AG130&gt;$AF$3,1,0),IF(OR(AH130&gt;$AF$3,AI130&gt;$AF$3,AJ130&gt;$AF$3,AND((AK130&gt;$AF$3),$AF$7&gt;0)),1,0))</f>
        <v>#DIV/0!</v>
      </c>
      <c r="AN130" s="47"/>
      <c r="AO130" s="148"/>
      <c r="AP130" s="136"/>
      <c r="AQ130" s="89" t="e">
        <f>'Wind Calculations'!$AP130*LN(10/$AP$4)/LN($AP$5/$AP$4)</f>
        <v>#DIV/0!</v>
      </c>
      <c r="AR130" s="89" t="e">
        <f t="shared" si="36"/>
        <v>#DIV/0!</v>
      </c>
      <c r="AS130" s="89" t="e">
        <f t="shared" si="37"/>
        <v>#DIV/0!</v>
      </c>
      <c r="AT130" s="89" t="e">
        <f t="shared" si="38"/>
        <v>#DIV/0!</v>
      </c>
      <c r="AU130" s="89" t="e">
        <f t="shared" si="39"/>
        <v>#DIV/0!</v>
      </c>
      <c r="AV130" s="89" t="e">
        <f>IF('Emission Calculations'!$F$9="flat",IF(0.053*'Wind Calculations'!$AQ130&gt;$AP$3,58*('Wind Calculations'!$AQ130-$AP$3)^2+25*('Wind Calculations'!$AQ130-$AP$3),0),IF(AR130&gt;$AP$3,(58*(AR130-$AP$3)^2+25*(AR130-$AP$3))*$AP$7,0)+IF(AS130&gt;$AP$3,(58*(AS130-$AP$3)^2+25*(AS130-$AP$3))*$AQ$7,0)+IF(AT130&gt;$AP$3,(58*(AT130-$AP$3)^2+25*(AT130-$AP$3))*$AR$7,0)+IF(AU130&gt;$AP$3,(58*(AU130-$AP$3)^2+25*(AU130-$AP$3))*$AS$7,0))</f>
        <v>#DIV/0!</v>
      </c>
      <c r="AW130" s="89" t="e">
        <f>IF('Emission Calculations'!$F$9="flat",IF(0.056*'Wind Calculations'!$AQ130&gt;$AP$3,1,0),IF(OR(AR130&gt;$AP$3,AS130&gt;$AP$3,AT130&gt;$AP$3,AND((AU130&gt;$AP$3),$AP$7&gt;0)),1,0))</f>
        <v>#DIV/0!</v>
      </c>
    </row>
    <row r="131" spans="1:49">
      <c r="A131" s="148"/>
      <c r="B131" s="136"/>
      <c r="C131" s="89" t="e">
        <f>'Wind Calculations'!$B131*LN(10/$B$4)/LN($B$5/$B$4)</f>
        <v>#DIV/0!</v>
      </c>
      <c r="D131" s="89" t="e">
        <f t="shared" si="20"/>
        <v>#DIV/0!</v>
      </c>
      <c r="E131" s="89" t="e">
        <f t="shared" si="21"/>
        <v>#DIV/0!</v>
      </c>
      <c r="F131" s="89" t="e">
        <f t="shared" si="22"/>
        <v>#DIV/0!</v>
      </c>
      <c r="G131" s="89" t="e">
        <f t="shared" si="23"/>
        <v>#DIV/0!</v>
      </c>
      <c r="H131" s="138" t="e">
        <f>IF('Emission Calculations'!$B$9="flat",IF(0.053*'Wind Calculations'!$C131&gt;$B$3,58*('Wind Calculations'!$C131-$B$3)^2+25*('Wind Calculations'!$C131-$B$3),0),IF(D131&gt;$B$3,(58*(D131-$B$3)^2+25*(D131-$B$3))*$B$7,0)+IF(E131&gt;$B$3,(58*(E131-$B$3)^2+25*(E131-$B$3))*$C$7,0)+IF(F131&gt;$B$3,(58*(F131-$B$3)^2+25*(F131-$B$3))*$D$7,0)+IF(G131&gt;$B$3,(58*(G131-$B$3)^2+25*(G131-$B$3))*$E$7,0))</f>
        <v>#DIV/0!</v>
      </c>
      <c r="I131" s="138" t="e">
        <f>IF('Emission Calculations'!$B$9="flat",IF(0.056*'Wind Calculations'!$C131&gt;$B$3,1,0),IF(OR(D131&gt;$B$3,E131&gt;$B$3,F131&gt;$B$3,AND((G131&gt;$B$3),$B$7&gt;0)),1,0))</f>
        <v>#DIV/0!</v>
      </c>
      <c r="J131" s="139"/>
      <c r="K131" s="148"/>
      <c r="L131" s="136"/>
      <c r="M131" s="89" t="e">
        <f>'Wind Calculations'!$L131*LN(10/$L$4)/LN($L$5/$L$4)</f>
        <v>#DIV/0!</v>
      </c>
      <c r="N131" s="89" t="e">
        <f t="shared" si="24"/>
        <v>#DIV/0!</v>
      </c>
      <c r="O131" s="89" t="e">
        <f t="shared" si="25"/>
        <v>#DIV/0!</v>
      </c>
      <c r="P131" s="89" t="e">
        <f t="shared" si="26"/>
        <v>#DIV/0!</v>
      </c>
      <c r="Q131" s="89" t="e">
        <f t="shared" si="27"/>
        <v>#DIV/0!</v>
      </c>
      <c r="R131" s="89" t="e">
        <f>IF('Emission Calculations'!$C$9="flat",IF(0.053*'Wind Calculations'!$M131&gt;$L$3,58*('Wind Calculations'!$M131-$L$3)^2+25*('Wind Calculations'!$M131-$L$3),0),IF(N131&gt;$L$3,(58*(N131-$L$3)^2+25*(N131-$L$3))*$L$7,0)+IF(O131&gt;$L$3,(58*(O131-$L$3)^2+25*(O131-$L$3))*$M$7,0)+IF(P131&gt;$L$3,(58*(P131-$L$3)^2+25*(P131-$L$3))*$N$7,0)+IF(Q131&gt;$L$3,(58*(Q131-$L$3)^2+25*(Q131-$L$3))*$O$7,0))</f>
        <v>#DIV/0!</v>
      </c>
      <c r="S131" s="89" t="e">
        <f>IF('Emission Calculations'!$C$9="flat",IF(0.056*'Wind Calculations'!$M131&gt;$L$3,1,0),IF(OR(N131&gt;$L$3,O131&gt;$L$3,P131&gt;$L$3,AND((Q131&gt;$L$3),$L$7&gt;0)),1,0))</f>
        <v>#DIV/0!</v>
      </c>
      <c r="T131" s="47"/>
      <c r="U131" s="148"/>
      <c r="V131" s="136"/>
      <c r="W131" s="89" t="e">
        <f>'Wind Calculations'!$V131*LN(10/$V$4)/LN($V$5/$V$4)</f>
        <v>#DIV/0!</v>
      </c>
      <c r="X131" s="89" t="e">
        <f t="shared" si="28"/>
        <v>#DIV/0!</v>
      </c>
      <c r="Y131" s="89" t="e">
        <f t="shared" si="29"/>
        <v>#DIV/0!</v>
      </c>
      <c r="Z131" s="89" t="e">
        <f t="shared" si="30"/>
        <v>#DIV/0!</v>
      </c>
      <c r="AA131" s="89" t="e">
        <f t="shared" si="31"/>
        <v>#DIV/0!</v>
      </c>
      <c r="AB131" s="89" t="e">
        <f>IF('Emission Calculations'!$D$9="flat",IF(0.053*'Wind Calculations'!$W131&gt;$V$3,58*('Wind Calculations'!$W131-$L$3)^2+25*('Wind Calculations'!$W131-$L$3),0),IF(X131&gt;$L$3,(58*(X131-$L$3)^2+25*(X131-$L$3))*$V$7,0)+IF(Y131&gt;$V$3,(58*(Y131-$V$3)^2+25*(Y131-$V$3))*$W$7,0)+IF(Z131&gt;$V$3,(58*(Z131-$V$3)^2+25*(Z131-$V$3))*$X$7,0)+IF(AA131&gt;$V$3,(58*(AA131-$V$3)^2+25*(AA131-$V$3))*$Y$7,0))</f>
        <v>#DIV/0!</v>
      </c>
      <c r="AC131" s="89" t="e">
        <f>IF('Emission Calculations'!$D$9="flat",IF(0.056*'Wind Calculations'!$W131&gt;$V$3,1,0),IF(OR(X131&gt;$V$3,Y131&gt;$V$3,Z131&gt;$V$3,AND((AA131&gt;$V$3),$V$7&gt;0)),1,0))</f>
        <v>#DIV/0!</v>
      </c>
      <c r="AD131" s="47"/>
      <c r="AE131" s="148"/>
      <c r="AF131" s="136"/>
      <c r="AG131" s="89" t="e">
        <f>'Wind Calculations'!$AF131*LN(10/$AF$4)/LN($AF$5/$AF$4)</f>
        <v>#DIV/0!</v>
      </c>
      <c r="AH131" s="89" t="e">
        <f t="shared" si="32"/>
        <v>#DIV/0!</v>
      </c>
      <c r="AI131" s="89" t="e">
        <f t="shared" si="33"/>
        <v>#DIV/0!</v>
      </c>
      <c r="AJ131" s="89" t="e">
        <f t="shared" si="34"/>
        <v>#DIV/0!</v>
      </c>
      <c r="AK131" s="89" t="e">
        <f t="shared" si="35"/>
        <v>#DIV/0!</v>
      </c>
      <c r="AL131" s="89" t="e">
        <f>IF('Emission Calculations'!$E$9="flat",IF(0.053*'Wind Calculations'!$AG131&gt;$AF$3,58*('Wind Calculations'!$AG131-$AF$3)^2+25*('Wind Calculations'!$AG131-$AF$3),0),IF(AH131&gt;$AF$3,(58*(AH131-$AF$3)^2+25*(AH131-$AF$3))*$AF$7,0)+IF(AI131&gt;$AF$3,(58*(AI131-$AF$3)^2+25*(AI131-$AF$3))*$AG$7,0)+IF(AJ131&gt;$AF$3,(58*(AJ131-$AF$3)^2+25*(AJ131-$AF$3))*$AH$7,0)+IF(AK131&gt;$AF$3,(58*(AK131-$AF$3)^2+25*(AK131-$AF$3))*$AI$7,0))</f>
        <v>#DIV/0!</v>
      </c>
      <c r="AM131" s="89" t="e">
        <f>IF('Emission Calculations'!$E$9="flat",IF(0.056*'Wind Calculations'!$AG131&gt;$AF$3,1,0),IF(OR(AH131&gt;$AF$3,AI131&gt;$AF$3,AJ131&gt;$AF$3,AND((AK131&gt;$AF$3),$AF$7&gt;0)),1,0))</f>
        <v>#DIV/0!</v>
      </c>
      <c r="AN131" s="47"/>
      <c r="AO131" s="148"/>
      <c r="AP131" s="136"/>
      <c r="AQ131" s="89" t="e">
        <f>'Wind Calculations'!$AP131*LN(10/$AP$4)/LN($AP$5/$AP$4)</f>
        <v>#DIV/0!</v>
      </c>
      <c r="AR131" s="89" t="e">
        <f t="shared" si="36"/>
        <v>#DIV/0!</v>
      </c>
      <c r="AS131" s="89" t="e">
        <f t="shared" si="37"/>
        <v>#DIV/0!</v>
      </c>
      <c r="AT131" s="89" t="e">
        <f t="shared" si="38"/>
        <v>#DIV/0!</v>
      </c>
      <c r="AU131" s="89" t="e">
        <f t="shared" si="39"/>
        <v>#DIV/0!</v>
      </c>
      <c r="AV131" s="89" t="e">
        <f>IF('Emission Calculations'!$F$9="flat",IF(0.053*'Wind Calculations'!$AQ131&gt;$AP$3,58*('Wind Calculations'!$AQ131-$AP$3)^2+25*('Wind Calculations'!$AQ131-$AP$3),0),IF(AR131&gt;$AP$3,(58*(AR131-$AP$3)^2+25*(AR131-$AP$3))*$AP$7,0)+IF(AS131&gt;$AP$3,(58*(AS131-$AP$3)^2+25*(AS131-$AP$3))*$AQ$7,0)+IF(AT131&gt;$AP$3,(58*(AT131-$AP$3)^2+25*(AT131-$AP$3))*$AR$7,0)+IF(AU131&gt;$AP$3,(58*(AU131-$AP$3)^2+25*(AU131-$AP$3))*$AS$7,0))</f>
        <v>#DIV/0!</v>
      </c>
      <c r="AW131" s="89" t="e">
        <f>IF('Emission Calculations'!$F$9="flat",IF(0.056*'Wind Calculations'!$AQ131&gt;$AP$3,1,0),IF(OR(AR131&gt;$AP$3,AS131&gt;$AP$3,AT131&gt;$AP$3,AND((AU131&gt;$AP$3),$AP$7&gt;0)),1,0))</f>
        <v>#DIV/0!</v>
      </c>
    </row>
    <row r="132" spans="1:49">
      <c r="A132" s="148"/>
      <c r="B132" s="136"/>
      <c r="C132" s="89" t="e">
        <f>'Wind Calculations'!$B132*LN(10/$B$4)/LN($B$5/$B$4)</f>
        <v>#DIV/0!</v>
      </c>
      <c r="D132" s="89" t="e">
        <f t="shared" si="20"/>
        <v>#DIV/0!</v>
      </c>
      <c r="E132" s="89" t="e">
        <f t="shared" si="21"/>
        <v>#DIV/0!</v>
      </c>
      <c r="F132" s="89" t="e">
        <f t="shared" si="22"/>
        <v>#DIV/0!</v>
      </c>
      <c r="G132" s="89" t="e">
        <f t="shared" si="23"/>
        <v>#DIV/0!</v>
      </c>
      <c r="H132" s="138" t="e">
        <f>IF('Emission Calculations'!$B$9="flat",IF(0.053*'Wind Calculations'!$C132&gt;$B$3,58*('Wind Calculations'!$C132-$B$3)^2+25*('Wind Calculations'!$C132-$B$3),0),IF(D132&gt;$B$3,(58*(D132-$B$3)^2+25*(D132-$B$3))*$B$7,0)+IF(E132&gt;$B$3,(58*(E132-$B$3)^2+25*(E132-$B$3))*$C$7,0)+IF(F132&gt;$B$3,(58*(F132-$B$3)^2+25*(F132-$B$3))*$D$7,0)+IF(G132&gt;$B$3,(58*(G132-$B$3)^2+25*(G132-$B$3))*$E$7,0))</f>
        <v>#DIV/0!</v>
      </c>
      <c r="I132" s="138" t="e">
        <f>IF('Emission Calculations'!$B$9="flat",IF(0.056*'Wind Calculations'!$C132&gt;$B$3,1,0),IF(OR(D132&gt;$B$3,E132&gt;$B$3,F132&gt;$B$3,AND((G132&gt;$B$3),$B$7&gt;0)),1,0))</f>
        <v>#DIV/0!</v>
      </c>
      <c r="J132" s="139"/>
      <c r="K132" s="148"/>
      <c r="L132" s="136"/>
      <c r="M132" s="89" t="e">
        <f>'Wind Calculations'!$L132*LN(10/$L$4)/LN($L$5/$L$4)</f>
        <v>#DIV/0!</v>
      </c>
      <c r="N132" s="89" t="e">
        <f t="shared" si="24"/>
        <v>#DIV/0!</v>
      </c>
      <c r="O132" s="89" t="e">
        <f t="shared" si="25"/>
        <v>#DIV/0!</v>
      </c>
      <c r="P132" s="89" t="e">
        <f t="shared" si="26"/>
        <v>#DIV/0!</v>
      </c>
      <c r="Q132" s="89" t="e">
        <f t="shared" si="27"/>
        <v>#DIV/0!</v>
      </c>
      <c r="R132" s="89" t="e">
        <f>IF('Emission Calculations'!$C$9="flat",IF(0.053*'Wind Calculations'!$M132&gt;$L$3,58*('Wind Calculations'!$M132-$L$3)^2+25*('Wind Calculations'!$M132-$L$3),0),IF(N132&gt;$L$3,(58*(N132-$L$3)^2+25*(N132-$L$3))*$L$7,0)+IF(O132&gt;$L$3,(58*(O132-$L$3)^2+25*(O132-$L$3))*$M$7,0)+IF(P132&gt;$L$3,(58*(P132-$L$3)^2+25*(P132-$L$3))*$N$7,0)+IF(Q132&gt;$L$3,(58*(Q132-$L$3)^2+25*(Q132-$L$3))*$O$7,0))</f>
        <v>#DIV/0!</v>
      </c>
      <c r="S132" s="89" t="e">
        <f>IF('Emission Calculations'!$C$9="flat",IF(0.056*'Wind Calculations'!$M132&gt;$L$3,1,0),IF(OR(N132&gt;$L$3,O132&gt;$L$3,P132&gt;$L$3,AND((Q132&gt;$L$3),$L$7&gt;0)),1,0))</f>
        <v>#DIV/0!</v>
      </c>
      <c r="T132" s="47"/>
      <c r="U132" s="148"/>
      <c r="V132" s="136"/>
      <c r="W132" s="89" t="e">
        <f>'Wind Calculations'!$V132*LN(10/$V$4)/LN($V$5/$V$4)</f>
        <v>#DIV/0!</v>
      </c>
      <c r="X132" s="89" t="e">
        <f t="shared" si="28"/>
        <v>#DIV/0!</v>
      </c>
      <c r="Y132" s="89" t="e">
        <f t="shared" si="29"/>
        <v>#DIV/0!</v>
      </c>
      <c r="Z132" s="89" t="e">
        <f t="shared" si="30"/>
        <v>#DIV/0!</v>
      </c>
      <c r="AA132" s="89" t="e">
        <f t="shared" si="31"/>
        <v>#DIV/0!</v>
      </c>
      <c r="AB132" s="89" t="e">
        <f>IF('Emission Calculations'!$D$9="flat",IF(0.053*'Wind Calculations'!$W132&gt;$V$3,58*('Wind Calculations'!$W132-$L$3)^2+25*('Wind Calculations'!$W132-$L$3),0),IF(X132&gt;$L$3,(58*(X132-$L$3)^2+25*(X132-$L$3))*$V$7,0)+IF(Y132&gt;$V$3,(58*(Y132-$V$3)^2+25*(Y132-$V$3))*$W$7,0)+IF(Z132&gt;$V$3,(58*(Z132-$V$3)^2+25*(Z132-$V$3))*$X$7,0)+IF(AA132&gt;$V$3,(58*(AA132-$V$3)^2+25*(AA132-$V$3))*$Y$7,0))</f>
        <v>#DIV/0!</v>
      </c>
      <c r="AC132" s="89" t="e">
        <f>IF('Emission Calculations'!$D$9="flat",IF(0.056*'Wind Calculations'!$W132&gt;$V$3,1,0),IF(OR(X132&gt;$V$3,Y132&gt;$V$3,Z132&gt;$V$3,AND((AA132&gt;$V$3),$V$7&gt;0)),1,0))</f>
        <v>#DIV/0!</v>
      </c>
      <c r="AD132" s="47"/>
      <c r="AE132" s="148"/>
      <c r="AF132" s="136"/>
      <c r="AG132" s="89" t="e">
        <f>'Wind Calculations'!$AF132*LN(10/$AF$4)/LN($AF$5/$AF$4)</f>
        <v>#DIV/0!</v>
      </c>
      <c r="AH132" s="89" t="e">
        <f t="shared" si="32"/>
        <v>#DIV/0!</v>
      </c>
      <c r="AI132" s="89" t="e">
        <f t="shared" si="33"/>
        <v>#DIV/0!</v>
      </c>
      <c r="AJ132" s="89" t="e">
        <f t="shared" si="34"/>
        <v>#DIV/0!</v>
      </c>
      <c r="AK132" s="89" t="e">
        <f t="shared" si="35"/>
        <v>#DIV/0!</v>
      </c>
      <c r="AL132" s="89" t="e">
        <f>IF('Emission Calculations'!$E$9="flat",IF(0.053*'Wind Calculations'!$AG132&gt;$AF$3,58*('Wind Calculations'!$AG132-$AF$3)^2+25*('Wind Calculations'!$AG132-$AF$3),0),IF(AH132&gt;$AF$3,(58*(AH132-$AF$3)^2+25*(AH132-$AF$3))*$AF$7,0)+IF(AI132&gt;$AF$3,(58*(AI132-$AF$3)^2+25*(AI132-$AF$3))*$AG$7,0)+IF(AJ132&gt;$AF$3,(58*(AJ132-$AF$3)^2+25*(AJ132-$AF$3))*$AH$7,0)+IF(AK132&gt;$AF$3,(58*(AK132-$AF$3)^2+25*(AK132-$AF$3))*$AI$7,0))</f>
        <v>#DIV/0!</v>
      </c>
      <c r="AM132" s="89" t="e">
        <f>IF('Emission Calculations'!$E$9="flat",IF(0.056*'Wind Calculations'!$AG132&gt;$AF$3,1,0),IF(OR(AH132&gt;$AF$3,AI132&gt;$AF$3,AJ132&gt;$AF$3,AND((AK132&gt;$AF$3),$AF$7&gt;0)),1,0))</f>
        <v>#DIV/0!</v>
      </c>
      <c r="AN132" s="47"/>
      <c r="AO132" s="148"/>
      <c r="AP132" s="136"/>
      <c r="AQ132" s="89" t="e">
        <f>'Wind Calculations'!$AP132*LN(10/$AP$4)/LN($AP$5/$AP$4)</f>
        <v>#DIV/0!</v>
      </c>
      <c r="AR132" s="89" t="e">
        <f t="shared" si="36"/>
        <v>#DIV/0!</v>
      </c>
      <c r="AS132" s="89" t="e">
        <f t="shared" si="37"/>
        <v>#DIV/0!</v>
      </c>
      <c r="AT132" s="89" t="e">
        <f t="shared" si="38"/>
        <v>#DIV/0!</v>
      </c>
      <c r="AU132" s="89" t="e">
        <f t="shared" si="39"/>
        <v>#DIV/0!</v>
      </c>
      <c r="AV132" s="89" t="e">
        <f>IF('Emission Calculations'!$F$9="flat",IF(0.053*'Wind Calculations'!$AQ132&gt;$AP$3,58*('Wind Calculations'!$AQ132-$AP$3)^2+25*('Wind Calculations'!$AQ132-$AP$3),0),IF(AR132&gt;$AP$3,(58*(AR132-$AP$3)^2+25*(AR132-$AP$3))*$AP$7,0)+IF(AS132&gt;$AP$3,(58*(AS132-$AP$3)^2+25*(AS132-$AP$3))*$AQ$7,0)+IF(AT132&gt;$AP$3,(58*(AT132-$AP$3)^2+25*(AT132-$AP$3))*$AR$7,0)+IF(AU132&gt;$AP$3,(58*(AU132-$AP$3)^2+25*(AU132-$AP$3))*$AS$7,0))</f>
        <v>#DIV/0!</v>
      </c>
      <c r="AW132" s="89" t="e">
        <f>IF('Emission Calculations'!$F$9="flat",IF(0.056*'Wind Calculations'!$AQ132&gt;$AP$3,1,0),IF(OR(AR132&gt;$AP$3,AS132&gt;$AP$3,AT132&gt;$AP$3,AND((AU132&gt;$AP$3),$AP$7&gt;0)),1,0))</f>
        <v>#DIV/0!</v>
      </c>
    </row>
    <row r="133" spans="1:49">
      <c r="A133" s="148"/>
      <c r="B133" s="136"/>
      <c r="C133" s="89" t="e">
        <f>'Wind Calculations'!$B133*LN(10/$B$4)/LN($B$5/$B$4)</f>
        <v>#DIV/0!</v>
      </c>
      <c r="D133" s="89" t="e">
        <f t="shared" si="20"/>
        <v>#DIV/0!</v>
      </c>
      <c r="E133" s="89" t="e">
        <f t="shared" si="21"/>
        <v>#DIV/0!</v>
      </c>
      <c r="F133" s="89" t="e">
        <f t="shared" si="22"/>
        <v>#DIV/0!</v>
      </c>
      <c r="G133" s="89" t="e">
        <f t="shared" si="23"/>
        <v>#DIV/0!</v>
      </c>
      <c r="H133" s="138" t="e">
        <f>IF('Emission Calculations'!$B$9="flat",IF(0.053*'Wind Calculations'!$C133&gt;$B$3,58*('Wind Calculations'!$C133-$B$3)^2+25*('Wind Calculations'!$C133-$B$3),0),IF(D133&gt;$B$3,(58*(D133-$B$3)^2+25*(D133-$B$3))*$B$7,0)+IF(E133&gt;$B$3,(58*(E133-$B$3)^2+25*(E133-$B$3))*$C$7,0)+IF(F133&gt;$B$3,(58*(F133-$B$3)^2+25*(F133-$B$3))*$D$7,0)+IF(G133&gt;$B$3,(58*(G133-$B$3)^2+25*(G133-$B$3))*$E$7,0))</f>
        <v>#DIV/0!</v>
      </c>
      <c r="I133" s="138" t="e">
        <f>IF('Emission Calculations'!$B$9="flat",IF(0.056*'Wind Calculations'!$C133&gt;$B$3,1,0),IF(OR(D133&gt;$B$3,E133&gt;$B$3,F133&gt;$B$3,AND((G133&gt;$B$3),$B$7&gt;0)),1,0))</f>
        <v>#DIV/0!</v>
      </c>
      <c r="J133" s="139"/>
      <c r="K133" s="148"/>
      <c r="L133" s="136"/>
      <c r="M133" s="89" t="e">
        <f>'Wind Calculations'!$L133*LN(10/$L$4)/LN($L$5/$L$4)</f>
        <v>#DIV/0!</v>
      </c>
      <c r="N133" s="89" t="e">
        <f t="shared" si="24"/>
        <v>#DIV/0!</v>
      </c>
      <c r="O133" s="89" t="e">
        <f t="shared" si="25"/>
        <v>#DIV/0!</v>
      </c>
      <c r="P133" s="89" t="e">
        <f t="shared" si="26"/>
        <v>#DIV/0!</v>
      </c>
      <c r="Q133" s="89" t="e">
        <f t="shared" si="27"/>
        <v>#DIV/0!</v>
      </c>
      <c r="R133" s="89" t="e">
        <f>IF('Emission Calculations'!$C$9="flat",IF(0.053*'Wind Calculations'!$M133&gt;$L$3,58*('Wind Calculations'!$M133-$L$3)^2+25*('Wind Calculations'!$M133-$L$3),0),IF(N133&gt;$L$3,(58*(N133-$L$3)^2+25*(N133-$L$3))*$L$7,0)+IF(O133&gt;$L$3,(58*(O133-$L$3)^2+25*(O133-$L$3))*$M$7,0)+IF(P133&gt;$L$3,(58*(P133-$L$3)^2+25*(P133-$L$3))*$N$7,0)+IF(Q133&gt;$L$3,(58*(Q133-$L$3)^2+25*(Q133-$L$3))*$O$7,0))</f>
        <v>#DIV/0!</v>
      </c>
      <c r="S133" s="89" t="e">
        <f>IF('Emission Calculations'!$C$9="flat",IF(0.056*'Wind Calculations'!$M133&gt;$L$3,1,0),IF(OR(N133&gt;$L$3,O133&gt;$L$3,P133&gt;$L$3,AND((Q133&gt;$L$3),$L$7&gt;0)),1,0))</f>
        <v>#DIV/0!</v>
      </c>
      <c r="T133" s="47"/>
      <c r="U133" s="148"/>
      <c r="V133" s="136"/>
      <c r="W133" s="89" t="e">
        <f>'Wind Calculations'!$V133*LN(10/$V$4)/LN($V$5/$V$4)</f>
        <v>#DIV/0!</v>
      </c>
      <c r="X133" s="89" t="e">
        <f t="shared" si="28"/>
        <v>#DIV/0!</v>
      </c>
      <c r="Y133" s="89" t="e">
        <f t="shared" si="29"/>
        <v>#DIV/0!</v>
      </c>
      <c r="Z133" s="89" t="e">
        <f t="shared" si="30"/>
        <v>#DIV/0!</v>
      </c>
      <c r="AA133" s="89" t="e">
        <f t="shared" si="31"/>
        <v>#DIV/0!</v>
      </c>
      <c r="AB133" s="89" t="e">
        <f>IF('Emission Calculations'!$D$9="flat",IF(0.053*'Wind Calculations'!$W133&gt;$V$3,58*('Wind Calculations'!$W133-$L$3)^2+25*('Wind Calculations'!$W133-$L$3),0),IF(X133&gt;$L$3,(58*(X133-$L$3)^2+25*(X133-$L$3))*$V$7,0)+IF(Y133&gt;$V$3,(58*(Y133-$V$3)^2+25*(Y133-$V$3))*$W$7,0)+IF(Z133&gt;$V$3,(58*(Z133-$V$3)^2+25*(Z133-$V$3))*$X$7,0)+IF(AA133&gt;$V$3,(58*(AA133-$V$3)^2+25*(AA133-$V$3))*$Y$7,0))</f>
        <v>#DIV/0!</v>
      </c>
      <c r="AC133" s="89" t="e">
        <f>IF('Emission Calculations'!$D$9="flat",IF(0.056*'Wind Calculations'!$W133&gt;$V$3,1,0),IF(OR(X133&gt;$V$3,Y133&gt;$V$3,Z133&gt;$V$3,AND((AA133&gt;$V$3),$V$7&gt;0)),1,0))</f>
        <v>#DIV/0!</v>
      </c>
      <c r="AD133" s="47"/>
      <c r="AE133" s="148"/>
      <c r="AF133" s="136"/>
      <c r="AG133" s="89" t="e">
        <f>'Wind Calculations'!$AF133*LN(10/$AF$4)/LN($AF$5/$AF$4)</f>
        <v>#DIV/0!</v>
      </c>
      <c r="AH133" s="89" t="e">
        <f t="shared" si="32"/>
        <v>#DIV/0!</v>
      </c>
      <c r="AI133" s="89" t="e">
        <f t="shared" si="33"/>
        <v>#DIV/0!</v>
      </c>
      <c r="AJ133" s="89" t="e">
        <f t="shared" si="34"/>
        <v>#DIV/0!</v>
      </c>
      <c r="AK133" s="89" t="e">
        <f t="shared" si="35"/>
        <v>#DIV/0!</v>
      </c>
      <c r="AL133" s="89" t="e">
        <f>IF('Emission Calculations'!$E$9="flat",IF(0.053*'Wind Calculations'!$AG133&gt;$AF$3,58*('Wind Calculations'!$AG133-$AF$3)^2+25*('Wind Calculations'!$AG133-$AF$3),0),IF(AH133&gt;$AF$3,(58*(AH133-$AF$3)^2+25*(AH133-$AF$3))*$AF$7,0)+IF(AI133&gt;$AF$3,(58*(AI133-$AF$3)^2+25*(AI133-$AF$3))*$AG$7,0)+IF(AJ133&gt;$AF$3,(58*(AJ133-$AF$3)^2+25*(AJ133-$AF$3))*$AH$7,0)+IF(AK133&gt;$AF$3,(58*(AK133-$AF$3)^2+25*(AK133-$AF$3))*$AI$7,0))</f>
        <v>#DIV/0!</v>
      </c>
      <c r="AM133" s="89" t="e">
        <f>IF('Emission Calculations'!$E$9="flat",IF(0.056*'Wind Calculations'!$AG133&gt;$AF$3,1,0),IF(OR(AH133&gt;$AF$3,AI133&gt;$AF$3,AJ133&gt;$AF$3,AND((AK133&gt;$AF$3),$AF$7&gt;0)),1,0))</f>
        <v>#DIV/0!</v>
      </c>
      <c r="AN133" s="47"/>
      <c r="AO133" s="148"/>
      <c r="AP133" s="136"/>
      <c r="AQ133" s="89" t="e">
        <f>'Wind Calculations'!$AP133*LN(10/$AP$4)/LN($AP$5/$AP$4)</f>
        <v>#DIV/0!</v>
      </c>
      <c r="AR133" s="89" t="e">
        <f t="shared" si="36"/>
        <v>#DIV/0!</v>
      </c>
      <c r="AS133" s="89" t="e">
        <f t="shared" si="37"/>
        <v>#DIV/0!</v>
      </c>
      <c r="AT133" s="89" t="e">
        <f t="shared" si="38"/>
        <v>#DIV/0!</v>
      </c>
      <c r="AU133" s="89" t="e">
        <f t="shared" si="39"/>
        <v>#DIV/0!</v>
      </c>
      <c r="AV133" s="89" t="e">
        <f>IF('Emission Calculations'!$F$9="flat",IF(0.053*'Wind Calculations'!$AQ133&gt;$AP$3,58*('Wind Calculations'!$AQ133-$AP$3)^2+25*('Wind Calculations'!$AQ133-$AP$3),0),IF(AR133&gt;$AP$3,(58*(AR133-$AP$3)^2+25*(AR133-$AP$3))*$AP$7,0)+IF(AS133&gt;$AP$3,(58*(AS133-$AP$3)^2+25*(AS133-$AP$3))*$AQ$7,0)+IF(AT133&gt;$AP$3,(58*(AT133-$AP$3)^2+25*(AT133-$AP$3))*$AR$7,0)+IF(AU133&gt;$AP$3,(58*(AU133-$AP$3)^2+25*(AU133-$AP$3))*$AS$7,0))</f>
        <v>#DIV/0!</v>
      </c>
      <c r="AW133" s="89" t="e">
        <f>IF('Emission Calculations'!$F$9="flat",IF(0.056*'Wind Calculations'!$AQ133&gt;$AP$3,1,0),IF(OR(AR133&gt;$AP$3,AS133&gt;$AP$3,AT133&gt;$AP$3,AND((AU133&gt;$AP$3),$AP$7&gt;0)),1,0))</f>
        <v>#DIV/0!</v>
      </c>
    </row>
    <row r="134" spans="1:49">
      <c r="A134" s="148"/>
      <c r="B134" s="136"/>
      <c r="C134" s="89" t="e">
        <f>'Wind Calculations'!$B134*LN(10/$B$4)/LN($B$5/$B$4)</f>
        <v>#DIV/0!</v>
      </c>
      <c r="D134" s="89" t="e">
        <f t="shared" si="20"/>
        <v>#DIV/0!</v>
      </c>
      <c r="E134" s="89" t="e">
        <f t="shared" si="21"/>
        <v>#DIV/0!</v>
      </c>
      <c r="F134" s="89" t="e">
        <f t="shared" si="22"/>
        <v>#DIV/0!</v>
      </c>
      <c r="G134" s="89" t="e">
        <f t="shared" si="23"/>
        <v>#DIV/0!</v>
      </c>
      <c r="H134" s="138" t="e">
        <f>IF('Emission Calculations'!$B$9="flat",IF(0.053*'Wind Calculations'!$C134&gt;$B$3,58*('Wind Calculations'!$C134-$B$3)^2+25*('Wind Calculations'!$C134-$B$3),0),IF(D134&gt;$B$3,(58*(D134-$B$3)^2+25*(D134-$B$3))*$B$7,0)+IF(E134&gt;$B$3,(58*(E134-$B$3)^2+25*(E134-$B$3))*$C$7,0)+IF(F134&gt;$B$3,(58*(F134-$B$3)^2+25*(F134-$B$3))*$D$7,0)+IF(G134&gt;$B$3,(58*(G134-$B$3)^2+25*(G134-$B$3))*$E$7,0))</f>
        <v>#DIV/0!</v>
      </c>
      <c r="I134" s="138" t="e">
        <f>IF('Emission Calculations'!$B$9="flat",IF(0.056*'Wind Calculations'!$C134&gt;$B$3,1,0),IF(OR(D134&gt;$B$3,E134&gt;$B$3,F134&gt;$B$3,AND((G134&gt;$B$3),$B$7&gt;0)),1,0))</f>
        <v>#DIV/0!</v>
      </c>
      <c r="J134" s="139"/>
      <c r="K134" s="148"/>
      <c r="L134" s="136"/>
      <c r="M134" s="89" t="e">
        <f>'Wind Calculations'!$L134*LN(10/$L$4)/LN($L$5/$L$4)</f>
        <v>#DIV/0!</v>
      </c>
      <c r="N134" s="89" t="e">
        <f t="shared" si="24"/>
        <v>#DIV/0!</v>
      </c>
      <c r="O134" s="89" t="e">
        <f t="shared" si="25"/>
        <v>#DIV/0!</v>
      </c>
      <c r="P134" s="89" t="e">
        <f t="shared" si="26"/>
        <v>#DIV/0!</v>
      </c>
      <c r="Q134" s="89" t="e">
        <f t="shared" si="27"/>
        <v>#DIV/0!</v>
      </c>
      <c r="R134" s="89" t="e">
        <f>IF('Emission Calculations'!$C$9="flat",IF(0.053*'Wind Calculations'!$M134&gt;$L$3,58*('Wind Calculations'!$M134-$L$3)^2+25*('Wind Calculations'!$M134-$L$3),0),IF(N134&gt;$L$3,(58*(N134-$L$3)^2+25*(N134-$L$3))*$L$7,0)+IF(O134&gt;$L$3,(58*(O134-$L$3)^2+25*(O134-$L$3))*$M$7,0)+IF(P134&gt;$L$3,(58*(P134-$L$3)^2+25*(P134-$L$3))*$N$7,0)+IF(Q134&gt;$L$3,(58*(Q134-$L$3)^2+25*(Q134-$L$3))*$O$7,0))</f>
        <v>#DIV/0!</v>
      </c>
      <c r="S134" s="89" t="e">
        <f>IF('Emission Calculations'!$C$9="flat",IF(0.056*'Wind Calculations'!$M134&gt;$L$3,1,0),IF(OR(N134&gt;$L$3,O134&gt;$L$3,P134&gt;$L$3,AND((Q134&gt;$L$3),$L$7&gt;0)),1,0))</f>
        <v>#DIV/0!</v>
      </c>
      <c r="T134" s="47"/>
      <c r="U134" s="148"/>
      <c r="V134" s="136"/>
      <c r="W134" s="89" t="e">
        <f>'Wind Calculations'!$V134*LN(10/$V$4)/LN($V$5/$V$4)</f>
        <v>#DIV/0!</v>
      </c>
      <c r="X134" s="89" t="e">
        <f t="shared" si="28"/>
        <v>#DIV/0!</v>
      </c>
      <c r="Y134" s="89" t="e">
        <f t="shared" si="29"/>
        <v>#DIV/0!</v>
      </c>
      <c r="Z134" s="89" t="e">
        <f t="shared" si="30"/>
        <v>#DIV/0!</v>
      </c>
      <c r="AA134" s="89" t="e">
        <f t="shared" si="31"/>
        <v>#DIV/0!</v>
      </c>
      <c r="AB134" s="89" t="e">
        <f>IF('Emission Calculations'!$D$9="flat",IF(0.053*'Wind Calculations'!$W134&gt;$V$3,58*('Wind Calculations'!$W134-$L$3)^2+25*('Wind Calculations'!$W134-$L$3),0),IF(X134&gt;$L$3,(58*(X134-$L$3)^2+25*(X134-$L$3))*$V$7,0)+IF(Y134&gt;$V$3,(58*(Y134-$V$3)^2+25*(Y134-$V$3))*$W$7,0)+IF(Z134&gt;$V$3,(58*(Z134-$V$3)^2+25*(Z134-$V$3))*$X$7,0)+IF(AA134&gt;$V$3,(58*(AA134-$V$3)^2+25*(AA134-$V$3))*$Y$7,0))</f>
        <v>#DIV/0!</v>
      </c>
      <c r="AC134" s="89" t="e">
        <f>IF('Emission Calculations'!$D$9="flat",IF(0.056*'Wind Calculations'!$W134&gt;$V$3,1,0),IF(OR(X134&gt;$V$3,Y134&gt;$V$3,Z134&gt;$V$3,AND((AA134&gt;$V$3),$V$7&gt;0)),1,0))</f>
        <v>#DIV/0!</v>
      </c>
      <c r="AD134" s="47"/>
      <c r="AE134" s="148"/>
      <c r="AF134" s="136"/>
      <c r="AG134" s="89" t="e">
        <f>'Wind Calculations'!$AF134*LN(10/$AF$4)/LN($AF$5/$AF$4)</f>
        <v>#DIV/0!</v>
      </c>
      <c r="AH134" s="89" t="e">
        <f t="shared" si="32"/>
        <v>#DIV/0!</v>
      </c>
      <c r="AI134" s="89" t="e">
        <f t="shared" si="33"/>
        <v>#DIV/0!</v>
      </c>
      <c r="AJ134" s="89" t="e">
        <f t="shared" si="34"/>
        <v>#DIV/0!</v>
      </c>
      <c r="AK134" s="89" t="e">
        <f t="shared" si="35"/>
        <v>#DIV/0!</v>
      </c>
      <c r="AL134" s="89" t="e">
        <f>IF('Emission Calculations'!$E$9="flat",IF(0.053*'Wind Calculations'!$AG134&gt;$AF$3,58*('Wind Calculations'!$AG134-$AF$3)^2+25*('Wind Calculations'!$AG134-$AF$3),0),IF(AH134&gt;$AF$3,(58*(AH134-$AF$3)^2+25*(AH134-$AF$3))*$AF$7,0)+IF(AI134&gt;$AF$3,(58*(AI134-$AF$3)^2+25*(AI134-$AF$3))*$AG$7,0)+IF(AJ134&gt;$AF$3,(58*(AJ134-$AF$3)^2+25*(AJ134-$AF$3))*$AH$7,0)+IF(AK134&gt;$AF$3,(58*(AK134-$AF$3)^2+25*(AK134-$AF$3))*$AI$7,0))</f>
        <v>#DIV/0!</v>
      </c>
      <c r="AM134" s="89" t="e">
        <f>IF('Emission Calculations'!$E$9="flat",IF(0.056*'Wind Calculations'!$AG134&gt;$AF$3,1,0),IF(OR(AH134&gt;$AF$3,AI134&gt;$AF$3,AJ134&gt;$AF$3,AND((AK134&gt;$AF$3),$AF$7&gt;0)),1,0))</f>
        <v>#DIV/0!</v>
      </c>
      <c r="AN134" s="47"/>
      <c r="AO134" s="148"/>
      <c r="AP134" s="136"/>
      <c r="AQ134" s="89" t="e">
        <f>'Wind Calculations'!$AP134*LN(10/$AP$4)/LN($AP$5/$AP$4)</f>
        <v>#DIV/0!</v>
      </c>
      <c r="AR134" s="89" t="e">
        <f t="shared" si="36"/>
        <v>#DIV/0!</v>
      </c>
      <c r="AS134" s="89" t="e">
        <f t="shared" si="37"/>
        <v>#DIV/0!</v>
      </c>
      <c r="AT134" s="89" t="e">
        <f t="shared" si="38"/>
        <v>#DIV/0!</v>
      </c>
      <c r="AU134" s="89" t="e">
        <f t="shared" si="39"/>
        <v>#DIV/0!</v>
      </c>
      <c r="AV134" s="89" t="e">
        <f>IF('Emission Calculations'!$F$9="flat",IF(0.053*'Wind Calculations'!$AQ134&gt;$AP$3,58*('Wind Calculations'!$AQ134-$AP$3)^2+25*('Wind Calculations'!$AQ134-$AP$3),0),IF(AR134&gt;$AP$3,(58*(AR134-$AP$3)^2+25*(AR134-$AP$3))*$AP$7,0)+IF(AS134&gt;$AP$3,(58*(AS134-$AP$3)^2+25*(AS134-$AP$3))*$AQ$7,0)+IF(AT134&gt;$AP$3,(58*(AT134-$AP$3)^2+25*(AT134-$AP$3))*$AR$7,0)+IF(AU134&gt;$AP$3,(58*(AU134-$AP$3)^2+25*(AU134-$AP$3))*$AS$7,0))</f>
        <v>#DIV/0!</v>
      </c>
      <c r="AW134" s="89" t="e">
        <f>IF('Emission Calculations'!$F$9="flat",IF(0.056*'Wind Calculations'!$AQ134&gt;$AP$3,1,0),IF(OR(AR134&gt;$AP$3,AS134&gt;$AP$3,AT134&gt;$AP$3,AND((AU134&gt;$AP$3),$AP$7&gt;0)),1,0))</f>
        <v>#DIV/0!</v>
      </c>
    </row>
    <row r="135" spans="1:49">
      <c r="A135" s="148"/>
      <c r="B135" s="136"/>
      <c r="C135" s="89" t="e">
        <f>'Wind Calculations'!$B135*LN(10/$B$4)/LN($B$5/$B$4)</f>
        <v>#DIV/0!</v>
      </c>
      <c r="D135" s="89" t="e">
        <f t="shared" si="20"/>
        <v>#DIV/0!</v>
      </c>
      <c r="E135" s="89" t="e">
        <f t="shared" si="21"/>
        <v>#DIV/0!</v>
      </c>
      <c r="F135" s="89" t="e">
        <f t="shared" si="22"/>
        <v>#DIV/0!</v>
      </c>
      <c r="G135" s="89" t="e">
        <f t="shared" si="23"/>
        <v>#DIV/0!</v>
      </c>
      <c r="H135" s="138" t="e">
        <f>IF('Emission Calculations'!$B$9="flat",IF(0.053*'Wind Calculations'!$C135&gt;$B$3,58*('Wind Calculations'!$C135-$B$3)^2+25*('Wind Calculations'!$C135-$B$3),0),IF(D135&gt;$B$3,(58*(D135-$B$3)^2+25*(D135-$B$3))*$B$7,0)+IF(E135&gt;$B$3,(58*(E135-$B$3)^2+25*(E135-$B$3))*$C$7,0)+IF(F135&gt;$B$3,(58*(F135-$B$3)^2+25*(F135-$B$3))*$D$7,0)+IF(G135&gt;$B$3,(58*(G135-$B$3)^2+25*(G135-$B$3))*$E$7,0))</f>
        <v>#DIV/0!</v>
      </c>
      <c r="I135" s="138" t="e">
        <f>IF('Emission Calculations'!$B$9="flat",IF(0.056*'Wind Calculations'!$C135&gt;$B$3,1,0),IF(OR(D135&gt;$B$3,E135&gt;$B$3,F135&gt;$B$3,AND((G135&gt;$B$3),$B$7&gt;0)),1,0))</f>
        <v>#DIV/0!</v>
      </c>
      <c r="J135" s="139"/>
      <c r="K135" s="148"/>
      <c r="L135" s="136"/>
      <c r="M135" s="89" t="e">
        <f>'Wind Calculations'!$L135*LN(10/$L$4)/LN($L$5/$L$4)</f>
        <v>#DIV/0!</v>
      </c>
      <c r="N135" s="89" t="e">
        <f t="shared" si="24"/>
        <v>#DIV/0!</v>
      </c>
      <c r="O135" s="89" t="e">
        <f t="shared" si="25"/>
        <v>#DIV/0!</v>
      </c>
      <c r="P135" s="89" t="e">
        <f t="shared" si="26"/>
        <v>#DIV/0!</v>
      </c>
      <c r="Q135" s="89" t="e">
        <f t="shared" si="27"/>
        <v>#DIV/0!</v>
      </c>
      <c r="R135" s="89" t="e">
        <f>IF('Emission Calculations'!$C$9="flat",IF(0.053*'Wind Calculations'!$M135&gt;$L$3,58*('Wind Calculations'!$M135-$L$3)^2+25*('Wind Calculations'!$M135-$L$3),0),IF(N135&gt;$L$3,(58*(N135-$L$3)^2+25*(N135-$L$3))*$L$7,0)+IF(O135&gt;$L$3,(58*(O135-$L$3)^2+25*(O135-$L$3))*$M$7,0)+IF(P135&gt;$L$3,(58*(P135-$L$3)^2+25*(P135-$L$3))*$N$7,0)+IF(Q135&gt;$L$3,(58*(Q135-$L$3)^2+25*(Q135-$L$3))*$O$7,0))</f>
        <v>#DIV/0!</v>
      </c>
      <c r="S135" s="89" t="e">
        <f>IF('Emission Calculations'!$C$9="flat",IF(0.056*'Wind Calculations'!$M135&gt;$L$3,1,0),IF(OR(N135&gt;$L$3,O135&gt;$L$3,P135&gt;$L$3,AND((Q135&gt;$L$3),$L$7&gt;0)),1,0))</f>
        <v>#DIV/0!</v>
      </c>
      <c r="T135" s="47"/>
      <c r="U135" s="148"/>
      <c r="V135" s="136"/>
      <c r="W135" s="89" t="e">
        <f>'Wind Calculations'!$V135*LN(10/$V$4)/LN($V$5/$V$4)</f>
        <v>#DIV/0!</v>
      </c>
      <c r="X135" s="89" t="e">
        <f t="shared" si="28"/>
        <v>#DIV/0!</v>
      </c>
      <c r="Y135" s="89" t="e">
        <f t="shared" si="29"/>
        <v>#DIV/0!</v>
      </c>
      <c r="Z135" s="89" t="e">
        <f t="shared" si="30"/>
        <v>#DIV/0!</v>
      </c>
      <c r="AA135" s="89" t="e">
        <f t="shared" si="31"/>
        <v>#DIV/0!</v>
      </c>
      <c r="AB135" s="89" t="e">
        <f>IF('Emission Calculations'!$D$9="flat",IF(0.053*'Wind Calculations'!$W135&gt;$V$3,58*('Wind Calculations'!$W135-$L$3)^2+25*('Wind Calculations'!$W135-$L$3),0),IF(X135&gt;$L$3,(58*(X135-$L$3)^2+25*(X135-$L$3))*$V$7,0)+IF(Y135&gt;$V$3,(58*(Y135-$V$3)^2+25*(Y135-$V$3))*$W$7,0)+IF(Z135&gt;$V$3,(58*(Z135-$V$3)^2+25*(Z135-$V$3))*$X$7,0)+IF(AA135&gt;$V$3,(58*(AA135-$V$3)^2+25*(AA135-$V$3))*$Y$7,0))</f>
        <v>#DIV/0!</v>
      </c>
      <c r="AC135" s="89" t="e">
        <f>IF('Emission Calculations'!$D$9="flat",IF(0.056*'Wind Calculations'!$W135&gt;$V$3,1,0),IF(OR(X135&gt;$V$3,Y135&gt;$V$3,Z135&gt;$V$3,AND((AA135&gt;$V$3),$V$7&gt;0)),1,0))</f>
        <v>#DIV/0!</v>
      </c>
      <c r="AD135" s="47"/>
      <c r="AE135" s="148"/>
      <c r="AF135" s="136"/>
      <c r="AG135" s="89" t="e">
        <f>'Wind Calculations'!$AF135*LN(10/$AF$4)/LN($AF$5/$AF$4)</f>
        <v>#DIV/0!</v>
      </c>
      <c r="AH135" s="89" t="e">
        <f t="shared" si="32"/>
        <v>#DIV/0!</v>
      </c>
      <c r="AI135" s="89" t="e">
        <f t="shared" si="33"/>
        <v>#DIV/0!</v>
      </c>
      <c r="AJ135" s="89" t="e">
        <f t="shared" si="34"/>
        <v>#DIV/0!</v>
      </c>
      <c r="AK135" s="89" t="e">
        <f t="shared" si="35"/>
        <v>#DIV/0!</v>
      </c>
      <c r="AL135" s="89" t="e">
        <f>IF('Emission Calculations'!$E$9="flat",IF(0.053*'Wind Calculations'!$AG135&gt;$AF$3,58*('Wind Calculations'!$AG135-$AF$3)^2+25*('Wind Calculations'!$AG135-$AF$3),0),IF(AH135&gt;$AF$3,(58*(AH135-$AF$3)^2+25*(AH135-$AF$3))*$AF$7,0)+IF(AI135&gt;$AF$3,(58*(AI135-$AF$3)^2+25*(AI135-$AF$3))*$AG$7,0)+IF(AJ135&gt;$AF$3,(58*(AJ135-$AF$3)^2+25*(AJ135-$AF$3))*$AH$7,0)+IF(AK135&gt;$AF$3,(58*(AK135-$AF$3)^2+25*(AK135-$AF$3))*$AI$7,0))</f>
        <v>#DIV/0!</v>
      </c>
      <c r="AM135" s="89" t="e">
        <f>IF('Emission Calculations'!$E$9="flat",IF(0.056*'Wind Calculations'!$AG135&gt;$AF$3,1,0),IF(OR(AH135&gt;$AF$3,AI135&gt;$AF$3,AJ135&gt;$AF$3,AND((AK135&gt;$AF$3),$AF$7&gt;0)),1,0))</f>
        <v>#DIV/0!</v>
      </c>
      <c r="AN135" s="47"/>
      <c r="AO135" s="148"/>
      <c r="AP135" s="136"/>
      <c r="AQ135" s="89" t="e">
        <f>'Wind Calculations'!$AP135*LN(10/$AP$4)/LN($AP$5/$AP$4)</f>
        <v>#DIV/0!</v>
      </c>
      <c r="AR135" s="89" t="e">
        <f t="shared" si="36"/>
        <v>#DIV/0!</v>
      </c>
      <c r="AS135" s="89" t="e">
        <f t="shared" si="37"/>
        <v>#DIV/0!</v>
      </c>
      <c r="AT135" s="89" t="e">
        <f t="shared" si="38"/>
        <v>#DIV/0!</v>
      </c>
      <c r="AU135" s="89" t="e">
        <f t="shared" si="39"/>
        <v>#DIV/0!</v>
      </c>
      <c r="AV135" s="89" t="e">
        <f>IF('Emission Calculations'!$F$9="flat",IF(0.053*'Wind Calculations'!$AQ135&gt;$AP$3,58*('Wind Calculations'!$AQ135-$AP$3)^2+25*('Wind Calculations'!$AQ135-$AP$3),0),IF(AR135&gt;$AP$3,(58*(AR135-$AP$3)^2+25*(AR135-$AP$3))*$AP$7,0)+IF(AS135&gt;$AP$3,(58*(AS135-$AP$3)^2+25*(AS135-$AP$3))*$AQ$7,0)+IF(AT135&gt;$AP$3,(58*(AT135-$AP$3)^2+25*(AT135-$AP$3))*$AR$7,0)+IF(AU135&gt;$AP$3,(58*(AU135-$AP$3)^2+25*(AU135-$AP$3))*$AS$7,0))</f>
        <v>#DIV/0!</v>
      </c>
      <c r="AW135" s="89" t="e">
        <f>IF('Emission Calculations'!$F$9="flat",IF(0.056*'Wind Calculations'!$AQ135&gt;$AP$3,1,0),IF(OR(AR135&gt;$AP$3,AS135&gt;$AP$3,AT135&gt;$AP$3,AND((AU135&gt;$AP$3),$AP$7&gt;0)),1,0))</f>
        <v>#DIV/0!</v>
      </c>
    </row>
    <row r="136" spans="1:49">
      <c r="A136" s="148"/>
      <c r="B136" s="136"/>
      <c r="C136" s="89" t="e">
        <f>'Wind Calculations'!$B136*LN(10/$B$4)/LN($B$5/$B$4)</f>
        <v>#DIV/0!</v>
      </c>
      <c r="D136" s="89" t="e">
        <f t="shared" si="20"/>
        <v>#DIV/0!</v>
      </c>
      <c r="E136" s="89" t="e">
        <f t="shared" si="21"/>
        <v>#DIV/0!</v>
      </c>
      <c r="F136" s="89" t="e">
        <f t="shared" si="22"/>
        <v>#DIV/0!</v>
      </c>
      <c r="G136" s="89" t="e">
        <f t="shared" si="23"/>
        <v>#DIV/0!</v>
      </c>
      <c r="H136" s="138" t="e">
        <f>IF('Emission Calculations'!$B$9="flat",IF(0.053*'Wind Calculations'!$C136&gt;$B$3,58*('Wind Calculations'!$C136-$B$3)^2+25*('Wind Calculations'!$C136-$B$3),0),IF(D136&gt;$B$3,(58*(D136-$B$3)^2+25*(D136-$B$3))*$B$7,0)+IF(E136&gt;$B$3,(58*(E136-$B$3)^2+25*(E136-$B$3))*$C$7,0)+IF(F136&gt;$B$3,(58*(F136-$B$3)^2+25*(F136-$B$3))*$D$7,0)+IF(G136&gt;$B$3,(58*(G136-$B$3)^2+25*(G136-$B$3))*$E$7,0))</f>
        <v>#DIV/0!</v>
      </c>
      <c r="I136" s="138" t="e">
        <f>IF('Emission Calculations'!$B$9="flat",IF(0.056*'Wind Calculations'!$C136&gt;$B$3,1,0),IF(OR(D136&gt;$B$3,E136&gt;$B$3,F136&gt;$B$3,AND((G136&gt;$B$3),$B$7&gt;0)),1,0))</f>
        <v>#DIV/0!</v>
      </c>
      <c r="J136" s="139"/>
      <c r="K136" s="148"/>
      <c r="L136" s="136"/>
      <c r="M136" s="89" t="e">
        <f>'Wind Calculations'!$L136*LN(10/$L$4)/LN($L$5/$L$4)</f>
        <v>#DIV/0!</v>
      </c>
      <c r="N136" s="89" t="e">
        <f t="shared" si="24"/>
        <v>#DIV/0!</v>
      </c>
      <c r="O136" s="89" t="e">
        <f t="shared" si="25"/>
        <v>#DIV/0!</v>
      </c>
      <c r="P136" s="89" t="e">
        <f t="shared" si="26"/>
        <v>#DIV/0!</v>
      </c>
      <c r="Q136" s="89" t="e">
        <f t="shared" si="27"/>
        <v>#DIV/0!</v>
      </c>
      <c r="R136" s="89" t="e">
        <f>IF('Emission Calculations'!$C$9="flat",IF(0.053*'Wind Calculations'!$M136&gt;$L$3,58*('Wind Calculations'!$M136-$L$3)^2+25*('Wind Calculations'!$M136-$L$3),0),IF(N136&gt;$L$3,(58*(N136-$L$3)^2+25*(N136-$L$3))*$L$7,0)+IF(O136&gt;$L$3,(58*(O136-$L$3)^2+25*(O136-$L$3))*$M$7,0)+IF(P136&gt;$L$3,(58*(P136-$L$3)^2+25*(P136-$L$3))*$N$7,0)+IF(Q136&gt;$L$3,(58*(Q136-$L$3)^2+25*(Q136-$L$3))*$O$7,0))</f>
        <v>#DIV/0!</v>
      </c>
      <c r="S136" s="89" t="e">
        <f>IF('Emission Calculations'!$C$9="flat",IF(0.056*'Wind Calculations'!$M136&gt;$L$3,1,0),IF(OR(N136&gt;$L$3,O136&gt;$L$3,P136&gt;$L$3,AND((Q136&gt;$L$3),$L$7&gt;0)),1,0))</f>
        <v>#DIV/0!</v>
      </c>
      <c r="T136" s="47"/>
      <c r="U136" s="148"/>
      <c r="V136" s="136"/>
      <c r="W136" s="89" t="e">
        <f>'Wind Calculations'!$V136*LN(10/$V$4)/LN($V$5/$V$4)</f>
        <v>#DIV/0!</v>
      </c>
      <c r="X136" s="89" t="e">
        <f t="shared" si="28"/>
        <v>#DIV/0!</v>
      </c>
      <c r="Y136" s="89" t="e">
        <f t="shared" si="29"/>
        <v>#DIV/0!</v>
      </c>
      <c r="Z136" s="89" t="e">
        <f t="shared" si="30"/>
        <v>#DIV/0!</v>
      </c>
      <c r="AA136" s="89" t="e">
        <f t="shared" si="31"/>
        <v>#DIV/0!</v>
      </c>
      <c r="AB136" s="89" t="e">
        <f>IF('Emission Calculations'!$D$9="flat",IF(0.053*'Wind Calculations'!$W136&gt;$V$3,58*('Wind Calculations'!$W136-$L$3)^2+25*('Wind Calculations'!$W136-$L$3),0),IF(X136&gt;$L$3,(58*(X136-$L$3)^2+25*(X136-$L$3))*$V$7,0)+IF(Y136&gt;$V$3,(58*(Y136-$V$3)^2+25*(Y136-$V$3))*$W$7,0)+IF(Z136&gt;$V$3,(58*(Z136-$V$3)^2+25*(Z136-$V$3))*$X$7,0)+IF(AA136&gt;$V$3,(58*(AA136-$V$3)^2+25*(AA136-$V$3))*$Y$7,0))</f>
        <v>#DIV/0!</v>
      </c>
      <c r="AC136" s="89" t="e">
        <f>IF('Emission Calculations'!$D$9="flat",IF(0.056*'Wind Calculations'!$W136&gt;$V$3,1,0),IF(OR(X136&gt;$V$3,Y136&gt;$V$3,Z136&gt;$V$3,AND((AA136&gt;$V$3),$V$7&gt;0)),1,0))</f>
        <v>#DIV/0!</v>
      </c>
      <c r="AD136" s="47"/>
      <c r="AE136" s="148"/>
      <c r="AF136" s="136"/>
      <c r="AG136" s="89" t="e">
        <f>'Wind Calculations'!$AF136*LN(10/$AF$4)/LN($AF$5/$AF$4)</f>
        <v>#DIV/0!</v>
      </c>
      <c r="AH136" s="89" t="e">
        <f t="shared" si="32"/>
        <v>#DIV/0!</v>
      </c>
      <c r="AI136" s="89" t="e">
        <f t="shared" si="33"/>
        <v>#DIV/0!</v>
      </c>
      <c r="AJ136" s="89" t="e">
        <f t="shared" si="34"/>
        <v>#DIV/0!</v>
      </c>
      <c r="AK136" s="89" t="e">
        <f t="shared" si="35"/>
        <v>#DIV/0!</v>
      </c>
      <c r="AL136" s="89" t="e">
        <f>IF('Emission Calculations'!$E$9="flat",IF(0.053*'Wind Calculations'!$AG136&gt;$AF$3,58*('Wind Calculations'!$AG136-$AF$3)^2+25*('Wind Calculations'!$AG136-$AF$3),0),IF(AH136&gt;$AF$3,(58*(AH136-$AF$3)^2+25*(AH136-$AF$3))*$AF$7,0)+IF(AI136&gt;$AF$3,(58*(AI136-$AF$3)^2+25*(AI136-$AF$3))*$AG$7,0)+IF(AJ136&gt;$AF$3,(58*(AJ136-$AF$3)^2+25*(AJ136-$AF$3))*$AH$7,0)+IF(AK136&gt;$AF$3,(58*(AK136-$AF$3)^2+25*(AK136-$AF$3))*$AI$7,0))</f>
        <v>#DIV/0!</v>
      </c>
      <c r="AM136" s="89" t="e">
        <f>IF('Emission Calculations'!$E$9="flat",IF(0.056*'Wind Calculations'!$AG136&gt;$AF$3,1,0),IF(OR(AH136&gt;$AF$3,AI136&gt;$AF$3,AJ136&gt;$AF$3,AND((AK136&gt;$AF$3),$AF$7&gt;0)),1,0))</f>
        <v>#DIV/0!</v>
      </c>
      <c r="AN136" s="47"/>
      <c r="AO136" s="148"/>
      <c r="AP136" s="136"/>
      <c r="AQ136" s="89" t="e">
        <f>'Wind Calculations'!$AP136*LN(10/$AP$4)/LN($AP$5/$AP$4)</f>
        <v>#DIV/0!</v>
      </c>
      <c r="AR136" s="89" t="e">
        <f t="shared" si="36"/>
        <v>#DIV/0!</v>
      </c>
      <c r="AS136" s="89" t="e">
        <f t="shared" si="37"/>
        <v>#DIV/0!</v>
      </c>
      <c r="AT136" s="89" t="e">
        <f t="shared" si="38"/>
        <v>#DIV/0!</v>
      </c>
      <c r="AU136" s="89" t="e">
        <f t="shared" si="39"/>
        <v>#DIV/0!</v>
      </c>
      <c r="AV136" s="89" t="e">
        <f>IF('Emission Calculations'!$F$9="flat",IF(0.053*'Wind Calculations'!$AQ136&gt;$AP$3,58*('Wind Calculations'!$AQ136-$AP$3)^2+25*('Wind Calculations'!$AQ136-$AP$3),0),IF(AR136&gt;$AP$3,(58*(AR136-$AP$3)^2+25*(AR136-$AP$3))*$AP$7,0)+IF(AS136&gt;$AP$3,(58*(AS136-$AP$3)^2+25*(AS136-$AP$3))*$AQ$7,0)+IF(AT136&gt;$AP$3,(58*(AT136-$AP$3)^2+25*(AT136-$AP$3))*$AR$7,0)+IF(AU136&gt;$AP$3,(58*(AU136-$AP$3)^2+25*(AU136-$AP$3))*$AS$7,0))</f>
        <v>#DIV/0!</v>
      </c>
      <c r="AW136" s="89" t="e">
        <f>IF('Emission Calculations'!$F$9="flat",IF(0.056*'Wind Calculations'!$AQ136&gt;$AP$3,1,0),IF(OR(AR136&gt;$AP$3,AS136&gt;$AP$3,AT136&gt;$AP$3,AND((AU136&gt;$AP$3),$AP$7&gt;0)),1,0))</f>
        <v>#DIV/0!</v>
      </c>
    </row>
    <row r="137" spans="1:49">
      <c r="A137" s="148"/>
      <c r="B137" s="136"/>
      <c r="C137" s="89" t="e">
        <f>'Wind Calculations'!$B137*LN(10/$B$4)/LN($B$5/$B$4)</f>
        <v>#DIV/0!</v>
      </c>
      <c r="D137" s="89" t="e">
        <f t="shared" si="20"/>
        <v>#DIV/0!</v>
      </c>
      <c r="E137" s="89" t="e">
        <f t="shared" si="21"/>
        <v>#DIV/0!</v>
      </c>
      <c r="F137" s="89" t="e">
        <f t="shared" si="22"/>
        <v>#DIV/0!</v>
      </c>
      <c r="G137" s="89" t="e">
        <f t="shared" si="23"/>
        <v>#DIV/0!</v>
      </c>
      <c r="H137" s="138" t="e">
        <f>IF('Emission Calculations'!$B$9="flat",IF(0.053*'Wind Calculations'!$C137&gt;$B$3,58*('Wind Calculations'!$C137-$B$3)^2+25*('Wind Calculations'!$C137-$B$3),0),IF(D137&gt;$B$3,(58*(D137-$B$3)^2+25*(D137-$B$3))*$B$7,0)+IF(E137&gt;$B$3,(58*(E137-$B$3)^2+25*(E137-$B$3))*$C$7,0)+IF(F137&gt;$B$3,(58*(F137-$B$3)^2+25*(F137-$B$3))*$D$7,0)+IF(G137&gt;$B$3,(58*(G137-$B$3)^2+25*(G137-$B$3))*$E$7,0))</f>
        <v>#DIV/0!</v>
      </c>
      <c r="I137" s="138" t="e">
        <f>IF('Emission Calculations'!$B$9="flat",IF(0.056*'Wind Calculations'!$C137&gt;$B$3,1,0),IF(OR(D137&gt;$B$3,E137&gt;$B$3,F137&gt;$B$3,AND((G137&gt;$B$3),$B$7&gt;0)),1,0))</f>
        <v>#DIV/0!</v>
      </c>
      <c r="J137" s="139"/>
      <c r="K137" s="148"/>
      <c r="L137" s="136"/>
      <c r="M137" s="89" t="e">
        <f>'Wind Calculations'!$L137*LN(10/$L$4)/LN($L$5/$L$4)</f>
        <v>#DIV/0!</v>
      </c>
      <c r="N137" s="89" t="e">
        <f t="shared" si="24"/>
        <v>#DIV/0!</v>
      </c>
      <c r="O137" s="89" t="e">
        <f t="shared" si="25"/>
        <v>#DIV/0!</v>
      </c>
      <c r="P137" s="89" t="e">
        <f t="shared" si="26"/>
        <v>#DIV/0!</v>
      </c>
      <c r="Q137" s="89" t="e">
        <f t="shared" si="27"/>
        <v>#DIV/0!</v>
      </c>
      <c r="R137" s="89" t="e">
        <f>IF('Emission Calculations'!$C$9="flat",IF(0.053*'Wind Calculations'!$M137&gt;$L$3,58*('Wind Calculations'!$M137-$L$3)^2+25*('Wind Calculations'!$M137-$L$3),0),IF(N137&gt;$L$3,(58*(N137-$L$3)^2+25*(N137-$L$3))*$L$7,0)+IF(O137&gt;$L$3,(58*(O137-$L$3)^2+25*(O137-$L$3))*$M$7,0)+IF(P137&gt;$L$3,(58*(P137-$L$3)^2+25*(P137-$L$3))*$N$7,0)+IF(Q137&gt;$L$3,(58*(Q137-$L$3)^2+25*(Q137-$L$3))*$O$7,0))</f>
        <v>#DIV/0!</v>
      </c>
      <c r="S137" s="89" t="e">
        <f>IF('Emission Calculations'!$C$9="flat",IF(0.056*'Wind Calculations'!$M137&gt;$L$3,1,0),IF(OR(N137&gt;$L$3,O137&gt;$L$3,P137&gt;$L$3,AND((Q137&gt;$L$3),$L$7&gt;0)),1,0))</f>
        <v>#DIV/0!</v>
      </c>
      <c r="T137" s="47"/>
      <c r="U137" s="148"/>
      <c r="V137" s="136"/>
      <c r="W137" s="89" t="e">
        <f>'Wind Calculations'!$V137*LN(10/$V$4)/LN($V$5/$V$4)</f>
        <v>#DIV/0!</v>
      </c>
      <c r="X137" s="89" t="e">
        <f t="shared" si="28"/>
        <v>#DIV/0!</v>
      </c>
      <c r="Y137" s="89" t="e">
        <f t="shared" si="29"/>
        <v>#DIV/0!</v>
      </c>
      <c r="Z137" s="89" t="e">
        <f t="shared" si="30"/>
        <v>#DIV/0!</v>
      </c>
      <c r="AA137" s="89" t="e">
        <f t="shared" si="31"/>
        <v>#DIV/0!</v>
      </c>
      <c r="AB137" s="89" t="e">
        <f>IF('Emission Calculations'!$D$9="flat",IF(0.053*'Wind Calculations'!$W137&gt;$V$3,58*('Wind Calculations'!$W137-$L$3)^2+25*('Wind Calculations'!$W137-$L$3),0),IF(X137&gt;$L$3,(58*(X137-$L$3)^2+25*(X137-$L$3))*$V$7,0)+IF(Y137&gt;$V$3,(58*(Y137-$V$3)^2+25*(Y137-$V$3))*$W$7,0)+IF(Z137&gt;$V$3,(58*(Z137-$V$3)^2+25*(Z137-$V$3))*$X$7,0)+IF(AA137&gt;$V$3,(58*(AA137-$V$3)^2+25*(AA137-$V$3))*$Y$7,0))</f>
        <v>#DIV/0!</v>
      </c>
      <c r="AC137" s="89" t="e">
        <f>IF('Emission Calculations'!$D$9="flat",IF(0.056*'Wind Calculations'!$W137&gt;$V$3,1,0),IF(OR(X137&gt;$V$3,Y137&gt;$V$3,Z137&gt;$V$3,AND((AA137&gt;$V$3),$V$7&gt;0)),1,0))</f>
        <v>#DIV/0!</v>
      </c>
      <c r="AD137" s="47"/>
      <c r="AE137" s="148"/>
      <c r="AF137" s="136"/>
      <c r="AG137" s="89" t="e">
        <f>'Wind Calculations'!$AF137*LN(10/$AF$4)/LN($AF$5/$AF$4)</f>
        <v>#DIV/0!</v>
      </c>
      <c r="AH137" s="89" t="e">
        <f t="shared" si="32"/>
        <v>#DIV/0!</v>
      </c>
      <c r="AI137" s="89" t="e">
        <f t="shared" si="33"/>
        <v>#DIV/0!</v>
      </c>
      <c r="AJ137" s="89" t="e">
        <f t="shared" si="34"/>
        <v>#DIV/0!</v>
      </c>
      <c r="AK137" s="89" t="e">
        <f t="shared" si="35"/>
        <v>#DIV/0!</v>
      </c>
      <c r="AL137" s="89" t="e">
        <f>IF('Emission Calculations'!$E$9="flat",IF(0.053*'Wind Calculations'!$AG137&gt;$AF$3,58*('Wind Calculations'!$AG137-$AF$3)^2+25*('Wind Calculations'!$AG137-$AF$3),0),IF(AH137&gt;$AF$3,(58*(AH137-$AF$3)^2+25*(AH137-$AF$3))*$AF$7,0)+IF(AI137&gt;$AF$3,(58*(AI137-$AF$3)^2+25*(AI137-$AF$3))*$AG$7,0)+IF(AJ137&gt;$AF$3,(58*(AJ137-$AF$3)^2+25*(AJ137-$AF$3))*$AH$7,0)+IF(AK137&gt;$AF$3,(58*(AK137-$AF$3)^2+25*(AK137-$AF$3))*$AI$7,0))</f>
        <v>#DIV/0!</v>
      </c>
      <c r="AM137" s="89" t="e">
        <f>IF('Emission Calculations'!$E$9="flat",IF(0.056*'Wind Calculations'!$AG137&gt;$AF$3,1,0),IF(OR(AH137&gt;$AF$3,AI137&gt;$AF$3,AJ137&gt;$AF$3,AND((AK137&gt;$AF$3),$AF$7&gt;0)),1,0))</f>
        <v>#DIV/0!</v>
      </c>
      <c r="AN137" s="47"/>
      <c r="AO137" s="148"/>
      <c r="AP137" s="136"/>
      <c r="AQ137" s="89" t="e">
        <f>'Wind Calculations'!$AP137*LN(10/$AP$4)/LN($AP$5/$AP$4)</f>
        <v>#DIV/0!</v>
      </c>
      <c r="AR137" s="89" t="e">
        <f t="shared" si="36"/>
        <v>#DIV/0!</v>
      </c>
      <c r="AS137" s="89" t="e">
        <f t="shared" si="37"/>
        <v>#DIV/0!</v>
      </c>
      <c r="AT137" s="89" t="e">
        <f t="shared" si="38"/>
        <v>#DIV/0!</v>
      </c>
      <c r="AU137" s="89" t="e">
        <f t="shared" si="39"/>
        <v>#DIV/0!</v>
      </c>
      <c r="AV137" s="89" t="e">
        <f>IF('Emission Calculations'!$F$9="flat",IF(0.053*'Wind Calculations'!$AQ137&gt;$AP$3,58*('Wind Calculations'!$AQ137-$AP$3)^2+25*('Wind Calculations'!$AQ137-$AP$3),0),IF(AR137&gt;$AP$3,(58*(AR137-$AP$3)^2+25*(AR137-$AP$3))*$AP$7,0)+IF(AS137&gt;$AP$3,(58*(AS137-$AP$3)^2+25*(AS137-$AP$3))*$AQ$7,0)+IF(AT137&gt;$AP$3,(58*(AT137-$AP$3)^2+25*(AT137-$AP$3))*$AR$7,0)+IF(AU137&gt;$AP$3,(58*(AU137-$AP$3)^2+25*(AU137-$AP$3))*$AS$7,0))</f>
        <v>#DIV/0!</v>
      </c>
      <c r="AW137" s="89" t="e">
        <f>IF('Emission Calculations'!$F$9="flat",IF(0.056*'Wind Calculations'!$AQ137&gt;$AP$3,1,0),IF(OR(AR137&gt;$AP$3,AS137&gt;$AP$3,AT137&gt;$AP$3,AND((AU137&gt;$AP$3),$AP$7&gt;0)),1,0))</f>
        <v>#DIV/0!</v>
      </c>
    </row>
    <row r="138" spans="1:49">
      <c r="A138" s="148"/>
      <c r="B138" s="136"/>
      <c r="C138" s="89" t="e">
        <f>'Wind Calculations'!$B138*LN(10/$B$4)/LN($B$5/$B$4)</f>
        <v>#DIV/0!</v>
      </c>
      <c r="D138" s="89" t="e">
        <f t="shared" si="20"/>
        <v>#DIV/0!</v>
      </c>
      <c r="E138" s="89" t="e">
        <f t="shared" si="21"/>
        <v>#DIV/0!</v>
      </c>
      <c r="F138" s="89" t="e">
        <f t="shared" si="22"/>
        <v>#DIV/0!</v>
      </c>
      <c r="G138" s="89" t="e">
        <f t="shared" si="23"/>
        <v>#DIV/0!</v>
      </c>
      <c r="H138" s="138" t="e">
        <f>IF('Emission Calculations'!$B$9="flat",IF(0.053*'Wind Calculations'!$C138&gt;$B$3,58*('Wind Calculations'!$C138-$B$3)^2+25*('Wind Calculations'!$C138-$B$3),0),IF(D138&gt;$B$3,(58*(D138-$B$3)^2+25*(D138-$B$3))*$B$7,0)+IF(E138&gt;$B$3,(58*(E138-$B$3)^2+25*(E138-$B$3))*$C$7,0)+IF(F138&gt;$B$3,(58*(F138-$B$3)^2+25*(F138-$B$3))*$D$7,0)+IF(G138&gt;$B$3,(58*(G138-$B$3)^2+25*(G138-$B$3))*$E$7,0))</f>
        <v>#DIV/0!</v>
      </c>
      <c r="I138" s="138" t="e">
        <f>IF('Emission Calculations'!$B$9="flat",IF(0.056*'Wind Calculations'!$C138&gt;$B$3,1,0),IF(OR(D138&gt;$B$3,E138&gt;$B$3,F138&gt;$B$3,AND((G138&gt;$B$3),$B$7&gt;0)),1,0))</f>
        <v>#DIV/0!</v>
      </c>
      <c r="J138" s="139"/>
      <c r="K138" s="148"/>
      <c r="L138" s="136"/>
      <c r="M138" s="89" t="e">
        <f>'Wind Calculations'!$L138*LN(10/$L$4)/LN($L$5/$L$4)</f>
        <v>#DIV/0!</v>
      </c>
      <c r="N138" s="89" t="e">
        <f t="shared" si="24"/>
        <v>#DIV/0!</v>
      </c>
      <c r="O138" s="89" t="e">
        <f t="shared" si="25"/>
        <v>#DIV/0!</v>
      </c>
      <c r="P138" s="89" t="e">
        <f t="shared" si="26"/>
        <v>#DIV/0!</v>
      </c>
      <c r="Q138" s="89" t="e">
        <f t="shared" si="27"/>
        <v>#DIV/0!</v>
      </c>
      <c r="R138" s="89" t="e">
        <f>IF('Emission Calculations'!$C$9="flat",IF(0.053*'Wind Calculations'!$M138&gt;$L$3,58*('Wind Calculations'!$M138-$L$3)^2+25*('Wind Calculations'!$M138-$L$3),0),IF(N138&gt;$L$3,(58*(N138-$L$3)^2+25*(N138-$L$3))*$L$7,0)+IF(O138&gt;$L$3,(58*(O138-$L$3)^2+25*(O138-$L$3))*$M$7,0)+IF(P138&gt;$L$3,(58*(P138-$L$3)^2+25*(P138-$L$3))*$N$7,0)+IF(Q138&gt;$L$3,(58*(Q138-$L$3)^2+25*(Q138-$L$3))*$O$7,0))</f>
        <v>#DIV/0!</v>
      </c>
      <c r="S138" s="89" t="e">
        <f>IF('Emission Calculations'!$C$9="flat",IF(0.056*'Wind Calculations'!$M138&gt;$L$3,1,0),IF(OR(N138&gt;$L$3,O138&gt;$L$3,P138&gt;$L$3,AND((Q138&gt;$L$3),$L$7&gt;0)),1,0))</f>
        <v>#DIV/0!</v>
      </c>
      <c r="T138" s="47"/>
      <c r="U138" s="148"/>
      <c r="V138" s="136"/>
      <c r="W138" s="89" t="e">
        <f>'Wind Calculations'!$V138*LN(10/$V$4)/LN($V$5/$V$4)</f>
        <v>#DIV/0!</v>
      </c>
      <c r="X138" s="89" t="e">
        <f t="shared" si="28"/>
        <v>#DIV/0!</v>
      </c>
      <c r="Y138" s="89" t="e">
        <f t="shared" si="29"/>
        <v>#DIV/0!</v>
      </c>
      <c r="Z138" s="89" t="e">
        <f t="shared" si="30"/>
        <v>#DIV/0!</v>
      </c>
      <c r="AA138" s="89" t="e">
        <f t="shared" si="31"/>
        <v>#DIV/0!</v>
      </c>
      <c r="AB138" s="89" t="e">
        <f>IF('Emission Calculations'!$D$9="flat",IF(0.053*'Wind Calculations'!$W138&gt;$V$3,58*('Wind Calculations'!$W138-$L$3)^2+25*('Wind Calculations'!$W138-$L$3),0),IF(X138&gt;$L$3,(58*(X138-$L$3)^2+25*(X138-$L$3))*$V$7,0)+IF(Y138&gt;$V$3,(58*(Y138-$V$3)^2+25*(Y138-$V$3))*$W$7,0)+IF(Z138&gt;$V$3,(58*(Z138-$V$3)^2+25*(Z138-$V$3))*$X$7,0)+IF(AA138&gt;$V$3,(58*(AA138-$V$3)^2+25*(AA138-$V$3))*$Y$7,0))</f>
        <v>#DIV/0!</v>
      </c>
      <c r="AC138" s="89" t="e">
        <f>IF('Emission Calculations'!$D$9="flat",IF(0.056*'Wind Calculations'!$W138&gt;$V$3,1,0),IF(OR(X138&gt;$V$3,Y138&gt;$V$3,Z138&gt;$V$3,AND((AA138&gt;$V$3),$V$7&gt;0)),1,0))</f>
        <v>#DIV/0!</v>
      </c>
      <c r="AD138" s="47"/>
      <c r="AE138" s="148"/>
      <c r="AF138" s="136"/>
      <c r="AG138" s="89" t="e">
        <f>'Wind Calculations'!$AF138*LN(10/$AF$4)/LN($AF$5/$AF$4)</f>
        <v>#DIV/0!</v>
      </c>
      <c r="AH138" s="89" t="e">
        <f t="shared" si="32"/>
        <v>#DIV/0!</v>
      </c>
      <c r="AI138" s="89" t="e">
        <f t="shared" si="33"/>
        <v>#DIV/0!</v>
      </c>
      <c r="AJ138" s="89" t="e">
        <f t="shared" si="34"/>
        <v>#DIV/0!</v>
      </c>
      <c r="AK138" s="89" t="e">
        <f t="shared" si="35"/>
        <v>#DIV/0!</v>
      </c>
      <c r="AL138" s="89" t="e">
        <f>IF('Emission Calculations'!$E$9="flat",IF(0.053*'Wind Calculations'!$AG138&gt;$AF$3,58*('Wind Calculations'!$AG138-$AF$3)^2+25*('Wind Calculations'!$AG138-$AF$3),0),IF(AH138&gt;$AF$3,(58*(AH138-$AF$3)^2+25*(AH138-$AF$3))*$AF$7,0)+IF(AI138&gt;$AF$3,(58*(AI138-$AF$3)^2+25*(AI138-$AF$3))*$AG$7,0)+IF(AJ138&gt;$AF$3,(58*(AJ138-$AF$3)^2+25*(AJ138-$AF$3))*$AH$7,0)+IF(AK138&gt;$AF$3,(58*(AK138-$AF$3)^2+25*(AK138-$AF$3))*$AI$7,0))</f>
        <v>#DIV/0!</v>
      </c>
      <c r="AM138" s="89" t="e">
        <f>IF('Emission Calculations'!$E$9="flat",IF(0.056*'Wind Calculations'!$AG138&gt;$AF$3,1,0),IF(OR(AH138&gt;$AF$3,AI138&gt;$AF$3,AJ138&gt;$AF$3,AND((AK138&gt;$AF$3),$AF$7&gt;0)),1,0))</f>
        <v>#DIV/0!</v>
      </c>
      <c r="AN138" s="47"/>
      <c r="AO138" s="148"/>
      <c r="AP138" s="136"/>
      <c r="AQ138" s="89" t="e">
        <f>'Wind Calculations'!$AP138*LN(10/$AP$4)/LN($AP$5/$AP$4)</f>
        <v>#DIV/0!</v>
      </c>
      <c r="AR138" s="89" t="e">
        <f t="shared" si="36"/>
        <v>#DIV/0!</v>
      </c>
      <c r="AS138" s="89" t="e">
        <f t="shared" si="37"/>
        <v>#DIV/0!</v>
      </c>
      <c r="AT138" s="89" t="e">
        <f t="shared" si="38"/>
        <v>#DIV/0!</v>
      </c>
      <c r="AU138" s="89" t="e">
        <f t="shared" si="39"/>
        <v>#DIV/0!</v>
      </c>
      <c r="AV138" s="89" t="e">
        <f>IF('Emission Calculations'!$F$9="flat",IF(0.053*'Wind Calculations'!$AQ138&gt;$AP$3,58*('Wind Calculations'!$AQ138-$AP$3)^2+25*('Wind Calculations'!$AQ138-$AP$3),0),IF(AR138&gt;$AP$3,(58*(AR138-$AP$3)^2+25*(AR138-$AP$3))*$AP$7,0)+IF(AS138&gt;$AP$3,(58*(AS138-$AP$3)^2+25*(AS138-$AP$3))*$AQ$7,0)+IF(AT138&gt;$AP$3,(58*(AT138-$AP$3)^2+25*(AT138-$AP$3))*$AR$7,0)+IF(AU138&gt;$AP$3,(58*(AU138-$AP$3)^2+25*(AU138-$AP$3))*$AS$7,0))</f>
        <v>#DIV/0!</v>
      </c>
      <c r="AW138" s="89" t="e">
        <f>IF('Emission Calculations'!$F$9="flat",IF(0.056*'Wind Calculations'!$AQ138&gt;$AP$3,1,0),IF(OR(AR138&gt;$AP$3,AS138&gt;$AP$3,AT138&gt;$AP$3,AND((AU138&gt;$AP$3),$AP$7&gt;0)),1,0))</f>
        <v>#DIV/0!</v>
      </c>
    </row>
    <row r="139" spans="1:49">
      <c r="A139" s="148"/>
      <c r="B139" s="136"/>
      <c r="C139" s="89" t="e">
        <f>'Wind Calculations'!$B139*LN(10/$B$4)/LN($B$5/$B$4)</f>
        <v>#DIV/0!</v>
      </c>
      <c r="D139" s="89" t="e">
        <f t="shared" ref="D139:D202" si="40">0.1*C139*0.2</f>
        <v>#DIV/0!</v>
      </c>
      <c r="E139" s="89" t="e">
        <f t="shared" ref="E139:E202" si="41">0.1*C139*0.6</f>
        <v>#DIV/0!</v>
      </c>
      <c r="F139" s="89" t="e">
        <f t="shared" ref="F139:F202" si="42">0.1*C139*0.9</f>
        <v>#DIV/0!</v>
      </c>
      <c r="G139" s="89" t="e">
        <f t="shared" ref="G139:G202" si="43">0.1*C139*1.1</f>
        <v>#DIV/0!</v>
      </c>
      <c r="H139" s="138" t="e">
        <f>IF('Emission Calculations'!$B$9="flat",IF(0.053*'Wind Calculations'!$C139&gt;$B$3,58*('Wind Calculations'!$C139-$B$3)^2+25*('Wind Calculations'!$C139-$B$3),0),IF(D139&gt;$B$3,(58*(D139-$B$3)^2+25*(D139-$B$3))*$B$7,0)+IF(E139&gt;$B$3,(58*(E139-$B$3)^2+25*(E139-$B$3))*$C$7,0)+IF(F139&gt;$B$3,(58*(F139-$B$3)^2+25*(F139-$B$3))*$D$7,0)+IF(G139&gt;$B$3,(58*(G139-$B$3)^2+25*(G139-$B$3))*$E$7,0))</f>
        <v>#DIV/0!</v>
      </c>
      <c r="I139" s="138" t="e">
        <f>IF('Emission Calculations'!$B$9="flat",IF(0.056*'Wind Calculations'!$C139&gt;$B$3,1,0),IF(OR(D139&gt;$B$3,E139&gt;$B$3,F139&gt;$B$3,AND((G139&gt;$B$3),$B$7&gt;0)),1,0))</f>
        <v>#DIV/0!</v>
      </c>
      <c r="J139" s="139"/>
      <c r="K139" s="148"/>
      <c r="L139" s="136"/>
      <c r="M139" s="89" t="e">
        <f>'Wind Calculations'!$L139*LN(10/$L$4)/LN($L$5/$L$4)</f>
        <v>#DIV/0!</v>
      </c>
      <c r="N139" s="89" t="e">
        <f t="shared" si="24"/>
        <v>#DIV/0!</v>
      </c>
      <c r="O139" s="89" t="e">
        <f t="shared" si="25"/>
        <v>#DIV/0!</v>
      </c>
      <c r="P139" s="89" t="e">
        <f t="shared" si="26"/>
        <v>#DIV/0!</v>
      </c>
      <c r="Q139" s="89" t="e">
        <f t="shared" si="27"/>
        <v>#DIV/0!</v>
      </c>
      <c r="R139" s="89" t="e">
        <f>IF('Emission Calculations'!$C$9="flat",IF(0.053*'Wind Calculations'!$M139&gt;$L$3,58*('Wind Calculations'!$M139-$L$3)^2+25*('Wind Calculations'!$M139-$L$3),0),IF(N139&gt;$L$3,(58*(N139-$L$3)^2+25*(N139-$L$3))*$L$7,0)+IF(O139&gt;$L$3,(58*(O139-$L$3)^2+25*(O139-$L$3))*$M$7,0)+IF(P139&gt;$L$3,(58*(P139-$L$3)^2+25*(P139-$L$3))*$N$7,0)+IF(Q139&gt;$L$3,(58*(Q139-$L$3)^2+25*(Q139-$L$3))*$O$7,0))</f>
        <v>#DIV/0!</v>
      </c>
      <c r="S139" s="89" t="e">
        <f>IF('Emission Calculations'!$C$9="flat",IF(0.056*'Wind Calculations'!$M139&gt;$L$3,1,0),IF(OR(N139&gt;$L$3,O139&gt;$L$3,P139&gt;$L$3,AND((Q139&gt;$L$3),$L$7&gt;0)),1,0))</f>
        <v>#DIV/0!</v>
      </c>
      <c r="T139" s="47"/>
      <c r="U139" s="148"/>
      <c r="V139" s="136"/>
      <c r="W139" s="89" t="e">
        <f>'Wind Calculations'!$V139*LN(10/$V$4)/LN($V$5/$V$4)</f>
        <v>#DIV/0!</v>
      </c>
      <c r="X139" s="89" t="e">
        <f t="shared" si="28"/>
        <v>#DIV/0!</v>
      </c>
      <c r="Y139" s="89" t="e">
        <f t="shared" si="29"/>
        <v>#DIV/0!</v>
      </c>
      <c r="Z139" s="89" t="e">
        <f t="shared" si="30"/>
        <v>#DIV/0!</v>
      </c>
      <c r="AA139" s="89" t="e">
        <f t="shared" si="31"/>
        <v>#DIV/0!</v>
      </c>
      <c r="AB139" s="89" t="e">
        <f>IF('Emission Calculations'!$D$9="flat",IF(0.053*'Wind Calculations'!$W139&gt;$V$3,58*('Wind Calculations'!$W139-$L$3)^2+25*('Wind Calculations'!$W139-$L$3),0),IF(X139&gt;$L$3,(58*(X139-$L$3)^2+25*(X139-$L$3))*$V$7,0)+IF(Y139&gt;$V$3,(58*(Y139-$V$3)^2+25*(Y139-$V$3))*$W$7,0)+IF(Z139&gt;$V$3,(58*(Z139-$V$3)^2+25*(Z139-$V$3))*$X$7,0)+IF(AA139&gt;$V$3,(58*(AA139-$V$3)^2+25*(AA139-$V$3))*$Y$7,0))</f>
        <v>#DIV/0!</v>
      </c>
      <c r="AC139" s="89" t="e">
        <f>IF('Emission Calculations'!$D$9="flat",IF(0.056*'Wind Calculations'!$W139&gt;$V$3,1,0),IF(OR(X139&gt;$V$3,Y139&gt;$V$3,Z139&gt;$V$3,AND((AA139&gt;$V$3),$V$7&gt;0)),1,0))</f>
        <v>#DIV/0!</v>
      </c>
      <c r="AD139" s="47"/>
      <c r="AE139" s="148"/>
      <c r="AF139" s="136"/>
      <c r="AG139" s="89" t="e">
        <f>'Wind Calculations'!$AF139*LN(10/$AF$4)/LN($AF$5/$AF$4)</f>
        <v>#DIV/0!</v>
      </c>
      <c r="AH139" s="89" t="e">
        <f t="shared" si="32"/>
        <v>#DIV/0!</v>
      </c>
      <c r="AI139" s="89" t="e">
        <f t="shared" si="33"/>
        <v>#DIV/0!</v>
      </c>
      <c r="AJ139" s="89" t="e">
        <f t="shared" si="34"/>
        <v>#DIV/0!</v>
      </c>
      <c r="AK139" s="89" t="e">
        <f t="shared" si="35"/>
        <v>#DIV/0!</v>
      </c>
      <c r="AL139" s="89" t="e">
        <f>IF('Emission Calculations'!$E$9="flat",IF(0.053*'Wind Calculations'!$AG139&gt;$AF$3,58*('Wind Calculations'!$AG139-$AF$3)^2+25*('Wind Calculations'!$AG139-$AF$3),0),IF(AH139&gt;$AF$3,(58*(AH139-$AF$3)^2+25*(AH139-$AF$3))*$AF$7,0)+IF(AI139&gt;$AF$3,(58*(AI139-$AF$3)^2+25*(AI139-$AF$3))*$AG$7,0)+IF(AJ139&gt;$AF$3,(58*(AJ139-$AF$3)^2+25*(AJ139-$AF$3))*$AH$7,0)+IF(AK139&gt;$AF$3,(58*(AK139-$AF$3)^2+25*(AK139-$AF$3))*$AI$7,0))</f>
        <v>#DIV/0!</v>
      </c>
      <c r="AM139" s="89" t="e">
        <f>IF('Emission Calculations'!$E$9="flat",IF(0.056*'Wind Calculations'!$AG139&gt;$AF$3,1,0),IF(OR(AH139&gt;$AF$3,AI139&gt;$AF$3,AJ139&gt;$AF$3,AND((AK139&gt;$AF$3),$AF$7&gt;0)),1,0))</f>
        <v>#DIV/0!</v>
      </c>
      <c r="AN139" s="47"/>
      <c r="AO139" s="148"/>
      <c r="AP139" s="136"/>
      <c r="AQ139" s="89" t="e">
        <f>'Wind Calculations'!$AP139*LN(10/$AP$4)/LN($AP$5/$AP$4)</f>
        <v>#DIV/0!</v>
      </c>
      <c r="AR139" s="89" t="e">
        <f t="shared" si="36"/>
        <v>#DIV/0!</v>
      </c>
      <c r="AS139" s="89" t="e">
        <f t="shared" si="37"/>
        <v>#DIV/0!</v>
      </c>
      <c r="AT139" s="89" t="e">
        <f t="shared" si="38"/>
        <v>#DIV/0!</v>
      </c>
      <c r="AU139" s="89" t="e">
        <f t="shared" si="39"/>
        <v>#DIV/0!</v>
      </c>
      <c r="AV139" s="89" t="e">
        <f>IF('Emission Calculations'!$F$9="flat",IF(0.053*'Wind Calculations'!$AQ139&gt;$AP$3,58*('Wind Calculations'!$AQ139-$AP$3)^2+25*('Wind Calculations'!$AQ139-$AP$3),0),IF(AR139&gt;$AP$3,(58*(AR139-$AP$3)^2+25*(AR139-$AP$3))*$AP$7,0)+IF(AS139&gt;$AP$3,(58*(AS139-$AP$3)^2+25*(AS139-$AP$3))*$AQ$7,0)+IF(AT139&gt;$AP$3,(58*(AT139-$AP$3)^2+25*(AT139-$AP$3))*$AR$7,0)+IF(AU139&gt;$AP$3,(58*(AU139-$AP$3)^2+25*(AU139-$AP$3))*$AS$7,0))</f>
        <v>#DIV/0!</v>
      </c>
      <c r="AW139" s="89" t="e">
        <f>IF('Emission Calculations'!$F$9="flat",IF(0.056*'Wind Calculations'!$AQ139&gt;$AP$3,1,0),IF(OR(AR139&gt;$AP$3,AS139&gt;$AP$3,AT139&gt;$AP$3,AND((AU139&gt;$AP$3),$AP$7&gt;0)),1,0))</f>
        <v>#DIV/0!</v>
      </c>
    </row>
    <row r="140" spans="1:49">
      <c r="A140" s="148"/>
      <c r="B140" s="136"/>
      <c r="C140" s="89" t="e">
        <f>'Wind Calculations'!$B140*LN(10/$B$4)/LN($B$5/$B$4)</f>
        <v>#DIV/0!</v>
      </c>
      <c r="D140" s="89" t="e">
        <f t="shared" si="40"/>
        <v>#DIV/0!</v>
      </c>
      <c r="E140" s="89" t="e">
        <f t="shared" si="41"/>
        <v>#DIV/0!</v>
      </c>
      <c r="F140" s="89" t="e">
        <f t="shared" si="42"/>
        <v>#DIV/0!</v>
      </c>
      <c r="G140" s="89" t="e">
        <f t="shared" si="43"/>
        <v>#DIV/0!</v>
      </c>
      <c r="H140" s="138" t="e">
        <f>IF('Emission Calculations'!$B$9="flat",IF(0.053*'Wind Calculations'!$C140&gt;$B$3,58*('Wind Calculations'!$C140-$B$3)^2+25*('Wind Calculations'!$C140-$B$3),0),IF(D140&gt;$B$3,(58*(D140-$B$3)^2+25*(D140-$B$3))*$B$7,0)+IF(E140&gt;$B$3,(58*(E140-$B$3)^2+25*(E140-$B$3))*$C$7,0)+IF(F140&gt;$B$3,(58*(F140-$B$3)^2+25*(F140-$B$3))*$D$7,0)+IF(G140&gt;$B$3,(58*(G140-$B$3)^2+25*(G140-$B$3))*$E$7,0))</f>
        <v>#DIV/0!</v>
      </c>
      <c r="I140" s="138" t="e">
        <f>IF('Emission Calculations'!$B$9="flat",IF(0.056*'Wind Calculations'!$C140&gt;$B$3,1,0),IF(OR(D140&gt;$B$3,E140&gt;$B$3,F140&gt;$B$3,AND((G140&gt;$B$3),$B$7&gt;0)),1,0))</f>
        <v>#DIV/0!</v>
      </c>
      <c r="J140" s="139"/>
      <c r="K140" s="148"/>
      <c r="L140" s="136"/>
      <c r="M140" s="89" t="e">
        <f>'Wind Calculations'!$L140*LN(10/$L$4)/LN($L$5/$L$4)</f>
        <v>#DIV/0!</v>
      </c>
      <c r="N140" s="89" t="e">
        <f t="shared" ref="N140:N203" si="44">0.1*M140*0.2</f>
        <v>#DIV/0!</v>
      </c>
      <c r="O140" s="89" t="e">
        <f t="shared" ref="O140:O203" si="45">0.1*M140*0.6</f>
        <v>#DIV/0!</v>
      </c>
      <c r="P140" s="89" t="e">
        <f t="shared" ref="P140:P203" si="46">0.1*M140*0.9</f>
        <v>#DIV/0!</v>
      </c>
      <c r="Q140" s="89" t="e">
        <f t="shared" ref="Q140:Q203" si="47">0.1*M140*1.1</f>
        <v>#DIV/0!</v>
      </c>
      <c r="R140" s="89" t="e">
        <f>IF('Emission Calculations'!$C$9="flat",IF(0.053*'Wind Calculations'!$M140&gt;$L$3,58*('Wind Calculations'!$M140-$L$3)^2+25*('Wind Calculations'!$M140-$L$3),0),IF(N140&gt;$L$3,(58*(N140-$L$3)^2+25*(N140-$L$3))*$L$7,0)+IF(O140&gt;$L$3,(58*(O140-$L$3)^2+25*(O140-$L$3))*$M$7,0)+IF(P140&gt;$L$3,(58*(P140-$L$3)^2+25*(P140-$L$3))*$N$7,0)+IF(Q140&gt;$L$3,(58*(Q140-$L$3)^2+25*(Q140-$L$3))*$O$7,0))</f>
        <v>#DIV/0!</v>
      </c>
      <c r="S140" s="89" t="e">
        <f>IF('Emission Calculations'!$C$9="flat",IF(0.056*'Wind Calculations'!$M140&gt;$L$3,1,0),IF(OR(N140&gt;$L$3,O140&gt;$L$3,P140&gt;$L$3,AND((Q140&gt;$L$3),$L$7&gt;0)),1,0))</f>
        <v>#DIV/0!</v>
      </c>
      <c r="T140" s="47"/>
      <c r="U140" s="148"/>
      <c r="V140" s="136"/>
      <c r="W140" s="89" t="e">
        <f>'Wind Calculations'!$V140*LN(10/$V$4)/LN($V$5/$V$4)</f>
        <v>#DIV/0!</v>
      </c>
      <c r="X140" s="89" t="e">
        <f t="shared" ref="X140:X203" si="48">0.1*W140*0.2</f>
        <v>#DIV/0!</v>
      </c>
      <c r="Y140" s="89" t="e">
        <f t="shared" ref="Y140:Y203" si="49">0.1*W140*0.6</f>
        <v>#DIV/0!</v>
      </c>
      <c r="Z140" s="89" t="e">
        <f t="shared" ref="Z140:Z203" si="50">0.1*W140*0.9</f>
        <v>#DIV/0!</v>
      </c>
      <c r="AA140" s="89" t="e">
        <f t="shared" ref="AA140:AA203" si="51">0.1*W140*1.1</f>
        <v>#DIV/0!</v>
      </c>
      <c r="AB140" s="89" t="e">
        <f>IF('Emission Calculations'!$D$9="flat",IF(0.053*'Wind Calculations'!$W140&gt;$V$3,58*('Wind Calculations'!$W140-$L$3)^2+25*('Wind Calculations'!$W140-$L$3),0),IF(X140&gt;$L$3,(58*(X140-$L$3)^2+25*(X140-$L$3))*$V$7,0)+IF(Y140&gt;$V$3,(58*(Y140-$V$3)^2+25*(Y140-$V$3))*$W$7,0)+IF(Z140&gt;$V$3,(58*(Z140-$V$3)^2+25*(Z140-$V$3))*$X$7,0)+IF(AA140&gt;$V$3,(58*(AA140-$V$3)^2+25*(AA140-$V$3))*$Y$7,0))</f>
        <v>#DIV/0!</v>
      </c>
      <c r="AC140" s="89" t="e">
        <f>IF('Emission Calculations'!$D$9="flat",IF(0.056*'Wind Calculations'!$W140&gt;$V$3,1,0),IF(OR(X140&gt;$V$3,Y140&gt;$V$3,Z140&gt;$V$3,AND((AA140&gt;$V$3),$V$7&gt;0)),1,0))</f>
        <v>#DIV/0!</v>
      </c>
      <c r="AD140" s="47"/>
      <c r="AE140" s="148"/>
      <c r="AF140" s="136"/>
      <c r="AG140" s="89" t="e">
        <f>'Wind Calculations'!$AF140*LN(10/$AF$4)/LN($AF$5/$AF$4)</f>
        <v>#DIV/0!</v>
      </c>
      <c r="AH140" s="89" t="e">
        <f t="shared" ref="AH140:AH203" si="52">0.1*AG140*0.2</f>
        <v>#DIV/0!</v>
      </c>
      <c r="AI140" s="89" t="e">
        <f t="shared" ref="AI140:AI203" si="53">0.1*AG140*0.6</f>
        <v>#DIV/0!</v>
      </c>
      <c r="AJ140" s="89" t="e">
        <f t="shared" ref="AJ140:AJ203" si="54">0.1*AG140*0.9</f>
        <v>#DIV/0!</v>
      </c>
      <c r="AK140" s="89" t="e">
        <f t="shared" ref="AK140:AK203" si="55">0.1*AG140*1.1</f>
        <v>#DIV/0!</v>
      </c>
      <c r="AL140" s="89" t="e">
        <f>IF('Emission Calculations'!$E$9="flat",IF(0.053*'Wind Calculations'!$AG140&gt;$AF$3,58*('Wind Calculations'!$AG140-$AF$3)^2+25*('Wind Calculations'!$AG140-$AF$3),0),IF(AH140&gt;$AF$3,(58*(AH140-$AF$3)^2+25*(AH140-$AF$3))*$AF$7,0)+IF(AI140&gt;$AF$3,(58*(AI140-$AF$3)^2+25*(AI140-$AF$3))*$AG$7,0)+IF(AJ140&gt;$AF$3,(58*(AJ140-$AF$3)^2+25*(AJ140-$AF$3))*$AH$7,0)+IF(AK140&gt;$AF$3,(58*(AK140-$AF$3)^2+25*(AK140-$AF$3))*$AI$7,0))</f>
        <v>#DIV/0!</v>
      </c>
      <c r="AM140" s="89" t="e">
        <f>IF('Emission Calculations'!$E$9="flat",IF(0.056*'Wind Calculations'!$AG140&gt;$AF$3,1,0),IF(OR(AH140&gt;$AF$3,AI140&gt;$AF$3,AJ140&gt;$AF$3,AND((AK140&gt;$AF$3),$AF$7&gt;0)),1,0))</f>
        <v>#DIV/0!</v>
      </c>
      <c r="AN140" s="47"/>
      <c r="AO140" s="148"/>
      <c r="AP140" s="136"/>
      <c r="AQ140" s="89" t="e">
        <f>'Wind Calculations'!$AP140*LN(10/$AP$4)/LN($AP$5/$AP$4)</f>
        <v>#DIV/0!</v>
      </c>
      <c r="AR140" s="89" t="e">
        <f t="shared" ref="AR140:AR203" si="56">0.1*AQ140*0.2</f>
        <v>#DIV/0!</v>
      </c>
      <c r="AS140" s="89" t="e">
        <f t="shared" ref="AS140:AS203" si="57">0.1*AQ140*0.6</f>
        <v>#DIV/0!</v>
      </c>
      <c r="AT140" s="89" t="e">
        <f t="shared" ref="AT140:AT203" si="58">0.1*AQ140*0.9</f>
        <v>#DIV/0!</v>
      </c>
      <c r="AU140" s="89" t="e">
        <f t="shared" ref="AU140:AU203" si="59">0.1*AQ140*1.1</f>
        <v>#DIV/0!</v>
      </c>
      <c r="AV140" s="89" t="e">
        <f>IF('Emission Calculations'!$F$9="flat",IF(0.053*'Wind Calculations'!$AQ140&gt;$AP$3,58*('Wind Calculations'!$AQ140-$AP$3)^2+25*('Wind Calculations'!$AQ140-$AP$3),0),IF(AR140&gt;$AP$3,(58*(AR140-$AP$3)^2+25*(AR140-$AP$3))*$AP$7,0)+IF(AS140&gt;$AP$3,(58*(AS140-$AP$3)^2+25*(AS140-$AP$3))*$AQ$7,0)+IF(AT140&gt;$AP$3,(58*(AT140-$AP$3)^2+25*(AT140-$AP$3))*$AR$7,0)+IF(AU140&gt;$AP$3,(58*(AU140-$AP$3)^2+25*(AU140-$AP$3))*$AS$7,0))</f>
        <v>#DIV/0!</v>
      </c>
      <c r="AW140" s="89" t="e">
        <f>IF('Emission Calculations'!$F$9="flat",IF(0.056*'Wind Calculations'!$AQ140&gt;$AP$3,1,0),IF(OR(AR140&gt;$AP$3,AS140&gt;$AP$3,AT140&gt;$AP$3,AND((AU140&gt;$AP$3),$AP$7&gt;0)),1,0))</f>
        <v>#DIV/0!</v>
      </c>
    </row>
    <row r="141" spans="1:49">
      <c r="A141" s="148"/>
      <c r="B141" s="136"/>
      <c r="C141" s="89" t="e">
        <f>'Wind Calculations'!$B141*LN(10/$B$4)/LN($B$5/$B$4)</f>
        <v>#DIV/0!</v>
      </c>
      <c r="D141" s="89" t="e">
        <f t="shared" si="40"/>
        <v>#DIV/0!</v>
      </c>
      <c r="E141" s="89" t="e">
        <f t="shared" si="41"/>
        <v>#DIV/0!</v>
      </c>
      <c r="F141" s="89" t="e">
        <f t="shared" si="42"/>
        <v>#DIV/0!</v>
      </c>
      <c r="G141" s="89" t="e">
        <f t="shared" si="43"/>
        <v>#DIV/0!</v>
      </c>
      <c r="H141" s="138" t="e">
        <f>IF('Emission Calculations'!$B$9="flat",IF(0.053*'Wind Calculations'!$C141&gt;$B$3,58*('Wind Calculations'!$C141-$B$3)^2+25*('Wind Calculations'!$C141-$B$3),0),IF(D141&gt;$B$3,(58*(D141-$B$3)^2+25*(D141-$B$3))*$B$7,0)+IF(E141&gt;$B$3,(58*(E141-$B$3)^2+25*(E141-$B$3))*$C$7,0)+IF(F141&gt;$B$3,(58*(F141-$B$3)^2+25*(F141-$B$3))*$D$7,0)+IF(G141&gt;$B$3,(58*(G141-$B$3)^2+25*(G141-$B$3))*$E$7,0))</f>
        <v>#DIV/0!</v>
      </c>
      <c r="I141" s="138" t="e">
        <f>IF('Emission Calculations'!$B$9="flat",IF(0.056*'Wind Calculations'!$C141&gt;$B$3,1,0),IF(OR(D141&gt;$B$3,E141&gt;$B$3,F141&gt;$B$3,AND((G141&gt;$B$3),$B$7&gt;0)),1,0))</f>
        <v>#DIV/0!</v>
      </c>
      <c r="J141" s="139"/>
      <c r="K141" s="148"/>
      <c r="L141" s="136"/>
      <c r="M141" s="89" t="e">
        <f>'Wind Calculations'!$L141*LN(10/$L$4)/LN($L$5/$L$4)</f>
        <v>#DIV/0!</v>
      </c>
      <c r="N141" s="89" t="e">
        <f t="shared" si="44"/>
        <v>#DIV/0!</v>
      </c>
      <c r="O141" s="89" t="e">
        <f t="shared" si="45"/>
        <v>#DIV/0!</v>
      </c>
      <c r="P141" s="89" t="e">
        <f t="shared" si="46"/>
        <v>#DIV/0!</v>
      </c>
      <c r="Q141" s="89" t="e">
        <f t="shared" si="47"/>
        <v>#DIV/0!</v>
      </c>
      <c r="R141" s="89" t="e">
        <f>IF('Emission Calculations'!$C$9="flat",IF(0.053*'Wind Calculations'!$M141&gt;$L$3,58*('Wind Calculations'!$M141-$L$3)^2+25*('Wind Calculations'!$M141-$L$3),0),IF(N141&gt;$L$3,(58*(N141-$L$3)^2+25*(N141-$L$3))*$L$7,0)+IF(O141&gt;$L$3,(58*(O141-$L$3)^2+25*(O141-$L$3))*$M$7,0)+IF(P141&gt;$L$3,(58*(P141-$L$3)^2+25*(P141-$L$3))*$N$7,0)+IF(Q141&gt;$L$3,(58*(Q141-$L$3)^2+25*(Q141-$L$3))*$O$7,0))</f>
        <v>#DIV/0!</v>
      </c>
      <c r="S141" s="89" t="e">
        <f>IF('Emission Calculations'!$C$9="flat",IF(0.056*'Wind Calculations'!$M141&gt;$L$3,1,0),IF(OR(N141&gt;$L$3,O141&gt;$L$3,P141&gt;$L$3,AND((Q141&gt;$L$3),$L$7&gt;0)),1,0))</f>
        <v>#DIV/0!</v>
      </c>
      <c r="T141" s="47"/>
      <c r="U141" s="148"/>
      <c r="V141" s="136"/>
      <c r="W141" s="89" t="e">
        <f>'Wind Calculations'!$V141*LN(10/$V$4)/LN($V$5/$V$4)</f>
        <v>#DIV/0!</v>
      </c>
      <c r="X141" s="89" t="e">
        <f t="shared" si="48"/>
        <v>#DIV/0!</v>
      </c>
      <c r="Y141" s="89" t="e">
        <f t="shared" si="49"/>
        <v>#DIV/0!</v>
      </c>
      <c r="Z141" s="89" t="e">
        <f t="shared" si="50"/>
        <v>#DIV/0!</v>
      </c>
      <c r="AA141" s="89" t="e">
        <f t="shared" si="51"/>
        <v>#DIV/0!</v>
      </c>
      <c r="AB141" s="89" t="e">
        <f>IF('Emission Calculations'!$D$9="flat",IF(0.053*'Wind Calculations'!$W141&gt;$V$3,58*('Wind Calculations'!$W141-$L$3)^2+25*('Wind Calculations'!$W141-$L$3),0),IF(X141&gt;$L$3,(58*(X141-$L$3)^2+25*(X141-$L$3))*$V$7,0)+IF(Y141&gt;$V$3,(58*(Y141-$V$3)^2+25*(Y141-$V$3))*$W$7,0)+IF(Z141&gt;$V$3,(58*(Z141-$V$3)^2+25*(Z141-$V$3))*$X$7,0)+IF(AA141&gt;$V$3,(58*(AA141-$V$3)^2+25*(AA141-$V$3))*$Y$7,0))</f>
        <v>#DIV/0!</v>
      </c>
      <c r="AC141" s="89" t="e">
        <f>IF('Emission Calculations'!$D$9="flat",IF(0.056*'Wind Calculations'!$W141&gt;$V$3,1,0),IF(OR(X141&gt;$V$3,Y141&gt;$V$3,Z141&gt;$V$3,AND((AA141&gt;$V$3),$V$7&gt;0)),1,0))</f>
        <v>#DIV/0!</v>
      </c>
      <c r="AD141" s="47"/>
      <c r="AE141" s="148"/>
      <c r="AF141" s="136"/>
      <c r="AG141" s="89" t="e">
        <f>'Wind Calculations'!$AF141*LN(10/$AF$4)/LN($AF$5/$AF$4)</f>
        <v>#DIV/0!</v>
      </c>
      <c r="AH141" s="89" t="e">
        <f t="shared" si="52"/>
        <v>#DIV/0!</v>
      </c>
      <c r="AI141" s="89" t="e">
        <f t="shared" si="53"/>
        <v>#DIV/0!</v>
      </c>
      <c r="AJ141" s="89" t="e">
        <f t="shared" si="54"/>
        <v>#DIV/0!</v>
      </c>
      <c r="AK141" s="89" t="e">
        <f t="shared" si="55"/>
        <v>#DIV/0!</v>
      </c>
      <c r="AL141" s="89" t="e">
        <f>IF('Emission Calculations'!$E$9="flat",IF(0.053*'Wind Calculations'!$AG141&gt;$AF$3,58*('Wind Calculations'!$AG141-$AF$3)^2+25*('Wind Calculations'!$AG141-$AF$3),0),IF(AH141&gt;$AF$3,(58*(AH141-$AF$3)^2+25*(AH141-$AF$3))*$AF$7,0)+IF(AI141&gt;$AF$3,(58*(AI141-$AF$3)^2+25*(AI141-$AF$3))*$AG$7,0)+IF(AJ141&gt;$AF$3,(58*(AJ141-$AF$3)^2+25*(AJ141-$AF$3))*$AH$7,0)+IF(AK141&gt;$AF$3,(58*(AK141-$AF$3)^2+25*(AK141-$AF$3))*$AI$7,0))</f>
        <v>#DIV/0!</v>
      </c>
      <c r="AM141" s="89" t="e">
        <f>IF('Emission Calculations'!$E$9="flat",IF(0.056*'Wind Calculations'!$AG141&gt;$AF$3,1,0),IF(OR(AH141&gt;$AF$3,AI141&gt;$AF$3,AJ141&gt;$AF$3,AND((AK141&gt;$AF$3),$AF$7&gt;0)),1,0))</f>
        <v>#DIV/0!</v>
      </c>
      <c r="AN141" s="47"/>
      <c r="AO141" s="148"/>
      <c r="AP141" s="136"/>
      <c r="AQ141" s="89" t="e">
        <f>'Wind Calculations'!$AP141*LN(10/$AP$4)/LN($AP$5/$AP$4)</f>
        <v>#DIV/0!</v>
      </c>
      <c r="AR141" s="89" t="e">
        <f t="shared" si="56"/>
        <v>#DIV/0!</v>
      </c>
      <c r="AS141" s="89" t="e">
        <f t="shared" si="57"/>
        <v>#DIV/0!</v>
      </c>
      <c r="AT141" s="89" t="e">
        <f t="shared" si="58"/>
        <v>#DIV/0!</v>
      </c>
      <c r="AU141" s="89" t="e">
        <f t="shared" si="59"/>
        <v>#DIV/0!</v>
      </c>
      <c r="AV141" s="89" t="e">
        <f>IF('Emission Calculations'!$F$9="flat",IF(0.053*'Wind Calculations'!$AQ141&gt;$AP$3,58*('Wind Calculations'!$AQ141-$AP$3)^2+25*('Wind Calculations'!$AQ141-$AP$3),0),IF(AR141&gt;$AP$3,(58*(AR141-$AP$3)^2+25*(AR141-$AP$3))*$AP$7,0)+IF(AS141&gt;$AP$3,(58*(AS141-$AP$3)^2+25*(AS141-$AP$3))*$AQ$7,0)+IF(AT141&gt;$AP$3,(58*(AT141-$AP$3)^2+25*(AT141-$AP$3))*$AR$7,0)+IF(AU141&gt;$AP$3,(58*(AU141-$AP$3)^2+25*(AU141-$AP$3))*$AS$7,0))</f>
        <v>#DIV/0!</v>
      </c>
      <c r="AW141" s="89" t="e">
        <f>IF('Emission Calculations'!$F$9="flat",IF(0.056*'Wind Calculations'!$AQ141&gt;$AP$3,1,0),IF(OR(AR141&gt;$AP$3,AS141&gt;$AP$3,AT141&gt;$AP$3,AND((AU141&gt;$AP$3),$AP$7&gt;0)),1,0))</f>
        <v>#DIV/0!</v>
      </c>
    </row>
    <row r="142" spans="1:49">
      <c r="A142" s="148"/>
      <c r="B142" s="136"/>
      <c r="C142" s="89" t="e">
        <f>'Wind Calculations'!$B142*LN(10/$B$4)/LN($B$5/$B$4)</f>
        <v>#DIV/0!</v>
      </c>
      <c r="D142" s="89" t="e">
        <f t="shared" si="40"/>
        <v>#DIV/0!</v>
      </c>
      <c r="E142" s="89" t="e">
        <f t="shared" si="41"/>
        <v>#DIV/0!</v>
      </c>
      <c r="F142" s="89" t="e">
        <f t="shared" si="42"/>
        <v>#DIV/0!</v>
      </c>
      <c r="G142" s="89" t="e">
        <f t="shared" si="43"/>
        <v>#DIV/0!</v>
      </c>
      <c r="H142" s="138" t="e">
        <f>IF('Emission Calculations'!$B$9="flat",IF(0.053*'Wind Calculations'!$C142&gt;$B$3,58*('Wind Calculations'!$C142-$B$3)^2+25*('Wind Calculations'!$C142-$B$3),0),IF(D142&gt;$B$3,(58*(D142-$B$3)^2+25*(D142-$B$3))*$B$7,0)+IF(E142&gt;$B$3,(58*(E142-$B$3)^2+25*(E142-$B$3))*$C$7,0)+IF(F142&gt;$B$3,(58*(F142-$B$3)^2+25*(F142-$B$3))*$D$7,0)+IF(G142&gt;$B$3,(58*(G142-$B$3)^2+25*(G142-$B$3))*$E$7,0))</f>
        <v>#DIV/0!</v>
      </c>
      <c r="I142" s="138" t="e">
        <f>IF('Emission Calculations'!$B$9="flat",IF(0.056*'Wind Calculations'!$C142&gt;$B$3,1,0),IF(OR(D142&gt;$B$3,E142&gt;$B$3,F142&gt;$B$3,AND((G142&gt;$B$3),$B$7&gt;0)),1,0))</f>
        <v>#DIV/0!</v>
      </c>
      <c r="J142" s="139"/>
      <c r="K142" s="148"/>
      <c r="L142" s="136"/>
      <c r="M142" s="89" t="e">
        <f>'Wind Calculations'!$L142*LN(10/$L$4)/LN($L$5/$L$4)</f>
        <v>#DIV/0!</v>
      </c>
      <c r="N142" s="89" t="e">
        <f t="shared" si="44"/>
        <v>#DIV/0!</v>
      </c>
      <c r="O142" s="89" t="e">
        <f t="shared" si="45"/>
        <v>#DIV/0!</v>
      </c>
      <c r="P142" s="89" t="e">
        <f t="shared" si="46"/>
        <v>#DIV/0!</v>
      </c>
      <c r="Q142" s="89" t="e">
        <f t="shared" si="47"/>
        <v>#DIV/0!</v>
      </c>
      <c r="R142" s="89" t="e">
        <f>IF('Emission Calculations'!$C$9="flat",IF(0.053*'Wind Calculations'!$M142&gt;$L$3,58*('Wind Calculations'!$M142-$L$3)^2+25*('Wind Calculations'!$M142-$L$3),0),IF(N142&gt;$L$3,(58*(N142-$L$3)^2+25*(N142-$L$3))*$L$7,0)+IF(O142&gt;$L$3,(58*(O142-$L$3)^2+25*(O142-$L$3))*$M$7,0)+IF(P142&gt;$L$3,(58*(P142-$L$3)^2+25*(P142-$L$3))*$N$7,0)+IF(Q142&gt;$L$3,(58*(Q142-$L$3)^2+25*(Q142-$L$3))*$O$7,0))</f>
        <v>#DIV/0!</v>
      </c>
      <c r="S142" s="89" t="e">
        <f>IF('Emission Calculations'!$C$9="flat",IF(0.056*'Wind Calculations'!$M142&gt;$L$3,1,0),IF(OR(N142&gt;$L$3,O142&gt;$L$3,P142&gt;$L$3,AND((Q142&gt;$L$3),$L$7&gt;0)),1,0))</f>
        <v>#DIV/0!</v>
      </c>
      <c r="T142" s="47"/>
      <c r="U142" s="148"/>
      <c r="V142" s="136"/>
      <c r="W142" s="89" t="e">
        <f>'Wind Calculations'!$V142*LN(10/$V$4)/LN($V$5/$V$4)</f>
        <v>#DIV/0!</v>
      </c>
      <c r="X142" s="89" t="e">
        <f t="shared" si="48"/>
        <v>#DIV/0!</v>
      </c>
      <c r="Y142" s="89" t="e">
        <f t="shared" si="49"/>
        <v>#DIV/0!</v>
      </c>
      <c r="Z142" s="89" t="e">
        <f t="shared" si="50"/>
        <v>#DIV/0!</v>
      </c>
      <c r="AA142" s="89" t="e">
        <f t="shared" si="51"/>
        <v>#DIV/0!</v>
      </c>
      <c r="AB142" s="89" t="e">
        <f>IF('Emission Calculations'!$D$9="flat",IF(0.053*'Wind Calculations'!$W142&gt;$V$3,58*('Wind Calculations'!$W142-$L$3)^2+25*('Wind Calculations'!$W142-$L$3),0),IF(X142&gt;$L$3,(58*(X142-$L$3)^2+25*(X142-$L$3))*$V$7,0)+IF(Y142&gt;$V$3,(58*(Y142-$V$3)^2+25*(Y142-$V$3))*$W$7,0)+IF(Z142&gt;$V$3,(58*(Z142-$V$3)^2+25*(Z142-$V$3))*$X$7,0)+IF(AA142&gt;$V$3,(58*(AA142-$V$3)^2+25*(AA142-$V$3))*$Y$7,0))</f>
        <v>#DIV/0!</v>
      </c>
      <c r="AC142" s="89" t="e">
        <f>IF('Emission Calculations'!$D$9="flat",IF(0.056*'Wind Calculations'!$W142&gt;$V$3,1,0),IF(OR(X142&gt;$V$3,Y142&gt;$V$3,Z142&gt;$V$3,AND((AA142&gt;$V$3),$V$7&gt;0)),1,0))</f>
        <v>#DIV/0!</v>
      </c>
      <c r="AD142" s="47"/>
      <c r="AE142" s="148"/>
      <c r="AF142" s="136"/>
      <c r="AG142" s="89" t="e">
        <f>'Wind Calculations'!$AF142*LN(10/$AF$4)/LN($AF$5/$AF$4)</f>
        <v>#DIV/0!</v>
      </c>
      <c r="AH142" s="89" t="e">
        <f t="shared" si="52"/>
        <v>#DIV/0!</v>
      </c>
      <c r="AI142" s="89" t="e">
        <f t="shared" si="53"/>
        <v>#DIV/0!</v>
      </c>
      <c r="AJ142" s="89" t="e">
        <f t="shared" si="54"/>
        <v>#DIV/0!</v>
      </c>
      <c r="AK142" s="89" t="e">
        <f t="shared" si="55"/>
        <v>#DIV/0!</v>
      </c>
      <c r="AL142" s="89" t="e">
        <f>IF('Emission Calculations'!$E$9="flat",IF(0.053*'Wind Calculations'!$AG142&gt;$AF$3,58*('Wind Calculations'!$AG142-$AF$3)^2+25*('Wind Calculations'!$AG142-$AF$3),0),IF(AH142&gt;$AF$3,(58*(AH142-$AF$3)^2+25*(AH142-$AF$3))*$AF$7,0)+IF(AI142&gt;$AF$3,(58*(AI142-$AF$3)^2+25*(AI142-$AF$3))*$AG$7,0)+IF(AJ142&gt;$AF$3,(58*(AJ142-$AF$3)^2+25*(AJ142-$AF$3))*$AH$7,0)+IF(AK142&gt;$AF$3,(58*(AK142-$AF$3)^2+25*(AK142-$AF$3))*$AI$7,0))</f>
        <v>#DIV/0!</v>
      </c>
      <c r="AM142" s="89" t="e">
        <f>IF('Emission Calculations'!$E$9="flat",IF(0.056*'Wind Calculations'!$AG142&gt;$AF$3,1,0),IF(OR(AH142&gt;$AF$3,AI142&gt;$AF$3,AJ142&gt;$AF$3,AND((AK142&gt;$AF$3),$AF$7&gt;0)),1,0))</f>
        <v>#DIV/0!</v>
      </c>
      <c r="AN142" s="47"/>
      <c r="AO142" s="148"/>
      <c r="AP142" s="136"/>
      <c r="AQ142" s="89" t="e">
        <f>'Wind Calculations'!$AP142*LN(10/$AP$4)/LN($AP$5/$AP$4)</f>
        <v>#DIV/0!</v>
      </c>
      <c r="AR142" s="89" t="e">
        <f t="shared" si="56"/>
        <v>#DIV/0!</v>
      </c>
      <c r="AS142" s="89" t="e">
        <f t="shared" si="57"/>
        <v>#DIV/0!</v>
      </c>
      <c r="AT142" s="89" t="e">
        <f t="shared" si="58"/>
        <v>#DIV/0!</v>
      </c>
      <c r="AU142" s="89" t="e">
        <f t="shared" si="59"/>
        <v>#DIV/0!</v>
      </c>
      <c r="AV142" s="89" t="e">
        <f>IF('Emission Calculations'!$F$9="flat",IF(0.053*'Wind Calculations'!$AQ142&gt;$AP$3,58*('Wind Calculations'!$AQ142-$AP$3)^2+25*('Wind Calculations'!$AQ142-$AP$3),0),IF(AR142&gt;$AP$3,(58*(AR142-$AP$3)^2+25*(AR142-$AP$3))*$AP$7,0)+IF(AS142&gt;$AP$3,(58*(AS142-$AP$3)^2+25*(AS142-$AP$3))*$AQ$7,0)+IF(AT142&gt;$AP$3,(58*(AT142-$AP$3)^2+25*(AT142-$AP$3))*$AR$7,0)+IF(AU142&gt;$AP$3,(58*(AU142-$AP$3)^2+25*(AU142-$AP$3))*$AS$7,0))</f>
        <v>#DIV/0!</v>
      </c>
      <c r="AW142" s="89" t="e">
        <f>IF('Emission Calculations'!$F$9="flat",IF(0.056*'Wind Calculations'!$AQ142&gt;$AP$3,1,0),IF(OR(AR142&gt;$AP$3,AS142&gt;$AP$3,AT142&gt;$AP$3,AND((AU142&gt;$AP$3),$AP$7&gt;0)),1,0))</f>
        <v>#DIV/0!</v>
      </c>
    </row>
    <row r="143" spans="1:49">
      <c r="A143" s="148"/>
      <c r="B143" s="136"/>
      <c r="C143" s="89" t="e">
        <f>'Wind Calculations'!$B143*LN(10/$B$4)/LN($B$5/$B$4)</f>
        <v>#DIV/0!</v>
      </c>
      <c r="D143" s="89" t="e">
        <f t="shared" si="40"/>
        <v>#DIV/0!</v>
      </c>
      <c r="E143" s="89" t="e">
        <f t="shared" si="41"/>
        <v>#DIV/0!</v>
      </c>
      <c r="F143" s="89" t="e">
        <f t="shared" si="42"/>
        <v>#DIV/0!</v>
      </c>
      <c r="G143" s="89" t="e">
        <f t="shared" si="43"/>
        <v>#DIV/0!</v>
      </c>
      <c r="H143" s="138" t="e">
        <f>IF('Emission Calculations'!$B$9="flat",IF(0.053*'Wind Calculations'!$C143&gt;$B$3,58*('Wind Calculations'!$C143-$B$3)^2+25*('Wind Calculations'!$C143-$B$3),0),IF(D143&gt;$B$3,(58*(D143-$B$3)^2+25*(D143-$B$3))*$B$7,0)+IF(E143&gt;$B$3,(58*(E143-$B$3)^2+25*(E143-$B$3))*$C$7,0)+IF(F143&gt;$B$3,(58*(F143-$B$3)^2+25*(F143-$B$3))*$D$7,0)+IF(G143&gt;$B$3,(58*(G143-$B$3)^2+25*(G143-$B$3))*$E$7,0))</f>
        <v>#DIV/0!</v>
      </c>
      <c r="I143" s="138" t="e">
        <f>IF('Emission Calculations'!$B$9="flat",IF(0.056*'Wind Calculations'!$C143&gt;$B$3,1,0),IF(OR(D143&gt;$B$3,E143&gt;$B$3,F143&gt;$B$3,AND((G143&gt;$B$3),$B$7&gt;0)),1,0))</f>
        <v>#DIV/0!</v>
      </c>
      <c r="J143" s="139"/>
      <c r="K143" s="148"/>
      <c r="L143" s="136"/>
      <c r="M143" s="89" t="e">
        <f>'Wind Calculations'!$L143*LN(10/$L$4)/LN($L$5/$L$4)</f>
        <v>#DIV/0!</v>
      </c>
      <c r="N143" s="89" t="e">
        <f t="shared" si="44"/>
        <v>#DIV/0!</v>
      </c>
      <c r="O143" s="89" t="e">
        <f t="shared" si="45"/>
        <v>#DIV/0!</v>
      </c>
      <c r="P143" s="89" t="e">
        <f t="shared" si="46"/>
        <v>#DIV/0!</v>
      </c>
      <c r="Q143" s="89" t="e">
        <f t="shared" si="47"/>
        <v>#DIV/0!</v>
      </c>
      <c r="R143" s="89" t="e">
        <f>IF('Emission Calculations'!$C$9="flat",IF(0.053*'Wind Calculations'!$M143&gt;$L$3,58*('Wind Calculations'!$M143-$L$3)^2+25*('Wind Calculations'!$M143-$L$3),0),IF(N143&gt;$L$3,(58*(N143-$L$3)^2+25*(N143-$L$3))*$L$7,0)+IF(O143&gt;$L$3,(58*(O143-$L$3)^2+25*(O143-$L$3))*$M$7,0)+IF(P143&gt;$L$3,(58*(P143-$L$3)^2+25*(P143-$L$3))*$N$7,0)+IF(Q143&gt;$L$3,(58*(Q143-$L$3)^2+25*(Q143-$L$3))*$O$7,0))</f>
        <v>#DIV/0!</v>
      </c>
      <c r="S143" s="89" t="e">
        <f>IF('Emission Calculations'!$C$9="flat",IF(0.056*'Wind Calculations'!$M143&gt;$L$3,1,0),IF(OR(N143&gt;$L$3,O143&gt;$L$3,P143&gt;$L$3,AND((Q143&gt;$L$3),$L$7&gt;0)),1,0))</f>
        <v>#DIV/0!</v>
      </c>
      <c r="T143" s="47"/>
      <c r="U143" s="148"/>
      <c r="V143" s="136"/>
      <c r="W143" s="89" t="e">
        <f>'Wind Calculations'!$V143*LN(10/$V$4)/LN($V$5/$V$4)</f>
        <v>#DIV/0!</v>
      </c>
      <c r="X143" s="89" t="e">
        <f t="shared" si="48"/>
        <v>#DIV/0!</v>
      </c>
      <c r="Y143" s="89" t="e">
        <f t="shared" si="49"/>
        <v>#DIV/0!</v>
      </c>
      <c r="Z143" s="89" t="e">
        <f t="shared" si="50"/>
        <v>#DIV/0!</v>
      </c>
      <c r="AA143" s="89" t="e">
        <f t="shared" si="51"/>
        <v>#DIV/0!</v>
      </c>
      <c r="AB143" s="89" t="e">
        <f>IF('Emission Calculations'!$D$9="flat",IF(0.053*'Wind Calculations'!$W143&gt;$V$3,58*('Wind Calculations'!$W143-$L$3)^2+25*('Wind Calculations'!$W143-$L$3),0),IF(X143&gt;$L$3,(58*(X143-$L$3)^2+25*(X143-$L$3))*$V$7,0)+IF(Y143&gt;$V$3,(58*(Y143-$V$3)^2+25*(Y143-$V$3))*$W$7,0)+IF(Z143&gt;$V$3,(58*(Z143-$V$3)^2+25*(Z143-$V$3))*$X$7,0)+IF(AA143&gt;$V$3,(58*(AA143-$V$3)^2+25*(AA143-$V$3))*$Y$7,0))</f>
        <v>#DIV/0!</v>
      </c>
      <c r="AC143" s="89" t="e">
        <f>IF('Emission Calculations'!$D$9="flat",IF(0.056*'Wind Calculations'!$W143&gt;$V$3,1,0),IF(OR(X143&gt;$V$3,Y143&gt;$V$3,Z143&gt;$V$3,AND((AA143&gt;$V$3),$V$7&gt;0)),1,0))</f>
        <v>#DIV/0!</v>
      </c>
      <c r="AD143" s="47"/>
      <c r="AE143" s="148"/>
      <c r="AF143" s="136"/>
      <c r="AG143" s="89" t="e">
        <f>'Wind Calculations'!$AF143*LN(10/$AF$4)/LN($AF$5/$AF$4)</f>
        <v>#DIV/0!</v>
      </c>
      <c r="AH143" s="89" t="e">
        <f t="shared" si="52"/>
        <v>#DIV/0!</v>
      </c>
      <c r="AI143" s="89" t="e">
        <f t="shared" si="53"/>
        <v>#DIV/0!</v>
      </c>
      <c r="AJ143" s="89" t="e">
        <f t="shared" si="54"/>
        <v>#DIV/0!</v>
      </c>
      <c r="AK143" s="89" t="e">
        <f t="shared" si="55"/>
        <v>#DIV/0!</v>
      </c>
      <c r="AL143" s="89" t="e">
        <f>IF('Emission Calculations'!$E$9="flat",IF(0.053*'Wind Calculations'!$AG143&gt;$AF$3,58*('Wind Calculations'!$AG143-$AF$3)^2+25*('Wind Calculations'!$AG143-$AF$3),0),IF(AH143&gt;$AF$3,(58*(AH143-$AF$3)^2+25*(AH143-$AF$3))*$AF$7,0)+IF(AI143&gt;$AF$3,(58*(AI143-$AF$3)^2+25*(AI143-$AF$3))*$AG$7,0)+IF(AJ143&gt;$AF$3,(58*(AJ143-$AF$3)^2+25*(AJ143-$AF$3))*$AH$7,0)+IF(AK143&gt;$AF$3,(58*(AK143-$AF$3)^2+25*(AK143-$AF$3))*$AI$7,0))</f>
        <v>#DIV/0!</v>
      </c>
      <c r="AM143" s="89" t="e">
        <f>IF('Emission Calculations'!$E$9="flat",IF(0.056*'Wind Calculations'!$AG143&gt;$AF$3,1,0),IF(OR(AH143&gt;$AF$3,AI143&gt;$AF$3,AJ143&gt;$AF$3,AND((AK143&gt;$AF$3),$AF$7&gt;0)),1,0))</f>
        <v>#DIV/0!</v>
      </c>
      <c r="AN143" s="47"/>
      <c r="AO143" s="148"/>
      <c r="AP143" s="136"/>
      <c r="AQ143" s="89" t="e">
        <f>'Wind Calculations'!$AP143*LN(10/$AP$4)/LN($AP$5/$AP$4)</f>
        <v>#DIV/0!</v>
      </c>
      <c r="AR143" s="89" t="e">
        <f t="shared" si="56"/>
        <v>#DIV/0!</v>
      </c>
      <c r="AS143" s="89" t="e">
        <f t="shared" si="57"/>
        <v>#DIV/0!</v>
      </c>
      <c r="AT143" s="89" t="e">
        <f t="shared" si="58"/>
        <v>#DIV/0!</v>
      </c>
      <c r="AU143" s="89" t="e">
        <f t="shared" si="59"/>
        <v>#DIV/0!</v>
      </c>
      <c r="AV143" s="89" t="e">
        <f>IF('Emission Calculations'!$F$9="flat",IF(0.053*'Wind Calculations'!$AQ143&gt;$AP$3,58*('Wind Calculations'!$AQ143-$AP$3)^2+25*('Wind Calculations'!$AQ143-$AP$3),0),IF(AR143&gt;$AP$3,(58*(AR143-$AP$3)^2+25*(AR143-$AP$3))*$AP$7,0)+IF(AS143&gt;$AP$3,(58*(AS143-$AP$3)^2+25*(AS143-$AP$3))*$AQ$7,0)+IF(AT143&gt;$AP$3,(58*(AT143-$AP$3)^2+25*(AT143-$AP$3))*$AR$7,0)+IF(AU143&gt;$AP$3,(58*(AU143-$AP$3)^2+25*(AU143-$AP$3))*$AS$7,0))</f>
        <v>#DIV/0!</v>
      </c>
      <c r="AW143" s="89" t="e">
        <f>IF('Emission Calculations'!$F$9="flat",IF(0.056*'Wind Calculations'!$AQ143&gt;$AP$3,1,0),IF(OR(AR143&gt;$AP$3,AS143&gt;$AP$3,AT143&gt;$AP$3,AND((AU143&gt;$AP$3),$AP$7&gt;0)),1,0))</f>
        <v>#DIV/0!</v>
      </c>
    </row>
    <row r="144" spans="1:49">
      <c r="A144" s="148"/>
      <c r="B144" s="136"/>
      <c r="C144" s="89" t="e">
        <f>'Wind Calculations'!$B144*LN(10/$B$4)/LN($B$5/$B$4)</f>
        <v>#DIV/0!</v>
      </c>
      <c r="D144" s="89" t="e">
        <f t="shared" si="40"/>
        <v>#DIV/0!</v>
      </c>
      <c r="E144" s="89" t="e">
        <f t="shared" si="41"/>
        <v>#DIV/0!</v>
      </c>
      <c r="F144" s="89" t="e">
        <f t="shared" si="42"/>
        <v>#DIV/0!</v>
      </c>
      <c r="G144" s="89" t="e">
        <f t="shared" si="43"/>
        <v>#DIV/0!</v>
      </c>
      <c r="H144" s="138" t="e">
        <f>IF('Emission Calculations'!$B$9="flat",IF(0.053*'Wind Calculations'!$C144&gt;$B$3,58*('Wind Calculations'!$C144-$B$3)^2+25*('Wind Calculations'!$C144-$B$3),0),IF(D144&gt;$B$3,(58*(D144-$B$3)^2+25*(D144-$B$3))*$B$7,0)+IF(E144&gt;$B$3,(58*(E144-$B$3)^2+25*(E144-$B$3))*$C$7,0)+IF(F144&gt;$B$3,(58*(F144-$B$3)^2+25*(F144-$B$3))*$D$7,0)+IF(G144&gt;$B$3,(58*(G144-$B$3)^2+25*(G144-$B$3))*$E$7,0))</f>
        <v>#DIV/0!</v>
      </c>
      <c r="I144" s="138" t="e">
        <f>IF('Emission Calculations'!$B$9="flat",IF(0.056*'Wind Calculations'!$C144&gt;$B$3,1,0),IF(OR(D144&gt;$B$3,E144&gt;$B$3,F144&gt;$B$3,AND((G144&gt;$B$3),$B$7&gt;0)),1,0))</f>
        <v>#DIV/0!</v>
      </c>
      <c r="J144" s="139"/>
      <c r="K144" s="148"/>
      <c r="L144" s="136"/>
      <c r="M144" s="89" t="e">
        <f>'Wind Calculations'!$L144*LN(10/$L$4)/LN($L$5/$L$4)</f>
        <v>#DIV/0!</v>
      </c>
      <c r="N144" s="89" t="e">
        <f t="shared" si="44"/>
        <v>#DIV/0!</v>
      </c>
      <c r="O144" s="89" t="e">
        <f t="shared" si="45"/>
        <v>#DIV/0!</v>
      </c>
      <c r="P144" s="89" t="e">
        <f t="shared" si="46"/>
        <v>#DIV/0!</v>
      </c>
      <c r="Q144" s="89" t="e">
        <f t="shared" si="47"/>
        <v>#DIV/0!</v>
      </c>
      <c r="R144" s="89" t="e">
        <f>IF('Emission Calculations'!$C$9="flat",IF(0.053*'Wind Calculations'!$M144&gt;$L$3,58*('Wind Calculations'!$M144-$L$3)^2+25*('Wind Calculations'!$M144-$L$3),0),IF(N144&gt;$L$3,(58*(N144-$L$3)^2+25*(N144-$L$3))*$L$7,0)+IF(O144&gt;$L$3,(58*(O144-$L$3)^2+25*(O144-$L$3))*$M$7,0)+IF(P144&gt;$L$3,(58*(P144-$L$3)^2+25*(P144-$L$3))*$N$7,0)+IF(Q144&gt;$L$3,(58*(Q144-$L$3)^2+25*(Q144-$L$3))*$O$7,0))</f>
        <v>#DIV/0!</v>
      </c>
      <c r="S144" s="89" t="e">
        <f>IF('Emission Calculations'!$C$9="flat",IF(0.056*'Wind Calculations'!$M144&gt;$L$3,1,0),IF(OR(N144&gt;$L$3,O144&gt;$L$3,P144&gt;$L$3,AND((Q144&gt;$L$3),$L$7&gt;0)),1,0))</f>
        <v>#DIV/0!</v>
      </c>
      <c r="T144" s="47"/>
      <c r="U144" s="148"/>
      <c r="V144" s="136"/>
      <c r="W144" s="89" t="e">
        <f>'Wind Calculations'!$V144*LN(10/$V$4)/LN($V$5/$V$4)</f>
        <v>#DIV/0!</v>
      </c>
      <c r="X144" s="89" t="e">
        <f t="shared" si="48"/>
        <v>#DIV/0!</v>
      </c>
      <c r="Y144" s="89" t="e">
        <f t="shared" si="49"/>
        <v>#DIV/0!</v>
      </c>
      <c r="Z144" s="89" t="e">
        <f t="shared" si="50"/>
        <v>#DIV/0!</v>
      </c>
      <c r="AA144" s="89" t="e">
        <f t="shared" si="51"/>
        <v>#DIV/0!</v>
      </c>
      <c r="AB144" s="89" t="e">
        <f>IF('Emission Calculations'!$D$9="flat",IF(0.053*'Wind Calculations'!$W144&gt;$V$3,58*('Wind Calculations'!$W144-$L$3)^2+25*('Wind Calculations'!$W144-$L$3),0),IF(X144&gt;$L$3,(58*(X144-$L$3)^2+25*(X144-$L$3))*$V$7,0)+IF(Y144&gt;$V$3,(58*(Y144-$V$3)^2+25*(Y144-$V$3))*$W$7,0)+IF(Z144&gt;$V$3,(58*(Z144-$V$3)^2+25*(Z144-$V$3))*$X$7,0)+IF(AA144&gt;$V$3,(58*(AA144-$V$3)^2+25*(AA144-$V$3))*$Y$7,0))</f>
        <v>#DIV/0!</v>
      </c>
      <c r="AC144" s="89" t="e">
        <f>IF('Emission Calculations'!$D$9="flat",IF(0.056*'Wind Calculations'!$W144&gt;$V$3,1,0),IF(OR(X144&gt;$V$3,Y144&gt;$V$3,Z144&gt;$V$3,AND((AA144&gt;$V$3),$V$7&gt;0)),1,0))</f>
        <v>#DIV/0!</v>
      </c>
      <c r="AD144" s="47"/>
      <c r="AE144" s="148"/>
      <c r="AF144" s="136"/>
      <c r="AG144" s="89" t="e">
        <f>'Wind Calculations'!$AF144*LN(10/$AF$4)/LN($AF$5/$AF$4)</f>
        <v>#DIV/0!</v>
      </c>
      <c r="AH144" s="89" t="e">
        <f t="shared" si="52"/>
        <v>#DIV/0!</v>
      </c>
      <c r="AI144" s="89" t="e">
        <f t="shared" si="53"/>
        <v>#DIV/0!</v>
      </c>
      <c r="AJ144" s="89" t="e">
        <f t="shared" si="54"/>
        <v>#DIV/0!</v>
      </c>
      <c r="AK144" s="89" t="e">
        <f t="shared" si="55"/>
        <v>#DIV/0!</v>
      </c>
      <c r="AL144" s="89" t="e">
        <f>IF('Emission Calculations'!$E$9="flat",IF(0.053*'Wind Calculations'!$AG144&gt;$AF$3,58*('Wind Calculations'!$AG144-$AF$3)^2+25*('Wind Calculations'!$AG144-$AF$3),0),IF(AH144&gt;$AF$3,(58*(AH144-$AF$3)^2+25*(AH144-$AF$3))*$AF$7,0)+IF(AI144&gt;$AF$3,(58*(AI144-$AF$3)^2+25*(AI144-$AF$3))*$AG$7,0)+IF(AJ144&gt;$AF$3,(58*(AJ144-$AF$3)^2+25*(AJ144-$AF$3))*$AH$7,0)+IF(AK144&gt;$AF$3,(58*(AK144-$AF$3)^2+25*(AK144-$AF$3))*$AI$7,0))</f>
        <v>#DIV/0!</v>
      </c>
      <c r="AM144" s="89" t="e">
        <f>IF('Emission Calculations'!$E$9="flat",IF(0.056*'Wind Calculations'!$AG144&gt;$AF$3,1,0),IF(OR(AH144&gt;$AF$3,AI144&gt;$AF$3,AJ144&gt;$AF$3,AND((AK144&gt;$AF$3),$AF$7&gt;0)),1,0))</f>
        <v>#DIV/0!</v>
      </c>
      <c r="AN144" s="47"/>
      <c r="AO144" s="148"/>
      <c r="AP144" s="136"/>
      <c r="AQ144" s="89" t="e">
        <f>'Wind Calculations'!$AP144*LN(10/$AP$4)/LN($AP$5/$AP$4)</f>
        <v>#DIV/0!</v>
      </c>
      <c r="AR144" s="89" t="e">
        <f t="shared" si="56"/>
        <v>#DIV/0!</v>
      </c>
      <c r="AS144" s="89" t="e">
        <f t="shared" si="57"/>
        <v>#DIV/0!</v>
      </c>
      <c r="AT144" s="89" t="e">
        <f t="shared" si="58"/>
        <v>#DIV/0!</v>
      </c>
      <c r="AU144" s="89" t="e">
        <f t="shared" si="59"/>
        <v>#DIV/0!</v>
      </c>
      <c r="AV144" s="89" t="e">
        <f>IF('Emission Calculations'!$F$9="flat",IF(0.053*'Wind Calculations'!$AQ144&gt;$AP$3,58*('Wind Calculations'!$AQ144-$AP$3)^2+25*('Wind Calculations'!$AQ144-$AP$3),0),IF(AR144&gt;$AP$3,(58*(AR144-$AP$3)^2+25*(AR144-$AP$3))*$AP$7,0)+IF(AS144&gt;$AP$3,(58*(AS144-$AP$3)^2+25*(AS144-$AP$3))*$AQ$7,0)+IF(AT144&gt;$AP$3,(58*(AT144-$AP$3)^2+25*(AT144-$AP$3))*$AR$7,0)+IF(AU144&gt;$AP$3,(58*(AU144-$AP$3)^2+25*(AU144-$AP$3))*$AS$7,0))</f>
        <v>#DIV/0!</v>
      </c>
      <c r="AW144" s="89" t="e">
        <f>IF('Emission Calculations'!$F$9="flat",IF(0.056*'Wind Calculations'!$AQ144&gt;$AP$3,1,0),IF(OR(AR144&gt;$AP$3,AS144&gt;$AP$3,AT144&gt;$AP$3,AND((AU144&gt;$AP$3),$AP$7&gt;0)),1,0))</f>
        <v>#DIV/0!</v>
      </c>
    </row>
    <row r="145" spans="1:49">
      <c r="A145" s="148"/>
      <c r="B145" s="136"/>
      <c r="C145" s="89" t="e">
        <f>'Wind Calculations'!$B145*LN(10/$B$4)/LN($B$5/$B$4)</f>
        <v>#DIV/0!</v>
      </c>
      <c r="D145" s="89" t="e">
        <f t="shared" si="40"/>
        <v>#DIV/0!</v>
      </c>
      <c r="E145" s="89" t="e">
        <f t="shared" si="41"/>
        <v>#DIV/0!</v>
      </c>
      <c r="F145" s="89" t="e">
        <f t="shared" si="42"/>
        <v>#DIV/0!</v>
      </c>
      <c r="G145" s="89" t="e">
        <f t="shared" si="43"/>
        <v>#DIV/0!</v>
      </c>
      <c r="H145" s="138" t="e">
        <f>IF('Emission Calculations'!$B$9="flat",IF(0.053*'Wind Calculations'!$C145&gt;$B$3,58*('Wind Calculations'!$C145-$B$3)^2+25*('Wind Calculations'!$C145-$B$3),0),IF(D145&gt;$B$3,(58*(D145-$B$3)^2+25*(D145-$B$3))*$B$7,0)+IF(E145&gt;$B$3,(58*(E145-$B$3)^2+25*(E145-$B$3))*$C$7,0)+IF(F145&gt;$B$3,(58*(F145-$B$3)^2+25*(F145-$B$3))*$D$7,0)+IF(G145&gt;$B$3,(58*(G145-$B$3)^2+25*(G145-$B$3))*$E$7,0))</f>
        <v>#DIV/0!</v>
      </c>
      <c r="I145" s="138" t="e">
        <f>IF('Emission Calculations'!$B$9="flat",IF(0.056*'Wind Calculations'!$C145&gt;$B$3,1,0),IF(OR(D145&gt;$B$3,E145&gt;$B$3,F145&gt;$B$3,AND((G145&gt;$B$3),$B$7&gt;0)),1,0))</f>
        <v>#DIV/0!</v>
      </c>
      <c r="J145" s="139"/>
      <c r="K145" s="148"/>
      <c r="L145" s="136"/>
      <c r="M145" s="89" t="e">
        <f>'Wind Calculations'!$L145*LN(10/$L$4)/LN($L$5/$L$4)</f>
        <v>#DIV/0!</v>
      </c>
      <c r="N145" s="89" t="e">
        <f t="shared" si="44"/>
        <v>#DIV/0!</v>
      </c>
      <c r="O145" s="89" t="e">
        <f t="shared" si="45"/>
        <v>#DIV/0!</v>
      </c>
      <c r="P145" s="89" t="e">
        <f t="shared" si="46"/>
        <v>#DIV/0!</v>
      </c>
      <c r="Q145" s="89" t="e">
        <f t="shared" si="47"/>
        <v>#DIV/0!</v>
      </c>
      <c r="R145" s="89" t="e">
        <f>IF('Emission Calculations'!$C$9="flat",IF(0.053*'Wind Calculations'!$M145&gt;$L$3,58*('Wind Calculations'!$M145-$L$3)^2+25*('Wind Calculations'!$M145-$L$3),0),IF(N145&gt;$L$3,(58*(N145-$L$3)^2+25*(N145-$L$3))*$L$7,0)+IF(O145&gt;$L$3,(58*(O145-$L$3)^2+25*(O145-$L$3))*$M$7,0)+IF(P145&gt;$L$3,(58*(P145-$L$3)^2+25*(P145-$L$3))*$N$7,0)+IF(Q145&gt;$L$3,(58*(Q145-$L$3)^2+25*(Q145-$L$3))*$O$7,0))</f>
        <v>#DIV/0!</v>
      </c>
      <c r="S145" s="89" t="e">
        <f>IF('Emission Calculations'!$C$9="flat",IF(0.056*'Wind Calculations'!$M145&gt;$L$3,1,0),IF(OR(N145&gt;$L$3,O145&gt;$L$3,P145&gt;$L$3,AND((Q145&gt;$L$3),$L$7&gt;0)),1,0))</f>
        <v>#DIV/0!</v>
      </c>
      <c r="T145" s="47"/>
      <c r="U145" s="148"/>
      <c r="V145" s="136"/>
      <c r="W145" s="89" t="e">
        <f>'Wind Calculations'!$V145*LN(10/$V$4)/LN($V$5/$V$4)</f>
        <v>#DIV/0!</v>
      </c>
      <c r="X145" s="89" t="e">
        <f t="shared" si="48"/>
        <v>#DIV/0!</v>
      </c>
      <c r="Y145" s="89" t="e">
        <f t="shared" si="49"/>
        <v>#DIV/0!</v>
      </c>
      <c r="Z145" s="89" t="e">
        <f t="shared" si="50"/>
        <v>#DIV/0!</v>
      </c>
      <c r="AA145" s="89" t="e">
        <f t="shared" si="51"/>
        <v>#DIV/0!</v>
      </c>
      <c r="AB145" s="89" t="e">
        <f>IF('Emission Calculations'!$D$9="flat",IF(0.053*'Wind Calculations'!$W145&gt;$V$3,58*('Wind Calculations'!$W145-$L$3)^2+25*('Wind Calculations'!$W145-$L$3),0),IF(X145&gt;$L$3,(58*(X145-$L$3)^2+25*(X145-$L$3))*$V$7,0)+IF(Y145&gt;$V$3,(58*(Y145-$V$3)^2+25*(Y145-$V$3))*$W$7,0)+IF(Z145&gt;$V$3,(58*(Z145-$V$3)^2+25*(Z145-$V$3))*$X$7,0)+IF(AA145&gt;$V$3,(58*(AA145-$V$3)^2+25*(AA145-$V$3))*$Y$7,0))</f>
        <v>#DIV/0!</v>
      </c>
      <c r="AC145" s="89" t="e">
        <f>IF('Emission Calculations'!$D$9="flat",IF(0.056*'Wind Calculations'!$W145&gt;$V$3,1,0),IF(OR(X145&gt;$V$3,Y145&gt;$V$3,Z145&gt;$V$3,AND((AA145&gt;$V$3),$V$7&gt;0)),1,0))</f>
        <v>#DIV/0!</v>
      </c>
      <c r="AD145" s="47"/>
      <c r="AE145" s="148"/>
      <c r="AF145" s="136"/>
      <c r="AG145" s="89" t="e">
        <f>'Wind Calculations'!$AF145*LN(10/$AF$4)/LN($AF$5/$AF$4)</f>
        <v>#DIV/0!</v>
      </c>
      <c r="AH145" s="89" t="e">
        <f t="shared" si="52"/>
        <v>#DIV/0!</v>
      </c>
      <c r="AI145" s="89" t="e">
        <f t="shared" si="53"/>
        <v>#DIV/0!</v>
      </c>
      <c r="AJ145" s="89" t="e">
        <f t="shared" si="54"/>
        <v>#DIV/0!</v>
      </c>
      <c r="AK145" s="89" t="e">
        <f t="shared" si="55"/>
        <v>#DIV/0!</v>
      </c>
      <c r="AL145" s="89" t="e">
        <f>IF('Emission Calculations'!$E$9="flat",IF(0.053*'Wind Calculations'!$AG145&gt;$AF$3,58*('Wind Calculations'!$AG145-$AF$3)^2+25*('Wind Calculations'!$AG145-$AF$3),0),IF(AH145&gt;$AF$3,(58*(AH145-$AF$3)^2+25*(AH145-$AF$3))*$AF$7,0)+IF(AI145&gt;$AF$3,(58*(AI145-$AF$3)^2+25*(AI145-$AF$3))*$AG$7,0)+IF(AJ145&gt;$AF$3,(58*(AJ145-$AF$3)^2+25*(AJ145-$AF$3))*$AH$7,0)+IF(AK145&gt;$AF$3,(58*(AK145-$AF$3)^2+25*(AK145-$AF$3))*$AI$7,0))</f>
        <v>#DIV/0!</v>
      </c>
      <c r="AM145" s="89" t="e">
        <f>IF('Emission Calculations'!$E$9="flat",IF(0.056*'Wind Calculations'!$AG145&gt;$AF$3,1,0),IF(OR(AH145&gt;$AF$3,AI145&gt;$AF$3,AJ145&gt;$AF$3,AND((AK145&gt;$AF$3),$AF$7&gt;0)),1,0))</f>
        <v>#DIV/0!</v>
      </c>
      <c r="AN145" s="47"/>
      <c r="AO145" s="148"/>
      <c r="AP145" s="136"/>
      <c r="AQ145" s="89" t="e">
        <f>'Wind Calculations'!$AP145*LN(10/$AP$4)/LN($AP$5/$AP$4)</f>
        <v>#DIV/0!</v>
      </c>
      <c r="AR145" s="89" t="e">
        <f t="shared" si="56"/>
        <v>#DIV/0!</v>
      </c>
      <c r="AS145" s="89" t="e">
        <f t="shared" si="57"/>
        <v>#DIV/0!</v>
      </c>
      <c r="AT145" s="89" t="e">
        <f t="shared" si="58"/>
        <v>#DIV/0!</v>
      </c>
      <c r="AU145" s="89" t="e">
        <f t="shared" si="59"/>
        <v>#DIV/0!</v>
      </c>
      <c r="AV145" s="89" t="e">
        <f>IF('Emission Calculations'!$F$9="flat",IF(0.053*'Wind Calculations'!$AQ145&gt;$AP$3,58*('Wind Calculations'!$AQ145-$AP$3)^2+25*('Wind Calculations'!$AQ145-$AP$3),0),IF(AR145&gt;$AP$3,(58*(AR145-$AP$3)^2+25*(AR145-$AP$3))*$AP$7,0)+IF(AS145&gt;$AP$3,(58*(AS145-$AP$3)^2+25*(AS145-$AP$3))*$AQ$7,0)+IF(AT145&gt;$AP$3,(58*(AT145-$AP$3)^2+25*(AT145-$AP$3))*$AR$7,0)+IF(AU145&gt;$AP$3,(58*(AU145-$AP$3)^2+25*(AU145-$AP$3))*$AS$7,0))</f>
        <v>#DIV/0!</v>
      </c>
      <c r="AW145" s="89" t="e">
        <f>IF('Emission Calculations'!$F$9="flat",IF(0.056*'Wind Calculations'!$AQ145&gt;$AP$3,1,0),IF(OR(AR145&gt;$AP$3,AS145&gt;$AP$3,AT145&gt;$AP$3,AND((AU145&gt;$AP$3),$AP$7&gt;0)),1,0))</f>
        <v>#DIV/0!</v>
      </c>
    </row>
    <row r="146" spans="1:49">
      <c r="A146" s="148"/>
      <c r="B146" s="136"/>
      <c r="C146" s="89" t="e">
        <f>'Wind Calculations'!$B146*LN(10/$B$4)/LN($B$5/$B$4)</f>
        <v>#DIV/0!</v>
      </c>
      <c r="D146" s="89" t="e">
        <f t="shared" si="40"/>
        <v>#DIV/0!</v>
      </c>
      <c r="E146" s="89" t="e">
        <f t="shared" si="41"/>
        <v>#DIV/0!</v>
      </c>
      <c r="F146" s="89" t="e">
        <f t="shared" si="42"/>
        <v>#DIV/0!</v>
      </c>
      <c r="G146" s="89" t="e">
        <f t="shared" si="43"/>
        <v>#DIV/0!</v>
      </c>
      <c r="H146" s="138" t="e">
        <f>IF('Emission Calculations'!$B$9="flat",IF(0.053*'Wind Calculations'!$C146&gt;$B$3,58*('Wind Calculations'!$C146-$B$3)^2+25*('Wind Calculations'!$C146-$B$3),0),IF(D146&gt;$B$3,(58*(D146-$B$3)^2+25*(D146-$B$3))*$B$7,0)+IF(E146&gt;$B$3,(58*(E146-$B$3)^2+25*(E146-$B$3))*$C$7,0)+IF(F146&gt;$B$3,(58*(F146-$B$3)^2+25*(F146-$B$3))*$D$7,0)+IF(G146&gt;$B$3,(58*(G146-$B$3)^2+25*(G146-$B$3))*$E$7,0))</f>
        <v>#DIV/0!</v>
      </c>
      <c r="I146" s="138" t="e">
        <f>IF('Emission Calculations'!$B$9="flat",IF(0.056*'Wind Calculations'!$C146&gt;$B$3,1,0),IF(OR(D146&gt;$B$3,E146&gt;$B$3,F146&gt;$B$3,AND((G146&gt;$B$3),$B$7&gt;0)),1,0))</f>
        <v>#DIV/0!</v>
      </c>
      <c r="J146" s="139"/>
      <c r="K146" s="148"/>
      <c r="L146" s="136"/>
      <c r="M146" s="89" t="e">
        <f>'Wind Calculations'!$L146*LN(10/$L$4)/LN($L$5/$L$4)</f>
        <v>#DIV/0!</v>
      </c>
      <c r="N146" s="89" t="e">
        <f t="shared" si="44"/>
        <v>#DIV/0!</v>
      </c>
      <c r="O146" s="89" t="e">
        <f t="shared" si="45"/>
        <v>#DIV/0!</v>
      </c>
      <c r="P146" s="89" t="e">
        <f t="shared" si="46"/>
        <v>#DIV/0!</v>
      </c>
      <c r="Q146" s="89" t="e">
        <f t="shared" si="47"/>
        <v>#DIV/0!</v>
      </c>
      <c r="R146" s="89" t="e">
        <f>IF('Emission Calculations'!$C$9="flat",IF(0.053*'Wind Calculations'!$M146&gt;$L$3,58*('Wind Calculations'!$M146-$L$3)^2+25*('Wind Calculations'!$M146-$L$3),0),IF(N146&gt;$L$3,(58*(N146-$L$3)^2+25*(N146-$L$3))*$L$7,0)+IF(O146&gt;$L$3,(58*(O146-$L$3)^2+25*(O146-$L$3))*$M$7,0)+IF(P146&gt;$L$3,(58*(P146-$L$3)^2+25*(P146-$L$3))*$N$7,0)+IF(Q146&gt;$L$3,(58*(Q146-$L$3)^2+25*(Q146-$L$3))*$O$7,0))</f>
        <v>#DIV/0!</v>
      </c>
      <c r="S146" s="89" t="e">
        <f>IF('Emission Calculations'!$C$9="flat",IF(0.056*'Wind Calculations'!$M146&gt;$L$3,1,0),IF(OR(N146&gt;$L$3,O146&gt;$L$3,P146&gt;$L$3,AND((Q146&gt;$L$3),$L$7&gt;0)),1,0))</f>
        <v>#DIV/0!</v>
      </c>
      <c r="T146" s="47"/>
      <c r="U146" s="148"/>
      <c r="V146" s="136"/>
      <c r="W146" s="89" t="e">
        <f>'Wind Calculations'!$V146*LN(10/$V$4)/LN($V$5/$V$4)</f>
        <v>#DIV/0!</v>
      </c>
      <c r="X146" s="89" t="e">
        <f t="shared" si="48"/>
        <v>#DIV/0!</v>
      </c>
      <c r="Y146" s="89" t="e">
        <f t="shared" si="49"/>
        <v>#DIV/0!</v>
      </c>
      <c r="Z146" s="89" t="e">
        <f t="shared" si="50"/>
        <v>#DIV/0!</v>
      </c>
      <c r="AA146" s="89" t="e">
        <f t="shared" si="51"/>
        <v>#DIV/0!</v>
      </c>
      <c r="AB146" s="89" t="e">
        <f>IF('Emission Calculations'!$D$9="flat",IF(0.053*'Wind Calculations'!$W146&gt;$V$3,58*('Wind Calculations'!$W146-$L$3)^2+25*('Wind Calculations'!$W146-$L$3),0),IF(X146&gt;$L$3,(58*(X146-$L$3)^2+25*(X146-$L$3))*$V$7,0)+IF(Y146&gt;$V$3,(58*(Y146-$V$3)^2+25*(Y146-$V$3))*$W$7,0)+IF(Z146&gt;$V$3,(58*(Z146-$V$3)^2+25*(Z146-$V$3))*$X$7,0)+IF(AA146&gt;$V$3,(58*(AA146-$V$3)^2+25*(AA146-$V$3))*$Y$7,0))</f>
        <v>#DIV/0!</v>
      </c>
      <c r="AC146" s="89" t="e">
        <f>IF('Emission Calculations'!$D$9="flat",IF(0.056*'Wind Calculations'!$W146&gt;$V$3,1,0),IF(OR(X146&gt;$V$3,Y146&gt;$V$3,Z146&gt;$V$3,AND((AA146&gt;$V$3),$V$7&gt;0)),1,0))</f>
        <v>#DIV/0!</v>
      </c>
      <c r="AD146" s="47"/>
      <c r="AE146" s="148"/>
      <c r="AF146" s="136"/>
      <c r="AG146" s="89" t="e">
        <f>'Wind Calculations'!$AF146*LN(10/$AF$4)/LN($AF$5/$AF$4)</f>
        <v>#DIV/0!</v>
      </c>
      <c r="AH146" s="89" t="e">
        <f t="shared" si="52"/>
        <v>#DIV/0!</v>
      </c>
      <c r="AI146" s="89" t="e">
        <f t="shared" si="53"/>
        <v>#DIV/0!</v>
      </c>
      <c r="AJ146" s="89" t="e">
        <f t="shared" si="54"/>
        <v>#DIV/0!</v>
      </c>
      <c r="AK146" s="89" t="e">
        <f t="shared" si="55"/>
        <v>#DIV/0!</v>
      </c>
      <c r="AL146" s="89" t="e">
        <f>IF('Emission Calculations'!$E$9="flat",IF(0.053*'Wind Calculations'!$AG146&gt;$AF$3,58*('Wind Calculations'!$AG146-$AF$3)^2+25*('Wind Calculations'!$AG146-$AF$3),0),IF(AH146&gt;$AF$3,(58*(AH146-$AF$3)^2+25*(AH146-$AF$3))*$AF$7,0)+IF(AI146&gt;$AF$3,(58*(AI146-$AF$3)^2+25*(AI146-$AF$3))*$AG$7,0)+IF(AJ146&gt;$AF$3,(58*(AJ146-$AF$3)^2+25*(AJ146-$AF$3))*$AH$7,0)+IF(AK146&gt;$AF$3,(58*(AK146-$AF$3)^2+25*(AK146-$AF$3))*$AI$7,0))</f>
        <v>#DIV/0!</v>
      </c>
      <c r="AM146" s="89" t="e">
        <f>IF('Emission Calculations'!$E$9="flat",IF(0.056*'Wind Calculations'!$AG146&gt;$AF$3,1,0),IF(OR(AH146&gt;$AF$3,AI146&gt;$AF$3,AJ146&gt;$AF$3,AND((AK146&gt;$AF$3),$AF$7&gt;0)),1,0))</f>
        <v>#DIV/0!</v>
      </c>
      <c r="AN146" s="47"/>
      <c r="AO146" s="148"/>
      <c r="AP146" s="136"/>
      <c r="AQ146" s="89" t="e">
        <f>'Wind Calculations'!$AP146*LN(10/$AP$4)/LN($AP$5/$AP$4)</f>
        <v>#DIV/0!</v>
      </c>
      <c r="AR146" s="89" t="e">
        <f t="shared" si="56"/>
        <v>#DIV/0!</v>
      </c>
      <c r="AS146" s="89" t="e">
        <f t="shared" si="57"/>
        <v>#DIV/0!</v>
      </c>
      <c r="AT146" s="89" t="e">
        <f t="shared" si="58"/>
        <v>#DIV/0!</v>
      </c>
      <c r="AU146" s="89" t="e">
        <f t="shared" si="59"/>
        <v>#DIV/0!</v>
      </c>
      <c r="AV146" s="89" t="e">
        <f>IF('Emission Calculations'!$F$9="flat",IF(0.053*'Wind Calculations'!$AQ146&gt;$AP$3,58*('Wind Calculations'!$AQ146-$AP$3)^2+25*('Wind Calculations'!$AQ146-$AP$3),0),IF(AR146&gt;$AP$3,(58*(AR146-$AP$3)^2+25*(AR146-$AP$3))*$AP$7,0)+IF(AS146&gt;$AP$3,(58*(AS146-$AP$3)^2+25*(AS146-$AP$3))*$AQ$7,0)+IF(AT146&gt;$AP$3,(58*(AT146-$AP$3)^2+25*(AT146-$AP$3))*$AR$7,0)+IF(AU146&gt;$AP$3,(58*(AU146-$AP$3)^2+25*(AU146-$AP$3))*$AS$7,0))</f>
        <v>#DIV/0!</v>
      </c>
      <c r="AW146" s="89" t="e">
        <f>IF('Emission Calculations'!$F$9="flat",IF(0.056*'Wind Calculations'!$AQ146&gt;$AP$3,1,0),IF(OR(AR146&gt;$AP$3,AS146&gt;$AP$3,AT146&gt;$AP$3,AND((AU146&gt;$AP$3),$AP$7&gt;0)),1,0))</f>
        <v>#DIV/0!</v>
      </c>
    </row>
    <row r="147" spans="1:49">
      <c r="A147" s="148"/>
      <c r="B147" s="136"/>
      <c r="C147" s="89" t="e">
        <f>'Wind Calculations'!$B147*LN(10/$B$4)/LN($B$5/$B$4)</f>
        <v>#DIV/0!</v>
      </c>
      <c r="D147" s="89" t="e">
        <f t="shared" si="40"/>
        <v>#DIV/0!</v>
      </c>
      <c r="E147" s="89" t="e">
        <f t="shared" si="41"/>
        <v>#DIV/0!</v>
      </c>
      <c r="F147" s="89" t="e">
        <f t="shared" si="42"/>
        <v>#DIV/0!</v>
      </c>
      <c r="G147" s="89" t="e">
        <f t="shared" si="43"/>
        <v>#DIV/0!</v>
      </c>
      <c r="H147" s="138" t="e">
        <f>IF('Emission Calculations'!$B$9="flat",IF(0.053*'Wind Calculations'!$C147&gt;$B$3,58*('Wind Calculations'!$C147-$B$3)^2+25*('Wind Calculations'!$C147-$B$3),0),IF(D147&gt;$B$3,(58*(D147-$B$3)^2+25*(D147-$B$3))*$B$7,0)+IF(E147&gt;$B$3,(58*(E147-$B$3)^2+25*(E147-$B$3))*$C$7,0)+IF(F147&gt;$B$3,(58*(F147-$B$3)^2+25*(F147-$B$3))*$D$7,0)+IF(G147&gt;$B$3,(58*(G147-$B$3)^2+25*(G147-$B$3))*$E$7,0))</f>
        <v>#DIV/0!</v>
      </c>
      <c r="I147" s="138" t="e">
        <f>IF('Emission Calculations'!$B$9="flat",IF(0.056*'Wind Calculations'!$C147&gt;$B$3,1,0),IF(OR(D147&gt;$B$3,E147&gt;$B$3,F147&gt;$B$3,AND((G147&gt;$B$3),$B$7&gt;0)),1,0))</f>
        <v>#DIV/0!</v>
      </c>
      <c r="J147" s="139"/>
      <c r="K147" s="148"/>
      <c r="L147" s="136"/>
      <c r="M147" s="89" t="e">
        <f>'Wind Calculations'!$L147*LN(10/$L$4)/LN($L$5/$L$4)</f>
        <v>#DIV/0!</v>
      </c>
      <c r="N147" s="89" t="e">
        <f t="shared" si="44"/>
        <v>#DIV/0!</v>
      </c>
      <c r="O147" s="89" t="e">
        <f t="shared" si="45"/>
        <v>#DIV/0!</v>
      </c>
      <c r="P147" s="89" t="e">
        <f t="shared" si="46"/>
        <v>#DIV/0!</v>
      </c>
      <c r="Q147" s="89" t="e">
        <f t="shared" si="47"/>
        <v>#DIV/0!</v>
      </c>
      <c r="R147" s="89" t="e">
        <f>IF('Emission Calculations'!$C$9="flat",IF(0.053*'Wind Calculations'!$M147&gt;$L$3,58*('Wind Calculations'!$M147-$L$3)^2+25*('Wind Calculations'!$M147-$L$3),0),IF(N147&gt;$L$3,(58*(N147-$L$3)^2+25*(N147-$L$3))*$L$7,0)+IF(O147&gt;$L$3,(58*(O147-$L$3)^2+25*(O147-$L$3))*$M$7,0)+IF(P147&gt;$L$3,(58*(P147-$L$3)^2+25*(P147-$L$3))*$N$7,0)+IF(Q147&gt;$L$3,(58*(Q147-$L$3)^2+25*(Q147-$L$3))*$O$7,0))</f>
        <v>#DIV/0!</v>
      </c>
      <c r="S147" s="89" t="e">
        <f>IF('Emission Calculations'!$C$9="flat",IF(0.056*'Wind Calculations'!$M147&gt;$L$3,1,0),IF(OR(N147&gt;$L$3,O147&gt;$L$3,P147&gt;$L$3,AND((Q147&gt;$L$3),$L$7&gt;0)),1,0))</f>
        <v>#DIV/0!</v>
      </c>
      <c r="T147" s="47"/>
      <c r="U147" s="148"/>
      <c r="V147" s="136"/>
      <c r="W147" s="89" t="e">
        <f>'Wind Calculations'!$V147*LN(10/$V$4)/LN($V$5/$V$4)</f>
        <v>#DIV/0!</v>
      </c>
      <c r="X147" s="89" t="e">
        <f t="shared" si="48"/>
        <v>#DIV/0!</v>
      </c>
      <c r="Y147" s="89" t="e">
        <f t="shared" si="49"/>
        <v>#DIV/0!</v>
      </c>
      <c r="Z147" s="89" t="e">
        <f t="shared" si="50"/>
        <v>#DIV/0!</v>
      </c>
      <c r="AA147" s="89" t="e">
        <f t="shared" si="51"/>
        <v>#DIV/0!</v>
      </c>
      <c r="AB147" s="89" t="e">
        <f>IF('Emission Calculations'!$D$9="flat",IF(0.053*'Wind Calculations'!$W147&gt;$V$3,58*('Wind Calculations'!$W147-$L$3)^2+25*('Wind Calculations'!$W147-$L$3),0),IF(X147&gt;$L$3,(58*(X147-$L$3)^2+25*(X147-$L$3))*$V$7,0)+IF(Y147&gt;$V$3,(58*(Y147-$V$3)^2+25*(Y147-$V$3))*$W$7,0)+IF(Z147&gt;$V$3,(58*(Z147-$V$3)^2+25*(Z147-$V$3))*$X$7,0)+IF(AA147&gt;$V$3,(58*(AA147-$V$3)^2+25*(AA147-$V$3))*$Y$7,0))</f>
        <v>#DIV/0!</v>
      </c>
      <c r="AC147" s="89" t="e">
        <f>IF('Emission Calculations'!$D$9="flat",IF(0.056*'Wind Calculations'!$W147&gt;$V$3,1,0),IF(OR(X147&gt;$V$3,Y147&gt;$V$3,Z147&gt;$V$3,AND((AA147&gt;$V$3),$V$7&gt;0)),1,0))</f>
        <v>#DIV/0!</v>
      </c>
      <c r="AD147" s="47"/>
      <c r="AE147" s="148"/>
      <c r="AF147" s="136"/>
      <c r="AG147" s="89" t="e">
        <f>'Wind Calculations'!$AF147*LN(10/$AF$4)/LN($AF$5/$AF$4)</f>
        <v>#DIV/0!</v>
      </c>
      <c r="AH147" s="89" t="e">
        <f t="shared" si="52"/>
        <v>#DIV/0!</v>
      </c>
      <c r="AI147" s="89" t="e">
        <f t="shared" si="53"/>
        <v>#DIV/0!</v>
      </c>
      <c r="AJ147" s="89" t="e">
        <f t="shared" si="54"/>
        <v>#DIV/0!</v>
      </c>
      <c r="AK147" s="89" t="e">
        <f t="shared" si="55"/>
        <v>#DIV/0!</v>
      </c>
      <c r="AL147" s="89" t="e">
        <f>IF('Emission Calculations'!$E$9="flat",IF(0.053*'Wind Calculations'!$AG147&gt;$AF$3,58*('Wind Calculations'!$AG147-$AF$3)^2+25*('Wind Calculations'!$AG147-$AF$3),0),IF(AH147&gt;$AF$3,(58*(AH147-$AF$3)^2+25*(AH147-$AF$3))*$AF$7,0)+IF(AI147&gt;$AF$3,(58*(AI147-$AF$3)^2+25*(AI147-$AF$3))*$AG$7,0)+IF(AJ147&gt;$AF$3,(58*(AJ147-$AF$3)^2+25*(AJ147-$AF$3))*$AH$7,0)+IF(AK147&gt;$AF$3,(58*(AK147-$AF$3)^2+25*(AK147-$AF$3))*$AI$7,0))</f>
        <v>#DIV/0!</v>
      </c>
      <c r="AM147" s="89" t="e">
        <f>IF('Emission Calculations'!$E$9="flat",IF(0.056*'Wind Calculations'!$AG147&gt;$AF$3,1,0),IF(OR(AH147&gt;$AF$3,AI147&gt;$AF$3,AJ147&gt;$AF$3,AND((AK147&gt;$AF$3),$AF$7&gt;0)),1,0))</f>
        <v>#DIV/0!</v>
      </c>
      <c r="AN147" s="47"/>
      <c r="AO147" s="148"/>
      <c r="AP147" s="136"/>
      <c r="AQ147" s="89" t="e">
        <f>'Wind Calculations'!$AP147*LN(10/$AP$4)/LN($AP$5/$AP$4)</f>
        <v>#DIV/0!</v>
      </c>
      <c r="AR147" s="89" t="e">
        <f t="shared" si="56"/>
        <v>#DIV/0!</v>
      </c>
      <c r="AS147" s="89" t="e">
        <f t="shared" si="57"/>
        <v>#DIV/0!</v>
      </c>
      <c r="AT147" s="89" t="e">
        <f t="shared" si="58"/>
        <v>#DIV/0!</v>
      </c>
      <c r="AU147" s="89" t="e">
        <f t="shared" si="59"/>
        <v>#DIV/0!</v>
      </c>
      <c r="AV147" s="89" t="e">
        <f>IF('Emission Calculations'!$F$9="flat",IF(0.053*'Wind Calculations'!$AQ147&gt;$AP$3,58*('Wind Calculations'!$AQ147-$AP$3)^2+25*('Wind Calculations'!$AQ147-$AP$3),0),IF(AR147&gt;$AP$3,(58*(AR147-$AP$3)^2+25*(AR147-$AP$3))*$AP$7,0)+IF(AS147&gt;$AP$3,(58*(AS147-$AP$3)^2+25*(AS147-$AP$3))*$AQ$7,0)+IF(AT147&gt;$AP$3,(58*(AT147-$AP$3)^2+25*(AT147-$AP$3))*$AR$7,0)+IF(AU147&gt;$AP$3,(58*(AU147-$AP$3)^2+25*(AU147-$AP$3))*$AS$7,0))</f>
        <v>#DIV/0!</v>
      </c>
      <c r="AW147" s="89" t="e">
        <f>IF('Emission Calculations'!$F$9="flat",IF(0.056*'Wind Calculations'!$AQ147&gt;$AP$3,1,0),IF(OR(AR147&gt;$AP$3,AS147&gt;$AP$3,AT147&gt;$AP$3,AND((AU147&gt;$AP$3),$AP$7&gt;0)),1,0))</f>
        <v>#DIV/0!</v>
      </c>
    </row>
    <row r="148" spans="1:49">
      <c r="A148" s="148"/>
      <c r="B148" s="136"/>
      <c r="C148" s="89" t="e">
        <f>'Wind Calculations'!$B148*LN(10/$B$4)/LN($B$5/$B$4)</f>
        <v>#DIV/0!</v>
      </c>
      <c r="D148" s="89" t="e">
        <f t="shared" si="40"/>
        <v>#DIV/0!</v>
      </c>
      <c r="E148" s="89" t="e">
        <f t="shared" si="41"/>
        <v>#DIV/0!</v>
      </c>
      <c r="F148" s="89" t="e">
        <f t="shared" si="42"/>
        <v>#DIV/0!</v>
      </c>
      <c r="G148" s="89" t="e">
        <f t="shared" si="43"/>
        <v>#DIV/0!</v>
      </c>
      <c r="H148" s="138" t="e">
        <f>IF('Emission Calculations'!$B$9="flat",IF(0.053*'Wind Calculations'!$C148&gt;$B$3,58*('Wind Calculations'!$C148-$B$3)^2+25*('Wind Calculations'!$C148-$B$3),0),IF(D148&gt;$B$3,(58*(D148-$B$3)^2+25*(D148-$B$3))*$B$7,0)+IF(E148&gt;$B$3,(58*(E148-$B$3)^2+25*(E148-$B$3))*$C$7,0)+IF(F148&gt;$B$3,(58*(F148-$B$3)^2+25*(F148-$B$3))*$D$7,0)+IF(G148&gt;$B$3,(58*(G148-$B$3)^2+25*(G148-$B$3))*$E$7,0))</f>
        <v>#DIV/0!</v>
      </c>
      <c r="I148" s="138" t="e">
        <f>IF('Emission Calculations'!$B$9="flat",IF(0.056*'Wind Calculations'!$C148&gt;$B$3,1,0),IF(OR(D148&gt;$B$3,E148&gt;$B$3,F148&gt;$B$3,AND((G148&gt;$B$3),$B$7&gt;0)),1,0))</f>
        <v>#DIV/0!</v>
      </c>
      <c r="J148" s="139"/>
      <c r="K148" s="148"/>
      <c r="L148" s="136"/>
      <c r="M148" s="89" t="e">
        <f>'Wind Calculations'!$L148*LN(10/$L$4)/LN($L$5/$L$4)</f>
        <v>#DIV/0!</v>
      </c>
      <c r="N148" s="89" t="e">
        <f t="shared" si="44"/>
        <v>#DIV/0!</v>
      </c>
      <c r="O148" s="89" t="e">
        <f t="shared" si="45"/>
        <v>#DIV/0!</v>
      </c>
      <c r="P148" s="89" t="e">
        <f t="shared" si="46"/>
        <v>#DIV/0!</v>
      </c>
      <c r="Q148" s="89" t="e">
        <f t="shared" si="47"/>
        <v>#DIV/0!</v>
      </c>
      <c r="R148" s="89" t="e">
        <f>IF('Emission Calculations'!$C$9="flat",IF(0.053*'Wind Calculations'!$M148&gt;$L$3,58*('Wind Calculations'!$M148-$L$3)^2+25*('Wind Calculations'!$M148-$L$3),0),IF(N148&gt;$L$3,(58*(N148-$L$3)^2+25*(N148-$L$3))*$L$7,0)+IF(O148&gt;$L$3,(58*(O148-$L$3)^2+25*(O148-$L$3))*$M$7,0)+IF(P148&gt;$L$3,(58*(P148-$L$3)^2+25*(P148-$L$3))*$N$7,0)+IF(Q148&gt;$L$3,(58*(Q148-$L$3)^2+25*(Q148-$L$3))*$O$7,0))</f>
        <v>#DIV/0!</v>
      </c>
      <c r="S148" s="89" t="e">
        <f>IF('Emission Calculations'!$C$9="flat",IF(0.056*'Wind Calculations'!$M148&gt;$L$3,1,0),IF(OR(N148&gt;$L$3,O148&gt;$L$3,P148&gt;$L$3,AND((Q148&gt;$L$3),$L$7&gt;0)),1,0))</f>
        <v>#DIV/0!</v>
      </c>
      <c r="T148" s="47"/>
      <c r="U148" s="148"/>
      <c r="V148" s="136"/>
      <c r="W148" s="89" t="e">
        <f>'Wind Calculations'!$V148*LN(10/$V$4)/LN($V$5/$V$4)</f>
        <v>#DIV/0!</v>
      </c>
      <c r="X148" s="89" t="e">
        <f t="shared" si="48"/>
        <v>#DIV/0!</v>
      </c>
      <c r="Y148" s="89" t="e">
        <f t="shared" si="49"/>
        <v>#DIV/0!</v>
      </c>
      <c r="Z148" s="89" t="e">
        <f t="shared" si="50"/>
        <v>#DIV/0!</v>
      </c>
      <c r="AA148" s="89" t="e">
        <f t="shared" si="51"/>
        <v>#DIV/0!</v>
      </c>
      <c r="AB148" s="89" t="e">
        <f>IF('Emission Calculations'!$D$9="flat",IF(0.053*'Wind Calculations'!$W148&gt;$V$3,58*('Wind Calculations'!$W148-$L$3)^2+25*('Wind Calculations'!$W148-$L$3),0),IF(X148&gt;$L$3,(58*(X148-$L$3)^2+25*(X148-$L$3))*$V$7,0)+IF(Y148&gt;$V$3,(58*(Y148-$V$3)^2+25*(Y148-$V$3))*$W$7,0)+IF(Z148&gt;$V$3,(58*(Z148-$V$3)^2+25*(Z148-$V$3))*$X$7,0)+IF(AA148&gt;$V$3,(58*(AA148-$V$3)^2+25*(AA148-$V$3))*$Y$7,0))</f>
        <v>#DIV/0!</v>
      </c>
      <c r="AC148" s="89" t="e">
        <f>IF('Emission Calculations'!$D$9="flat",IF(0.056*'Wind Calculations'!$W148&gt;$V$3,1,0),IF(OR(X148&gt;$V$3,Y148&gt;$V$3,Z148&gt;$V$3,AND((AA148&gt;$V$3),$V$7&gt;0)),1,0))</f>
        <v>#DIV/0!</v>
      </c>
      <c r="AD148" s="47"/>
      <c r="AE148" s="148"/>
      <c r="AF148" s="136"/>
      <c r="AG148" s="89" t="e">
        <f>'Wind Calculations'!$AF148*LN(10/$AF$4)/LN($AF$5/$AF$4)</f>
        <v>#DIV/0!</v>
      </c>
      <c r="AH148" s="89" t="e">
        <f t="shared" si="52"/>
        <v>#DIV/0!</v>
      </c>
      <c r="AI148" s="89" t="e">
        <f t="shared" si="53"/>
        <v>#DIV/0!</v>
      </c>
      <c r="AJ148" s="89" t="e">
        <f t="shared" si="54"/>
        <v>#DIV/0!</v>
      </c>
      <c r="AK148" s="89" t="e">
        <f t="shared" si="55"/>
        <v>#DIV/0!</v>
      </c>
      <c r="AL148" s="89" t="e">
        <f>IF('Emission Calculations'!$E$9="flat",IF(0.053*'Wind Calculations'!$AG148&gt;$AF$3,58*('Wind Calculations'!$AG148-$AF$3)^2+25*('Wind Calculations'!$AG148-$AF$3),0),IF(AH148&gt;$AF$3,(58*(AH148-$AF$3)^2+25*(AH148-$AF$3))*$AF$7,0)+IF(AI148&gt;$AF$3,(58*(AI148-$AF$3)^2+25*(AI148-$AF$3))*$AG$7,0)+IF(AJ148&gt;$AF$3,(58*(AJ148-$AF$3)^2+25*(AJ148-$AF$3))*$AH$7,0)+IF(AK148&gt;$AF$3,(58*(AK148-$AF$3)^2+25*(AK148-$AF$3))*$AI$7,0))</f>
        <v>#DIV/0!</v>
      </c>
      <c r="AM148" s="89" t="e">
        <f>IF('Emission Calculations'!$E$9="flat",IF(0.056*'Wind Calculations'!$AG148&gt;$AF$3,1,0),IF(OR(AH148&gt;$AF$3,AI148&gt;$AF$3,AJ148&gt;$AF$3,AND((AK148&gt;$AF$3),$AF$7&gt;0)),1,0))</f>
        <v>#DIV/0!</v>
      </c>
      <c r="AN148" s="47"/>
      <c r="AO148" s="148"/>
      <c r="AP148" s="136"/>
      <c r="AQ148" s="89" t="e">
        <f>'Wind Calculations'!$AP148*LN(10/$AP$4)/LN($AP$5/$AP$4)</f>
        <v>#DIV/0!</v>
      </c>
      <c r="AR148" s="89" t="e">
        <f t="shared" si="56"/>
        <v>#DIV/0!</v>
      </c>
      <c r="AS148" s="89" t="e">
        <f t="shared" si="57"/>
        <v>#DIV/0!</v>
      </c>
      <c r="AT148" s="89" t="e">
        <f t="shared" si="58"/>
        <v>#DIV/0!</v>
      </c>
      <c r="AU148" s="89" t="e">
        <f t="shared" si="59"/>
        <v>#DIV/0!</v>
      </c>
      <c r="AV148" s="89" t="e">
        <f>IF('Emission Calculations'!$F$9="flat",IF(0.053*'Wind Calculations'!$AQ148&gt;$AP$3,58*('Wind Calculations'!$AQ148-$AP$3)^2+25*('Wind Calculations'!$AQ148-$AP$3),0),IF(AR148&gt;$AP$3,(58*(AR148-$AP$3)^2+25*(AR148-$AP$3))*$AP$7,0)+IF(AS148&gt;$AP$3,(58*(AS148-$AP$3)^2+25*(AS148-$AP$3))*$AQ$7,0)+IF(AT148&gt;$AP$3,(58*(AT148-$AP$3)^2+25*(AT148-$AP$3))*$AR$7,0)+IF(AU148&gt;$AP$3,(58*(AU148-$AP$3)^2+25*(AU148-$AP$3))*$AS$7,0))</f>
        <v>#DIV/0!</v>
      </c>
      <c r="AW148" s="89" t="e">
        <f>IF('Emission Calculations'!$F$9="flat",IF(0.056*'Wind Calculations'!$AQ148&gt;$AP$3,1,0),IF(OR(AR148&gt;$AP$3,AS148&gt;$AP$3,AT148&gt;$AP$3,AND((AU148&gt;$AP$3),$AP$7&gt;0)),1,0))</f>
        <v>#DIV/0!</v>
      </c>
    </row>
    <row r="149" spans="1:49">
      <c r="A149" s="148"/>
      <c r="B149" s="136"/>
      <c r="C149" s="89" t="e">
        <f>'Wind Calculations'!$B149*LN(10/$B$4)/LN($B$5/$B$4)</f>
        <v>#DIV/0!</v>
      </c>
      <c r="D149" s="89" t="e">
        <f t="shared" si="40"/>
        <v>#DIV/0!</v>
      </c>
      <c r="E149" s="89" t="e">
        <f t="shared" si="41"/>
        <v>#DIV/0!</v>
      </c>
      <c r="F149" s="89" t="e">
        <f t="shared" si="42"/>
        <v>#DIV/0!</v>
      </c>
      <c r="G149" s="89" t="e">
        <f t="shared" si="43"/>
        <v>#DIV/0!</v>
      </c>
      <c r="H149" s="138" t="e">
        <f>IF('Emission Calculations'!$B$9="flat",IF(0.053*'Wind Calculations'!$C149&gt;$B$3,58*('Wind Calculations'!$C149-$B$3)^2+25*('Wind Calculations'!$C149-$B$3),0),IF(D149&gt;$B$3,(58*(D149-$B$3)^2+25*(D149-$B$3))*$B$7,0)+IF(E149&gt;$B$3,(58*(E149-$B$3)^2+25*(E149-$B$3))*$C$7,0)+IF(F149&gt;$B$3,(58*(F149-$B$3)^2+25*(F149-$B$3))*$D$7,0)+IF(G149&gt;$B$3,(58*(G149-$B$3)^2+25*(G149-$B$3))*$E$7,0))</f>
        <v>#DIV/0!</v>
      </c>
      <c r="I149" s="138" t="e">
        <f>IF('Emission Calculations'!$B$9="flat",IF(0.056*'Wind Calculations'!$C149&gt;$B$3,1,0),IF(OR(D149&gt;$B$3,E149&gt;$B$3,F149&gt;$B$3,AND((G149&gt;$B$3),$B$7&gt;0)),1,0))</f>
        <v>#DIV/0!</v>
      </c>
      <c r="J149" s="139"/>
      <c r="K149" s="148"/>
      <c r="L149" s="136"/>
      <c r="M149" s="89" t="e">
        <f>'Wind Calculations'!$L149*LN(10/$L$4)/LN($L$5/$L$4)</f>
        <v>#DIV/0!</v>
      </c>
      <c r="N149" s="89" t="e">
        <f t="shared" si="44"/>
        <v>#DIV/0!</v>
      </c>
      <c r="O149" s="89" t="e">
        <f t="shared" si="45"/>
        <v>#DIV/0!</v>
      </c>
      <c r="P149" s="89" t="e">
        <f t="shared" si="46"/>
        <v>#DIV/0!</v>
      </c>
      <c r="Q149" s="89" t="e">
        <f t="shared" si="47"/>
        <v>#DIV/0!</v>
      </c>
      <c r="R149" s="89" t="e">
        <f>IF('Emission Calculations'!$C$9="flat",IF(0.053*'Wind Calculations'!$M149&gt;$L$3,58*('Wind Calculations'!$M149-$L$3)^2+25*('Wind Calculations'!$M149-$L$3),0),IF(N149&gt;$L$3,(58*(N149-$L$3)^2+25*(N149-$L$3))*$L$7,0)+IF(O149&gt;$L$3,(58*(O149-$L$3)^2+25*(O149-$L$3))*$M$7,0)+IF(P149&gt;$L$3,(58*(P149-$L$3)^2+25*(P149-$L$3))*$N$7,0)+IF(Q149&gt;$L$3,(58*(Q149-$L$3)^2+25*(Q149-$L$3))*$O$7,0))</f>
        <v>#DIV/0!</v>
      </c>
      <c r="S149" s="89" t="e">
        <f>IF('Emission Calculations'!$C$9="flat",IF(0.056*'Wind Calculations'!$M149&gt;$L$3,1,0),IF(OR(N149&gt;$L$3,O149&gt;$L$3,P149&gt;$L$3,AND((Q149&gt;$L$3),$L$7&gt;0)),1,0))</f>
        <v>#DIV/0!</v>
      </c>
      <c r="T149" s="47"/>
      <c r="U149" s="148"/>
      <c r="V149" s="136"/>
      <c r="W149" s="89" t="e">
        <f>'Wind Calculations'!$V149*LN(10/$V$4)/LN($V$5/$V$4)</f>
        <v>#DIV/0!</v>
      </c>
      <c r="X149" s="89" t="e">
        <f t="shared" si="48"/>
        <v>#DIV/0!</v>
      </c>
      <c r="Y149" s="89" t="e">
        <f t="shared" si="49"/>
        <v>#DIV/0!</v>
      </c>
      <c r="Z149" s="89" t="e">
        <f t="shared" si="50"/>
        <v>#DIV/0!</v>
      </c>
      <c r="AA149" s="89" t="e">
        <f t="shared" si="51"/>
        <v>#DIV/0!</v>
      </c>
      <c r="AB149" s="89" t="e">
        <f>IF('Emission Calculations'!$D$9="flat",IF(0.053*'Wind Calculations'!$W149&gt;$V$3,58*('Wind Calculations'!$W149-$L$3)^2+25*('Wind Calculations'!$W149-$L$3),0),IF(X149&gt;$L$3,(58*(X149-$L$3)^2+25*(X149-$L$3))*$V$7,0)+IF(Y149&gt;$V$3,(58*(Y149-$V$3)^2+25*(Y149-$V$3))*$W$7,0)+IF(Z149&gt;$V$3,(58*(Z149-$V$3)^2+25*(Z149-$V$3))*$X$7,0)+IF(AA149&gt;$V$3,(58*(AA149-$V$3)^2+25*(AA149-$V$3))*$Y$7,0))</f>
        <v>#DIV/0!</v>
      </c>
      <c r="AC149" s="89" t="e">
        <f>IF('Emission Calculations'!$D$9="flat",IF(0.056*'Wind Calculations'!$W149&gt;$V$3,1,0),IF(OR(X149&gt;$V$3,Y149&gt;$V$3,Z149&gt;$V$3,AND((AA149&gt;$V$3),$V$7&gt;0)),1,0))</f>
        <v>#DIV/0!</v>
      </c>
      <c r="AD149" s="47"/>
      <c r="AE149" s="148"/>
      <c r="AF149" s="136"/>
      <c r="AG149" s="89" t="e">
        <f>'Wind Calculations'!$AF149*LN(10/$AF$4)/LN($AF$5/$AF$4)</f>
        <v>#DIV/0!</v>
      </c>
      <c r="AH149" s="89" t="e">
        <f t="shared" si="52"/>
        <v>#DIV/0!</v>
      </c>
      <c r="AI149" s="89" t="e">
        <f t="shared" si="53"/>
        <v>#DIV/0!</v>
      </c>
      <c r="AJ149" s="89" t="e">
        <f t="shared" si="54"/>
        <v>#DIV/0!</v>
      </c>
      <c r="AK149" s="89" t="e">
        <f t="shared" si="55"/>
        <v>#DIV/0!</v>
      </c>
      <c r="AL149" s="89" t="e">
        <f>IF('Emission Calculations'!$E$9="flat",IF(0.053*'Wind Calculations'!$AG149&gt;$AF$3,58*('Wind Calculations'!$AG149-$AF$3)^2+25*('Wind Calculations'!$AG149-$AF$3),0),IF(AH149&gt;$AF$3,(58*(AH149-$AF$3)^2+25*(AH149-$AF$3))*$AF$7,0)+IF(AI149&gt;$AF$3,(58*(AI149-$AF$3)^2+25*(AI149-$AF$3))*$AG$7,0)+IF(AJ149&gt;$AF$3,(58*(AJ149-$AF$3)^2+25*(AJ149-$AF$3))*$AH$7,0)+IF(AK149&gt;$AF$3,(58*(AK149-$AF$3)^2+25*(AK149-$AF$3))*$AI$7,0))</f>
        <v>#DIV/0!</v>
      </c>
      <c r="AM149" s="89" t="e">
        <f>IF('Emission Calculations'!$E$9="flat",IF(0.056*'Wind Calculations'!$AG149&gt;$AF$3,1,0),IF(OR(AH149&gt;$AF$3,AI149&gt;$AF$3,AJ149&gt;$AF$3,AND((AK149&gt;$AF$3),$AF$7&gt;0)),1,0))</f>
        <v>#DIV/0!</v>
      </c>
      <c r="AN149" s="47"/>
      <c r="AO149" s="148"/>
      <c r="AP149" s="136"/>
      <c r="AQ149" s="89" t="e">
        <f>'Wind Calculations'!$AP149*LN(10/$AP$4)/LN($AP$5/$AP$4)</f>
        <v>#DIV/0!</v>
      </c>
      <c r="AR149" s="89" t="e">
        <f t="shared" si="56"/>
        <v>#DIV/0!</v>
      </c>
      <c r="AS149" s="89" t="e">
        <f t="shared" si="57"/>
        <v>#DIV/0!</v>
      </c>
      <c r="AT149" s="89" t="e">
        <f t="shared" si="58"/>
        <v>#DIV/0!</v>
      </c>
      <c r="AU149" s="89" t="e">
        <f t="shared" si="59"/>
        <v>#DIV/0!</v>
      </c>
      <c r="AV149" s="89" t="e">
        <f>IF('Emission Calculations'!$F$9="flat",IF(0.053*'Wind Calculations'!$AQ149&gt;$AP$3,58*('Wind Calculations'!$AQ149-$AP$3)^2+25*('Wind Calculations'!$AQ149-$AP$3),0),IF(AR149&gt;$AP$3,(58*(AR149-$AP$3)^2+25*(AR149-$AP$3))*$AP$7,0)+IF(AS149&gt;$AP$3,(58*(AS149-$AP$3)^2+25*(AS149-$AP$3))*$AQ$7,0)+IF(AT149&gt;$AP$3,(58*(AT149-$AP$3)^2+25*(AT149-$AP$3))*$AR$7,0)+IF(AU149&gt;$AP$3,(58*(AU149-$AP$3)^2+25*(AU149-$AP$3))*$AS$7,0))</f>
        <v>#DIV/0!</v>
      </c>
      <c r="AW149" s="89" t="e">
        <f>IF('Emission Calculations'!$F$9="flat",IF(0.056*'Wind Calculations'!$AQ149&gt;$AP$3,1,0),IF(OR(AR149&gt;$AP$3,AS149&gt;$AP$3,AT149&gt;$AP$3,AND((AU149&gt;$AP$3),$AP$7&gt;0)),1,0))</f>
        <v>#DIV/0!</v>
      </c>
    </row>
    <row r="150" spans="1:49">
      <c r="A150" s="148"/>
      <c r="B150" s="136"/>
      <c r="C150" s="89" t="e">
        <f>'Wind Calculations'!$B150*LN(10/$B$4)/LN($B$5/$B$4)</f>
        <v>#DIV/0!</v>
      </c>
      <c r="D150" s="89" t="e">
        <f t="shared" si="40"/>
        <v>#DIV/0!</v>
      </c>
      <c r="E150" s="89" t="e">
        <f t="shared" si="41"/>
        <v>#DIV/0!</v>
      </c>
      <c r="F150" s="89" t="e">
        <f t="shared" si="42"/>
        <v>#DIV/0!</v>
      </c>
      <c r="G150" s="89" t="e">
        <f t="shared" si="43"/>
        <v>#DIV/0!</v>
      </c>
      <c r="H150" s="138" t="e">
        <f>IF('Emission Calculations'!$B$9="flat",IF(0.053*'Wind Calculations'!$C150&gt;$B$3,58*('Wind Calculations'!$C150-$B$3)^2+25*('Wind Calculations'!$C150-$B$3),0),IF(D150&gt;$B$3,(58*(D150-$B$3)^2+25*(D150-$B$3))*$B$7,0)+IF(E150&gt;$B$3,(58*(E150-$B$3)^2+25*(E150-$B$3))*$C$7,0)+IF(F150&gt;$B$3,(58*(F150-$B$3)^2+25*(F150-$B$3))*$D$7,0)+IF(G150&gt;$B$3,(58*(G150-$B$3)^2+25*(G150-$B$3))*$E$7,0))</f>
        <v>#DIV/0!</v>
      </c>
      <c r="I150" s="138" t="e">
        <f>IF('Emission Calculations'!$B$9="flat",IF(0.056*'Wind Calculations'!$C150&gt;$B$3,1,0),IF(OR(D150&gt;$B$3,E150&gt;$B$3,F150&gt;$B$3,AND((G150&gt;$B$3),$B$7&gt;0)),1,0))</f>
        <v>#DIV/0!</v>
      </c>
      <c r="J150" s="139"/>
      <c r="K150" s="148"/>
      <c r="L150" s="136"/>
      <c r="M150" s="89" t="e">
        <f>'Wind Calculations'!$L150*LN(10/$L$4)/LN($L$5/$L$4)</f>
        <v>#DIV/0!</v>
      </c>
      <c r="N150" s="89" t="e">
        <f t="shared" si="44"/>
        <v>#DIV/0!</v>
      </c>
      <c r="O150" s="89" t="e">
        <f t="shared" si="45"/>
        <v>#DIV/0!</v>
      </c>
      <c r="P150" s="89" t="e">
        <f t="shared" si="46"/>
        <v>#DIV/0!</v>
      </c>
      <c r="Q150" s="89" t="e">
        <f t="shared" si="47"/>
        <v>#DIV/0!</v>
      </c>
      <c r="R150" s="89" t="e">
        <f>IF('Emission Calculations'!$C$9="flat",IF(0.053*'Wind Calculations'!$M150&gt;$L$3,58*('Wind Calculations'!$M150-$L$3)^2+25*('Wind Calculations'!$M150-$L$3),0),IF(N150&gt;$L$3,(58*(N150-$L$3)^2+25*(N150-$L$3))*$L$7,0)+IF(O150&gt;$L$3,(58*(O150-$L$3)^2+25*(O150-$L$3))*$M$7,0)+IF(P150&gt;$L$3,(58*(P150-$L$3)^2+25*(P150-$L$3))*$N$7,0)+IF(Q150&gt;$L$3,(58*(Q150-$L$3)^2+25*(Q150-$L$3))*$O$7,0))</f>
        <v>#DIV/0!</v>
      </c>
      <c r="S150" s="89" t="e">
        <f>IF('Emission Calculations'!$C$9="flat",IF(0.056*'Wind Calculations'!$M150&gt;$L$3,1,0),IF(OR(N150&gt;$L$3,O150&gt;$L$3,P150&gt;$L$3,AND((Q150&gt;$L$3),$L$7&gt;0)),1,0))</f>
        <v>#DIV/0!</v>
      </c>
      <c r="T150" s="47"/>
      <c r="U150" s="148"/>
      <c r="V150" s="136"/>
      <c r="W150" s="89" t="e">
        <f>'Wind Calculations'!$V150*LN(10/$V$4)/LN($V$5/$V$4)</f>
        <v>#DIV/0!</v>
      </c>
      <c r="X150" s="89" t="e">
        <f t="shared" si="48"/>
        <v>#DIV/0!</v>
      </c>
      <c r="Y150" s="89" t="e">
        <f t="shared" si="49"/>
        <v>#DIV/0!</v>
      </c>
      <c r="Z150" s="89" t="e">
        <f t="shared" si="50"/>
        <v>#DIV/0!</v>
      </c>
      <c r="AA150" s="89" t="e">
        <f t="shared" si="51"/>
        <v>#DIV/0!</v>
      </c>
      <c r="AB150" s="89" t="e">
        <f>IF('Emission Calculations'!$D$9="flat",IF(0.053*'Wind Calculations'!$W150&gt;$V$3,58*('Wind Calculations'!$W150-$L$3)^2+25*('Wind Calculations'!$W150-$L$3),0),IF(X150&gt;$L$3,(58*(X150-$L$3)^2+25*(X150-$L$3))*$V$7,0)+IF(Y150&gt;$V$3,(58*(Y150-$V$3)^2+25*(Y150-$V$3))*$W$7,0)+IF(Z150&gt;$V$3,(58*(Z150-$V$3)^2+25*(Z150-$V$3))*$X$7,0)+IF(AA150&gt;$V$3,(58*(AA150-$V$3)^2+25*(AA150-$V$3))*$Y$7,0))</f>
        <v>#DIV/0!</v>
      </c>
      <c r="AC150" s="89" t="e">
        <f>IF('Emission Calculations'!$D$9="flat",IF(0.056*'Wind Calculations'!$W150&gt;$V$3,1,0),IF(OR(X150&gt;$V$3,Y150&gt;$V$3,Z150&gt;$V$3,AND((AA150&gt;$V$3),$V$7&gt;0)),1,0))</f>
        <v>#DIV/0!</v>
      </c>
      <c r="AD150" s="47"/>
      <c r="AE150" s="148"/>
      <c r="AF150" s="136"/>
      <c r="AG150" s="89" t="e">
        <f>'Wind Calculations'!$AF150*LN(10/$AF$4)/LN($AF$5/$AF$4)</f>
        <v>#DIV/0!</v>
      </c>
      <c r="AH150" s="89" t="e">
        <f t="shared" si="52"/>
        <v>#DIV/0!</v>
      </c>
      <c r="AI150" s="89" t="e">
        <f t="shared" si="53"/>
        <v>#DIV/0!</v>
      </c>
      <c r="AJ150" s="89" t="e">
        <f t="shared" si="54"/>
        <v>#DIV/0!</v>
      </c>
      <c r="AK150" s="89" t="e">
        <f t="shared" si="55"/>
        <v>#DIV/0!</v>
      </c>
      <c r="AL150" s="89" t="e">
        <f>IF('Emission Calculations'!$E$9="flat",IF(0.053*'Wind Calculations'!$AG150&gt;$AF$3,58*('Wind Calculations'!$AG150-$AF$3)^2+25*('Wind Calculations'!$AG150-$AF$3),0),IF(AH150&gt;$AF$3,(58*(AH150-$AF$3)^2+25*(AH150-$AF$3))*$AF$7,0)+IF(AI150&gt;$AF$3,(58*(AI150-$AF$3)^2+25*(AI150-$AF$3))*$AG$7,0)+IF(AJ150&gt;$AF$3,(58*(AJ150-$AF$3)^2+25*(AJ150-$AF$3))*$AH$7,0)+IF(AK150&gt;$AF$3,(58*(AK150-$AF$3)^2+25*(AK150-$AF$3))*$AI$7,0))</f>
        <v>#DIV/0!</v>
      </c>
      <c r="AM150" s="89" t="e">
        <f>IF('Emission Calculations'!$E$9="flat",IF(0.056*'Wind Calculations'!$AG150&gt;$AF$3,1,0),IF(OR(AH150&gt;$AF$3,AI150&gt;$AF$3,AJ150&gt;$AF$3,AND((AK150&gt;$AF$3),$AF$7&gt;0)),1,0))</f>
        <v>#DIV/0!</v>
      </c>
      <c r="AN150" s="47"/>
      <c r="AO150" s="148"/>
      <c r="AP150" s="136"/>
      <c r="AQ150" s="89" t="e">
        <f>'Wind Calculations'!$AP150*LN(10/$AP$4)/LN($AP$5/$AP$4)</f>
        <v>#DIV/0!</v>
      </c>
      <c r="AR150" s="89" t="e">
        <f t="shared" si="56"/>
        <v>#DIV/0!</v>
      </c>
      <c r="AS150" s="89" t="e">
        <f t="shared" si="57"/>
        <v>#DIV/0!</v>
      </c>
      <c r="AT150" s="89" t="e">
        <f t="shared" si="58"/>
        <v>#DIV/0!</v>
      </c>
      <c r="AU150" s="89" t="e">
        <f t="shared" si="59"/>
        <v>#DIV/0!</v>
      </c>
      <c r="AV150" s="89" t="e">
        <f>IF('Emission Calculations'!$F$9="flat",IF(0.053*'Wind Calculations'!$AQ150&gt;$AP$3,58*('Wind Calculations'!$AQ150-$AP$3)^2+25*('Wind Calculations'!$AQ150-$AP$3),0),IF(AR150&gt;$AP$3,(58*(AR150-$AP$3)^2+25*(AR150-$AP$3))*$AP$7,0)+IF(AS150&gt;$AP$3,(58*(AS150-$AP$3)^2+25*(AS150-$AP$3))*$AQ$7,0)+IF(AT150&gt;$AP$3,(58*(AT150-$AP$3)^2+25*(AT150-$AP$3))*$AR$7,0)+IF(AU150&gt;$AP$3,(58*(AU150-$AP$3)^2+25*(AU150-$AP$3))*$AS$7,0))</f>
        <v>#DIV/0!</v>
      </c>
      <c r="AW150" s="89" t="e">
        <f>IF('Emission Calculations'!$F$9="flat",IF(0.056*'Wind Calculations'!$AQ150&gt;$AP$3,1,0),IF(OR(AR150&gt;$AP$3,AS150&gt;$AP$3,AT150&gt;$AP$3,AND((AU150&gt;$AP$3),$AP$7&gt;0)),1,0))</f>
        <v>#DIV/0!</v>
      </c>
    </row>
    <row r="151" spans="1:49">
      <c r="A151" s="148"/>
      <c r="B151" s="136"/>
      <c r="C151" s="89" t="e">
        <f>'Wind Calculations'!$B151*LN(10/$B$4)/LN($B$5/$B$4)</f>
        <v>#DIV/0!</v>
      </c>
      <c r="D151" s="89" t="e">
        <f t="shared" si="40"/>
        <v>#DIV/0!</v>
      </c>
      <c r="E151" s="89" t="e">
        <f t="shared" si="41"/>
        <v>#DIV/0!</v>
      </c>
      <c r="F151" s="89" t="e">
        <f t="shared" si="42"/>
        <v>#DIV/0!</v>
      </c>
      <c r="G151" s="89" t="e">
        <f t="shared" si="43"/>
        <v>#DIV/0!</v>
      </c>
      <c r="H151" s="138" t="e">
        <f>IF('Emission Calculations'!$B$9="flat",IF(0.053*'Wind Calculations'!$C151&gt;$B$3,58*('Wind Calculations'!$C151-$B$3)^2+25*('Wind Calculations'!$C151-$B$3),0),IF(D151&gt;$B$3,(58*(D151-$B$3)^2+25*(D151-$B$3))*$B$7,0)+IF(E151&gt;$B$3,(58*(E151-$B$3)^2+25*(E151-$B$3))*$C$7,0)+IF(F151&gt;$B$3,(58*(F151-$B$3)^2+25*(F151-$B$3))*$D$7,0)+IF(G151&gt;$B$3,(58*(G151-$B$3)^2+25*(G151-$B$3))*$E$7,0))</f>
        <v>#DIV/0!</v>
      </c>
      <c r="I151" s="138" t="e">
        <f>IF('Emission Calculations'!$B$9="flat",IF(0.056*'Wind Calculations'!$C151&gt;$B$3,1,0),IF(OR(D151&gt;$B$3,E151&gt;$B$3,F151&gt;$B$3,AND((G151&gt;$B$3),$B$7&gt;0)),1,0))</f>
        <v>#DIV/0!</v>
      </c>
      <c r="J151" s="139"/>
      <c r="K151" s="148"/>
      <c r="L151" s="136"/>
      <c r="M151" s="89" t="e">
        <f>'Wind Calculations'!$L151*LN(10/$L$4)/LN($L$5/$L$4)</f>
        <v>#DIV/0!</v>
      </c>
      <c r="N151" s="89" t="e">
        <f t="shared" si="44"/>
        <v>#DIV/0!</v>
      </c>
      <c r="O151" s="89" t="e">
        <f t="shared" si="45"/>
        <v>#DIV/0!</v>
      </c>
      <c r="P151" s="89" t="e">
        <f t="shared" si="46"/>
        <v>#DIV/0!</v>
      </c>
      <c r="Q151" s="89" t="e">
        <f t="shared" si="47"/>
        <v>#DIV/0!</v>
      </c>
      <c r="R151" s="89" t="e">
        <f>IF('Emission Calculations'!$C$9="flat",IF(0.053*'Wind Calculations'!$M151&gt;$L$3,58*('Wind Calculations'!$M151-$L$3)^2+25*('Wind Calculations'!$M151-$L$3),0),IF(N151&gt;$L$3,(58*(N151-$L$3)^2+25*(N151-$L$3))*$L$7,0)+IF(O151&gt;$L$3,(58*(O151-$L$3)^2+25*(O151-$L$3))*$M$7,0)+IF(P151&gt;$L$3,(58*(P151-$L$3)^2+25*(P151-$L$3))*$N$7,0)+IF(Q151&gt;$L$3,(58*(Q151-$L$3)^2+25*(Q151-$L$3))*$O$7,0))</f>
        <v>#DIV/0!</v>
      </c>
      <c r="S151" s="89" t="e">
        <f>IF('Emission Calculations'!$C$9="flat",IF(0.056*'Wind Calculations'!$M151&gt;$L$3,1,0),IF(OR(N151&gt;$L$3,O151&gt;$L$3,P151&gt;$L$3,AND((Q151&gt;$L$3),$L$7&gt;0)),1,0))</f>
        <v>#DIV/0!</v>
      </c>
      <c r="T151" s="47"/>
      <c r="U151" s="148"/>
      <c r="V151" s="136"/>
      <c r="W151" s="89" t="e">
        <f>'Wind Calculations'!$V151*LN(10/$V$4)/LN($V$5/$V$4)</f>
        <v>#DIV/0!</v>
      </c>
      <c r="X151" s="89" t="e">
        <f t="shared" si="48"/>
        <v>#DIV/0!</v>
      </c>
      <c r="Y151" s="89" t="e">
        <f t="shared" si="49"/>
        <v>#DIV/0!</v>
      </c>
      <c r="Z151" s="89" t="e">
        <f t="shared" si="50"/>
        <v>#DIV/0!</v>
      </c>
      <c r="AA151" s="89" t="e">
        <f t="shared" si="51"/>
        <v>#DIV/0!</v>
      </c>
      <c r="AB151" s="89" t="e">
        <f>IF('Emission Calculations'!$D$9="flat",IF(0.053*'Wind Calculations'!$W151&gt;$V$3,58*('Wind Calculations'!$W151-$L$3)^2+25*('Wind Calculations'!$W151-$L$3),0),IF(X151&gt;$L$3,(58*(X151-$L$3)^2+25*(X151-$L$3))*$V$7,0)+IF(Y151&gt;$V$3,(58*(Y151-$V$3)^2+25*(Y151-$V$3))*$W$7,0)+IF(Z151&gt;$V$3,(58*(Z151-$V$3)^2+25*(Z151-$V$3))*$X$7,0)+IF(AA151&gt;$V$3,(58*(AA151-$V$3)^2+25*(AA151-$V$3))*$Y$7,0))</f>
        <v>#DIV/0!</v>
      </c>
      <c r="AC151" s="89" t="e">
        <f>IF('Emission Calculations'!$D$9="flat",IF(0.056*'Wind Calculations'!$W151&gt;$V$3,1,0),IF(OR(X151&gt;$V$3,Y151&gt;$V$3,Z151&gt;$V$3,AND((AA151&gt;$V$3),$V$7&gt;0)),1,0))</f>
        <v>#DIV/0!</v>
      </c>
      <c r="AD151" s="47"/>
      <c r="AE151" s="148"/>
      <c r="AF151" s="136"/>
      <c r="AG151" s="89" t="e">
        <f>'Wind Calculations'!$AF151*LN(10/$AF$4)/LN($AF$5/$AF$4)</f>
        <v>#DIV/0!</v>
      </c>
      <c r="AH151" s="89" t="e">
        <f t="shared" si="52"/>
        <v>#DIV/0!</v>
      </c>
      <c r="AI151" s="89" t="e">
        <f t="shared" si="53"/>
        <v>#DIV/0!</v>
      </c>
      <c r="AJ151" s="89" t="e">
        <f t="shared" si="54"/>
        <v>#DIV/0!</v>
      </c>
      <c r="AK151" s="89" t="e">
        <f t="shared" si="55"/>
        <v>#DIV/0!</v>
      </c>
      <c r="AL151" s="89" t="e">
        <f>IF('Emission Calculations'!$E$9="flat",IF(0.053*'Wind Calculations'!$AG151&gt;$AF$3,58*('Wind Calculations'!$AG151-$AF$3)^2+25*('Wind Calculations'!$AG151-$AF$3),0),IF(AH151&gt;$AF$3,(58*(AH151-$AF$3)^2+25*(AH151-$AF$3))*$AF$7,0)+IF(AI151&gt;$AF$3,(58*(AI151-$AF$3)^2+25*(AI151-$AF$3))*$AG$7,0)+IF(AJ151&gt;$AF$3,(58*(AJ151-$AF$3)^2+25*(AJ151-$AF$3))*$AH$7,0)+IF(AK151&gt;$AF$3,(58*(AK151-$AF$3)^2+25*(AK151-$AF$3))*$AI$7,0))</f>
        <v>#DIV/0!</v>
      </c>
      <c r="AM151" s="89" t="e">
        <f>IF('Emission Calculations'!$E$9="flat",IF(0.056*'Wind Calculations'!$AG151&gt;$AF$3,1,0),IF(OR(AH151&gt;$AF$3,AI151&gt;$AF$3,AJ151&gt;$AF$3,AND((AK151&gt;$AF$3),$AF$7&gt;0)),1,0))</f>
        <v>#DIV/0!</v>
      </c>
      <c r="AN151" s="47"/>
      <c r="AO151" s="148"/>
      <c r="AP151" s="136"/>
      <c r="AQ151" s="89" t="e">
        <f>'Wind Calculations'!$AP151*LN(10/$AP$4)/LN($AP$5/$AP$4)</f>
        <v>#DIV/0!</v>
      </c>
      <c r="AR151" s="89" t="e">
        <f t="shared" si="56"/>
        <v>#DIV/0!</v>
      </c>
      <c r="AS151" s="89" t="e">
        <f t="shared" si="57"/>
        <v>#DIV/0!</v>
      </c>
      <c r="AT151" s="89" t="e">
        <f t="shared" si="58"/>
        <v>#DIV/0!</v>
      </c>
      <c r="AU151" s="89" t="e">
        <f t="shared" si="59"/>
        <v>#DIV/0!</v>
      </c>
      <c r="AV151" s="89" t="e">
        <f>IF('Emission Calculations'!$F$9="flat",IF(0.053*'Wind Calculations'!$AQ151&gt;$AP$3,58*('Wind Calculations'!$AQ151-$AP$3)^2+25*('Wind Calculations'!$AQ151-$AP$3),0),IF(AR151&gt;$AP$3,(58*(AR151-$AP$3)^2+25*(AR151-$AP$3))*$AP$7,0)+IF(AS151&gt;$AP$3,(58*(AS151-$AP$3)^2+25*(AS151-$AP$3))*$AQ$7,0)+IF(AT151&gt;$AP$3,(58*(AT151-$AP$3)^2+25*(AT151-$AP$3))*$AR$7,0)+IF(AU151&gt;$AP$3,(58*(AU151-$AP$3)^2+25*(AU151-$AP$3))*$AS$7,0))</f>
        <v>#DIV/0!</v>
      </c>
      <c r="AW151" s="89" t="e">
        <f>IF('Emission Calculations'!$F$9="flat",IF(0.056*'Wind Calculations'!$AQ151&gt;$AP$3,1,0),IF(OR(AR151&gt;$AP$3,AS151&gt;$AP$3,AT151&gt;$AP$3,AND((AU151&gt;$AP$3),$AP$7&gt;0)),1,0))</f>
        <v>#DIV/0!</v>
      </c>
    </row>
    <row r="152" spans="1:49">
      <c r="A152" s="148"/>
      <c r="B152" s="136"/>
      <c r="C152" s="89" t="e">
        <f>'Wind Calculations'!$B152*LN(10/$B$4)/LN($B$5/$B$4)</f>
        <v>#DIV/0!</v>
      </c>
      <c r="D152" s="89" t="e">
        <f t="shared" si="40"/>
        <v>#DIV/0!</v>
      </c>
      <c r="E152" s="89" t="e">
        <f t="shared" si="41"/>
        <v>#DIV/0!</v>
      </c>
      <c r="F152" s="89" t="e">
        <f t="shared" si="42"/>
        <v>#DIV/0!</v>
      </c>
      <c r="G152" s="89" t="e">
        <f t="shared" si="43"/>
        <v>#DIV/0!</v>
      </c>
      <c r="H152" s="138" t="e">
        <f>IF('Emission Calculations'!$B$9="flat",IF(0.053*'Wind Calculations'!$C152&gt;$B$3,58*('Wind Calculations'!$C152-$B$3)^2+25*('Wind Calculations'!$C152-$B$3),0),IF(D152&gt;$B$3,(58*(D152-$B$3)^2+25*(D152-$B$3))*$B$7,0)+IF(E152&gt;$B$3,(58*(E152-$B$3)^2+25*(E152-$B$3))*$C$7,0)+IF(F152&gt;$B$3,(58*(F152-$B$3)^2+25*(F152-$B$3))*$D$7,0)+IF(G152&gt;$B$3,(58*(G152-$B$3)^2+25*(G152-$B$3))*$E$7,0))</f>
        <v>#DIV/0!</v>
      </c>
      <c r="I152" s="138" t="e">
        <f>IF('Emission Calculations'!$B$9="flat",IF(0.056*'Wind Calculations'!$C152&gt;$B$3,1,0),IF(OR(D152&gt;$B$3,E152&gt;$B$3,F152&gt;$B$3,AND((G152&gt;$B$3),$B$7&gt;0)),1,0))</f>
        <v>#DIV/0!</v>
      </c>
      <c r="J152" s="139"/>
      <c r="K152" s="148"/>
      <c r="L152" s="136"/>
      <c r="M152" s="89" t="e">
        <f>'Wind Calculations'!$L152*LN(10/$L$4)/LN($L$5/$L$4)</f>
        <v>#DIV/0!</v>
      </c>
      <c r="N152" s="89" t="e">
        <f t="shared" si="44"/>
        <v>#DIV/0!</v>
      </c>
      <c r="O152" s="89" t="e">
        <f t="shared" si="45"/>
        <v>#DIV/0!</v>
      </c>
      <c r="P152" s="89" t="e">
        <f t="shared" si="46"/>
        <v>#DIV/0!</v>
      </c>
      <c r="Q152" s="89" t="e">
        <f t="shared" si="47"/>
        <v>#DIV/0!</v>
      </c>
      <c r="R152" s="89" t="e">
        <f>IF('Emission Calculations'!$C$9="flat",IF(0.053*'Wind Calculations'!$M152&gt;$L$3,58*('Wind Calculations'!$M152-$L$3)^2+25*('Wind Calculations'!$M152-$L$3),0),IF(N152&gt;$L$3,(58*(N152-$L$3)^2+25*(N152-$L$3))*$L$7,0)+IF(O152&gt;$L$3,(58*(O152-$L$3)^2+25*(O152-$L$3))*$M$7,0)+IF(P152&gt;$L$3,(58*(P152-$L$3)^2+25*(P152-$L$3))*$N$7,0)+IF(Q152&gt;$L$3,(58*(Q152-$L$3)^2+25*(Q152-$L$3))*$O$7,0))</f>
        <v>#DIV/0!</v>
      </c>
      <c r="S152" s="89" t="e">
        <f>IF('Emission Calculations'!$C$9="flat",IF(0.056*'Wind Calculations'!$M152&gt;$L$3,1,0),IF(OR(N152&gt;$L$3,O152&gt;$L$3,P152&gt;$L$3,AND((Q152&gt;$L$3),$L$7&gt;0)),1,0))</f>
        <v>#DIV/0!</v>
      </c>
      <c r="T152" s="47"/>
      <c r="U152" s="148"/>
      <c r="V152" s="136"/>
      <c r="W152" s="89" t="e">
        <f>'Wind Calculations'!$V152*LN(10/$V$4)/LN($V$5/$V$4)</f>
        <v>#DIV/0!</v>
      </c>
      <c r="X152" s="89" t="e">
        <f t="shared" si="48"/>
        <v>#DIV/0!</v>
      </c>
      <c r="Y152" s="89" t="e">
        <f t="shared" si="49"/>
        <v>#DIV/0!</v>
      </c>
      <c r="Z152" s="89" t="e">
        <f t="shared" si="50"/>
        <v>#DIV/0!</v>
      </c>
      <c r="AA152" s="89" t="e">
        <f t="shared" si="51"/>
        <v>#DIV/0!</v>
      </c>
      <c r="AB152" s="89" t="e">
        <f>IF('Emission Calculations'!$D$9="flat",IF(0.053*'Wind Calculations'!$W152&gt;$V$3,58*('Wind Calculations'!$W152-$L$3)^2+25*('Wind Calculations'!$W152-$L$3),0),IF(X152&gt;$L$3,(58*(X152-$L$3)^2+25*(X152-$L$3))*$V$7,0)+IF(Y152&gt;$V$3,(58*(Y152-$V$3)^2+25*(Y152-$V$3))*$W$7,0)+IF(Z152&gt;$V$3,(58*(Z152-$V$3)^2+25*(Z152-$V$3))*$X$7,0)+IF(AA152&gt;$V$3,(58*(AA152-$V$3)^2+25*(AA152-$V$3))*$Y$7,0))</f>
        <v>#DIV/0!</v>
      </c>
      <c r="AC152" s="89" t="e">
        <f>IF('Emission Calculations'!$D$9="flat",IF(0.056*'Wind Calculations'!$W152&gt;$V$3,1,0),IF(OR(X152&gt;$V$3,Y152&gt;$V$3,Z152&gt;$V$3,AND((AA152&gt;$V$3),$V$7&gt;0)),1,0))</f>
        <v>#DIV/0!</v>
      </c>
      <c r="AD152" s="47"/>
      <c r="AE152" s="148"/>
      <c r="AF152" s="136"/>
      <c r="AG152" s="89" t="e">
        <f>'Wind Calculations'!$AF152*LN(10/$AF$4)/LN($AF$5/$AF$4)</f>
        <v>#DIV/0!</v>
      </c>
      <c r="AH152" s="89" t="e">
        <f t="shared" si="52"/>
        <v>#DIV/0!</v>
      </c>
      <c r="AI152" s="89" t="e">
        <f t="shared" si="53"/>
        <v>#DIV/0!</v>
      </c>
      <c r="AJ152" s="89" t="e">
        <f t="shared" si="54"/>
        <v>#DIV/0!</v>
      </c>
      <c r="AK152" s="89" t="e">
        <f t="shared" si="55"/>
        <v>#DIV/0!</v>
      </c>
      <c r="AL152" s="89" t="e">
        <f>IF('Emission Calculations'!$E$9="flat",IF(0.053*'Wind Calculations'!$AG152&gt;$AF$3,58*('Wind Calculations'!$AG152-$AF$3)^2+25*('Wind Calculations'!$AG152-$AF$3),0),IF(AH152&gt;$AF$3,(58*(AH152-$AF$3)^2+25*(AH152-$AF$3))*$AF$7,0)+IF(AI152&gt;$AF$3,(58*(AI152-$AF$3)^2+25*(AI152-$AF$3))*$AG$7,0)+IF(AJ152&gt;$AF$3,(58*(AJ152-$AF$3)^2+25*(AJ152-$AF$3))*$AH$7,0)+IF(AK152&gt;$AF$3,(58*(AK152-$AF$3)^2+25*(AK152-$AF$3))*$AI$7,0))</f>
        <v>#DIV/0!</v>
      </c>
      <c r="AM152" s="89" t="e">
        <f>IF('Emission Calculations'!$E$9="flat",IF(0.056*'Wind Calculations'!$AG152&gt;$AF$3,1,0),IF(OR(AH152&gt;$AF$3,AI152&gt;$AF$3,AJ152&gt;$AF$3,AND((AK152&gt;$AF$3),$AF$7&gt;0)),1,0))</f>
        <v>#DIV/0!</v>
      </c>
      <c r="AN152" s="47"/>
      <c r="AO152" s="148"/>
      <c r="AP152" s="136"/>
      <c r="AQ152" s="89" t="e">
        <f>'Wind Calculations'!$AP152*LN(10/$AP$4)/LN($AP$5/$AP$4)</f>
        <v>#DIV/0!</v>
      </c>
      <c r="AR152" s="89" t="e">
        <f t="shared" si="56"/>
        <v>#DIV/0!</v>
      </c>
      <c r="AS152" s="89" t="e">
        <f t="shared" si="57"/>
        <v>#DIV/0!</v>
      </c>
      <c r="AT152" s="89" t="e">
        <f t="shared" si="58"/>
        <v>#DIV/0!</v>
      </c>
      <c r="AU152" s="89" t="e">
        <f t="shared" si="59"/>
        <v>#DIV/0!</v>
      </c>
      <c r="AV152" s="89" t="e">
        <f>IF('Emission Calculations'!$F$9="flat",IF(0.053*'Wind Calculations'!$AQ152&gt;$AP$3,58*('Wind Calculations'!$AQ152-$AP$3)^2+25*('Wind Calculations'!$AQ152-$AP$3),0),IF(AR152&gt;$AP$3,(58*(AR152-$AP$3)^2+25*(AR152-$AP$3))*$AP$7,0)+IF(AS152&gt;$AP$3,(58*(AS152-$AP$3)^2+25*(AS152-$AP$3))*$AQ$7,0)+IF(AT152&gt;$AP$3,(58*(AT152-$AP$3)^2+25*(AT152-$AP$3))*$AR$7,0)+IF(AU152&gt;$AP$3,(58*(AU152-$AP$3)^2+25*(AU152-$AP$3))*$AS$7,0))</f>
        <v>#DIV/0!</v>
      </c>
      <c r="AW152" s="89" t="e">
        <f>IF('Emission Calculations'!$F$9="flat",IF(0.056*'Wind Calculations'!$AQ152&gt;$AP$3,1,0),IF(OR(AR152&gt;$AP$3,AS152&gt;$AP$3,AT152&gt;$AP$3,AND((AU152&gt;$AP$3),$AP$7&gt;0)),1,0))</f>
        <v>#DIV/0!</v>
      </c>
    </row>
    <row r="153" spans="1:49">
      <c r="A153" s="148"/>
      <c r="B153" s="136"/>
      <c r="C153" s="89" t="e">
        <f>'Wind Calculations'!$B153*LN(10/$B$4)/LN($B$5/$B$4)</f>
        <v>#DIV/0!</v>
      </c>
      <c r="D153" s="89" t="e">
        <f t="shared" si="40"/>
        <v>#DIV/0!</v>
      </c>
      <c r="E153" s="89" t="e">
        <f t="shared" si="41"/>
        <v>#DIV/0!</v>
      </c>
      <c r="F153" s="89" t="e">
        <f t="shared" si="42"/>
        <v>#DIV/0!</v>
      </c>
      <c r="G153" s="89" t="e">
        <f t="shared" si="43"/>
        <v>#DIV/0!</v>
      </c>
      <c r="H153" s="138" t="e">
        <f>IF('Emission Calculations'!$B$9="flat",IF(0.053*'Wind Calculations'!$C153&gt;$B$3,58*('Wind Calculations'!$C153-$B$3)^2+25*('Wind Calculations'!$C153-$B$3),0),IF(D153&gt;$B$3,(58*(D153-$B$3)^2+25*(D153-$B$3))*$B$7,0)+IF(E153&gt;$B$3,(58*(E153-$B$3)^2+25*(E153-$B$3))*$C$7,0)+IF(F153&gt;$B$3,(58*(F153-$B$3)^2+25*(F153-$B$3))*$D$7,0)+IF(G153&gt;$B$3,(58*(G153-$B$3)^2+25*(G153-$B$3))*$E$7,0))</f>
        <v>#DIV/0!</v>
      </c>
      <c r="I153" s="138" t="e">
        <f>IF('Emission Calculations'!$B$9="flat",IF(0.056*'Wind Calculations'!$C153&gt;$B$3,1,0),IF(OR(D153&gt;$B$3,E153&gt;$B$3,F153&gt;$B$3,AND((G153&gt;$B$3),$B$7&gt;0)),1,0))</f>
        <v>#DIV/0!</v>
      </c>
      <c r="J153" s="139"/>
      <c r="K153" s="148"/>
      <c r="L153" s="136"/>
      <c r="M153" s="89" t="e">
        <f>'Wind Calculations'!$L153*LN(10/$L$4)/LN($L$5/$L$4)</f>
        <v>#DIV/0!</v>
      </c>
      <c r="N153" s="89" t="e">
        <f t="shared" si="44"/>
        <v>#DIV/0!</v>
      </c>
      <c r="O153" s="89" t="e">
        <f t="shared" si="45"/>
        <v>#DIV/0!</v>
      </c>
      <c r="P153" s="89" t="e">
        <f t="shared" si="46"/>
        <v>#DIV/0!</v>
      </c>
      <c r="Q153" s="89" t="e">
        <f t="shared" si="47"/>
        <v>#DIV/0!</v>
      </c>
      <c r="R153" s="89" t="e">
        <f>IF('Emission Calculations'!$C$9="flat",IF(0.053*'Wind Calculations'!$M153&gt;$L$3,58*('Wind Calculations'!$M153-$L$3)^2+25*('Wind Calculations'!$M153-$L$3),0),IF(N153&gt;$L$3,(58*(N153-$L$3)^2+25*(N153-$L$3))*$L$7,0)+IF(O153&gt;$L$3,(58*(O153-$L$3)^2+25*(O153-$L$3))*$M$7,0)+IF(P153&gt;$L$3,(58*(P153-$L$3)^2+25*(P153-$L$3))*$N$7,0)+IF(Q153&gt;$L$3,(58*(Q153-$L$3)^2+25*(Q153-$L$3))*$O$7,0))</f>
        <v>#DIV/0!</v>
      </c>
      <c r="S153" s="89" t="e">
        <f>IF('Emission Calculations'!$C$9="flat",IF(0.056*'Wind Calculations'!$M153&gt;$L$3,1,0),IF(OR(N153&gt;$L$3,O153&gt;$L$3,P153&gt;$L$3,AND((Q153&gt;$L$3),$L$7&gt;0)),1,0))</f>
        <v>#DIV/0!</v>
      </c>
      <c r="T153" s="47"/>
      <c r="U153" s="148"/>
      <c r="V153" s="136"/>
      <c r="W153" s="89" t="e">
        <f>'Wind Calculations'!$V153*LN(10/$V$4)/LN($V$5/$V$4)</f>
        <v>#DIV/0!</v>
      </c>
      <c r="X153" s="89" t="e">
        <f t="shared" si="48"/>
        <v>#DIV/0!</v>
      </c>
      <c r="Y153" s="89" t="e">
        <f t="shared" si="49"/>
        <v>#DIV/0!</v>
      </c>
      <c r="Z153" s="89" t="e">
        <f t="shared" si="50"/>
        <v>#DIV/0!</v>
      </c>
      <c r="AA153" s="89" t="e">
        <f t="shared" si="51"/>
        <v>#DIV/0!</v>
      </c>
      <c r="AB153" s="89" t="e">
        <f>IF('Emission Calculations'!$D$9="flat",IF(0.053*'Wind Calculations'!$W153&gt;$V$3,58*('Wind Calculations'!$W153-$L$3)^2+25*('Wind Calculations'!$W153-$L$3),0),IF(X153&gt;$L$3,(58*(X153-$L$3)^2+25*(X153-$L$3))*$V$7,0)+IF(Y153&gt;$V$3,(58*(Y153-$V$3)^2+25*(Y153-$V$3))*$W$7,0)+IF(Z153&gt;$V$3,(58*(Z153-$V$3)^2+25*(Z153-$V$3))*$X$7,0)+IF(AA153&gt;$V$3,(58*(AA153-$V$3)^2+25*(AA153-$V$3))*$Y$7,0))</f>
        <v>#DIV/0!</v>
      </c>
      <c r="AC153" s="89" t="e">
        <f>IF('Emission Calculations'!$D$9="flat",IF(0.056*'Wind Calculations'!$W153&gt;$V$3,1,0),IF(OR(X153&gt;$V$3,Y153&gt;$V$3,Z153&gt;$V$3,AND((AA153&gt;$V$3),$V$7&gt;0)),1,0))</f>
        <v>#DIV/0!</v>
      </c>
      <c r="AD153" s="47"/>
      <c r="AE153" s="148"/>
      <c r="AF153" s="136"/>
      <c r="AG153" s="89" t="e">
        <f>'Wind Calculations'!$AF153*LN(10/$AF$4)/LN($AF$5/$AF$4)</f>
        <v>#DIV/0!</v>
      </c>
      <c r="AH153" s="89" t="e">
        <f t="shared" si="52"/>
        <v>#DIV/0!</v>
      </c>
      <c r="AI153" s="89" t="e">
        <f t="shared" si="53"/>
        <v>#DIV/0!</v>
      </c>
      <c r="AJ153" s="89" t="e">
        <f t="shared" si="54"/>
        <v>#DIV/0!</v>
      </c>
      <c r="AK153" s="89" t="e">
        <f t="shared" si="55"/>
        <v>#DIV/0!</v>
      </c>
      <c r="AL153" s="89" t="e">
        <f>IF('Emission Calculations'!$E$9="flat",IF(0.053*'Wind Calculations'!$AG153&gt;$AF$3,58*('Wind Calculations'!$AG153-$AF$3)^2+25*('Wind Calculations'!$AG153-$AF$3),0),IF(AH153&gt;$AF$3,(58*(AH153-$AF$3)^2+25*(AH153-$AF$3))*$AF$7,0)+IF(AI153&gt;$AF$3,(58*(AI153-$AF$3)^2+25*(AI153-$AF$3))*$AG$7,0)+IF(AJ153&gt;$AF$3,(58*(AJ153-$AF$3)^2+25*(AJ153-$AF$3))*$AH$7,0)+IF(AK153&gt;$AF$3,(58*(AK153-$AF$3)^2+25*(AK153-$AF$3))*$AI$7,0))</f>
        <v>#DIV/0!</v>
      </c>
      <c r="AM153" s="89" t="e">
        <f>IF('Emission Calculations'!$E$9="flat",IF(0.056*'Wind Calculations'!$AG153&gt;$AF$3,1,0),IF(OR(AH153&gt;$AF$3,AI153&gt;$AF$3,AJ153&gt;$AF$3,AND((AK153&gt;$AF$3),$AF$7&gt;0)),1,0))</f>
        <v>#DIV/0!</v>
      </c>
      <c r="AN153" s="47"/>
      <c r="AO153" s="148"/>
      <c r="AP153" s="136"/>
      <c r="AQ153" s="89" t="e">
        <f>'Wind Calculations'!$AP153*LN(10/$AP$4)/LN($AP$5/$AP$4)</f>
        <v>#DIV/0!</v>
      </c>
      <c r="AR153" s="89" t="e">
        <f t="shared" si="56"/>
        <v>#DIV/0!</v>
      </c>
      <c r="AS153" s="89" t="e">
        <f t="shared" si="57"/>
        <v>#DIV/0!</v>
      </c>
      <c r="AT153" s="89" t="e">
        <f t="shared" si="58"/>
        <v>#DIV/0!</v>
      </c>
      <c r="AU153" s="89" t="e">
        <f t="shared" si="59"/>
        <v>#DIV/0!</v>
      </c>
      <c r="AV153" s="89" t="e">
        <f>IF('Emission Calculations'!$F$9="flat",IF(0.053*'Wind Calculations'!$AQ153&gt;$AP$3,58*('Wind Calculations'!$AQ153-$AP$3)^2+25*('Wind Calculations'!$AQ153-$AP$3),0),IF(AR153&gt;$AP$3,(58*(AR153-$AP$3)^2+25*(AR153-$AP$3))*$AP$7,0)+IF(AS153&gt;$AP$3,(58*(AS153-$AP$3)^2+25*(AS153-$AP$3))*$AQ$7,0)+IF(AT153&gt;$AP$3,(58*(AT153-$AP$3)^2+25*(AT153-$AP$3))*$AR$7,0)+IF(AU153&gt;$AP$3,(58*(AU153-$AP$3)^2+25*(AU153-$AP$3))*$AS$7,0))</f>
        <v>#DIV/0!</v>
      </c>
      <c r="AW153" s="89" t="e">
        <f>IF('Emission Calculations'!$F$9="flat",IF(0.056*'Wind Calculations'!$AQ153&gt;$AP$3,1,0),IF(OR(AR153&gt;$AP$3,AS153&gt;$AP$3,AT153&gt;$AP$3,AND((AU153&gt;$AP$3),$AP$7&gt;0)),1,0))</f>
        <v>#DIV/0!</v>
      </c>
    </row>
    <row r="154" spans="1:49">
      <c r="A154" s="148"/>
      <c r="B154" s="136"/>
      <c r="C154" s="89" t="e">
        <f>'Wind Calculations'!$B154*LN(10/$B$4)/LN($B$5/$B$4)</f>
        <v>#DIV/0!</v>
      </c>
      <c r="D154" s="89" t="e">
        <f t="shared" si="40"/>
        <v>#DIV/0!</v>
      </c>
      <c r="E154" s="89" t="e">
        <f t="shared" si="41"/>
        <v>#DIV/0!</v>
      </c>
      <c r="F154" s="89" t="e">
        <f t="shared" si="42"/>
        <v>#DIV/0!</v>
      </c>
      <c r="G154" s="89" t="e">
        <f t="shared" si="43"/>
        <v>#DIV/0!</v>
      </c>
      <c r="H154" s="138" t="e">
        <f>IF('Emission Calculations'!$B$9="flat",IF(0.053*'Wind Calculations'!$C154&gt;$B$3,58*('Wind Calculations'!$C154-$B$3)^2+25*('Wind Calculations'!$C154-$B$3),0),IF(D154&gt;$B$3,(58*(D154-$B$3)^2+25*(D154-$B$3))*$B$7,0)+IF(E154&gt;$B$3,(58*(E154-$B$3)^2+25*(E154-$B$3))*$C$7,0)+IF(F154&gt;$B$3,(58*(F154-$B$3)^2+25*(F154-$B$3))*$D$7,0)+IF(G154&gt;$B$3,(58*(G154-$B$3)^2+25*(G154-$B$3))*$E$7,0))</f>
        <v>#DIV/0!</v>
      </c>
      <c r="I154" s="138" t="e">
        <f>IF('Emission Calculations'!$B$9="flat",IF(0.056*'Wind Calculations'!$C154&gt;$B$3,1,0),IF(OR(D154&gt;$B$3,E154&gt;$B$3,F154&gt;$B$3,AND((G154&gt;$B$3),$B$7&gt;0)),1,0))</f>
        <v>#DIV/0!</v>
      </c>
      <c r="J154" s="139"/>
      <c r="K154" s="148"/>
      <c r="L154" s="136"/>
      <c r="M154" s="89" t="e">
        <f>'Wind Calculations'!$L154*LN(10/$L$4)/LN($L$5/$L$4)</f>
        <v>#DIV/0!</v>
      </c>
      <c r="N154" s="89" t="e">
        <f t="shared" si="44"/>
        <v>#DIV/0!</v>
      </c>
      <c r="O154" s="89" t="e">
        <f t="shared" si="45"/>
        <v>#DIV/0!</v>
      </c>
      <c r="P154" s="89" t="e">
        <f t="shared" si="46"/>
        <v>#DIV/0!</v>
      </c>
      <c r="Q154" s="89" t="e">
        <f t="shared" si="47"/>
        <v>#DIV/0!</v>
      </c>
      <c r="R154" s="89" t="e">
        <f>IF('Emission Calculations'!$C$9="flat",IF(0.053*'Wind Calculations'!$M154&gt;$L$3,58*('Wind Calculations'!$M154-$L$3)^2+25*('Wind Calculations'!$M154-$L$3),0),IF(N154&gt;$L$3,(58*(N154-$L$3)^2+25*(N154-$L$3))*$L$7,0)+IF(O154&gt;$L$3,(58*(O154-$L$3)^2+25*(O154-$L$3))*$M$7,0)+IF(P154&gt;$L$3,(58*(P154-$L$3)^2+25*(P154-$L$3))*$N$7,0)+IF(Q154&gt;$L$3,(58*(Q154-$L$3)^2+25*(Q154-$L$3))*$O$7,0))</f>
        <v>#DIV/0!</v>
      </c>
      <c r="S154" s="89" t="e">
        <f>IF('Emission Calculations'!$C$9="flat",IF(0.056*'Wind Calculations'!$M154&gt;$L$3,1,0),IF(OR(N154&gt;$L$3,O154&gt;$L$3,P154&gt;$L$3,AND((Q154&gt;$L$3),$L$7&gt;0)),1,0))</f>
        <v>#DIV/0!</v>
      </c>
      <c r="T154" s="47"/>
      <c r="U154" s="148"/>
      <c r="V154" s="136"/>
      <c r="W154" s="89" t="e">
        <f>'Wind Calculations'!$V154*LN(10/$V$4)/LN($V$5/$V$4)</f>
        <v>#DIV/0!</v>
      </c>
      <c r="X154" s="89" t="e">
        <f t="shared" si="48"/>
        <v>#DIV/0!</v>
      </c>
      <c r="Y154" s="89" t="e">
        <f t="shared" si="49"/>
        <v>#DIV/0!</v>
      </c>
      <c r="Z154" s="89" t="e">
        <f t="shared" si="50"/>
        <v>#DIV/0!</v>
      </c>
      <c r="AA154" s="89" t="e">
        <f t="shared" si="51"/>
        <v>#DIV/0!</v>
      </c>
      <c r="AB154" s="89" t="e">
        <f>IF('Emission Calculations'!$D$9="flat",IF(0.053*'Wind Calculations'!$W154&gt;$V$3,58*('Wind Calculations'!$W154-$L$3)^2+25*('Wind Calculations'!$W154-$L$3),0),IF(X154&gt;$L$3,(58*(X154-$L$3)^2+25*(X154-$L$3))*$V$7,0)+IF(Y154&gt;$V$3,(58*(Y154-$V$3)^2+25*(Y154-$V$3))*$W$7,0)+IF(Z154&gt;$V$3,(58*(Z154-$V$3)^2+25*(Z154-$V$3))*$X$7,0)+IF(AA154&gt;$V$3,(58*(AA154-$V$3)^2+25*(AA154-$V$3))*$Y$7,0))</f>
        <v>#DIV/0!</v>
      </c>
      <c r="AC154" s="89" t="e">
        <f>IF('Emission Calculations'!$D$9="flat",IF(0.056*'Wind Calculations'!$W154&gt;$V$3,1,0),IF(OR(X154&gt;$V$3,Y154&gt;$V$3,Z154&gt;$V$3,AND((AA154&gt;$V$3),$V$7&gt;0)),1,0))</f>
        <v>#DIV/0!</v>
      </c>
      <c r="AD154" s="47"/>
      <c r="AE154" s="148"/>
      <c r="AF154" s="136"/>
      <c r="AG154" s="89" t="e">
        <f>'Wind Calculations'!$AF154*LN(10/$AF$4)/LN($AF$5/$AF$4)</f>
        <v>#DIV/0!</v>
      </c>
      <c r="AH154" s="89" t="e">
        <f t="shared" si="52"/>
        <v>#DIV/0!</v>
      </c>
      <c r="AI154" s="89" t="e">
        <f t="shared" si="53"/>
        <v>#DIV/0!</v>
      </c>
      <c r="AJ154" s="89" t="e">
        <f t="shared" si="54"/>
        <v>#DIV/0!</v>
      </c>
      <c r="AK154" s="89" t="e">
        <f t="shared" si="55"/>
        <v>#DIV/0!</v>
      </c>
      <c r="AL154" s="89" t="e">
        <f>IF('Emission Calculations'!$E$9="flat",IF(0.053*'Wind Calculations'!$AG154&gt;$AF$3,58*('Wind Calculations'!$AG154-$AF$3)^2+25*('Wind Calculations'!$AG154-$AF$3),0),IF(AH154&gt;$AF$3,(58*(AH154-$AF$3)^2+25*(AH154-$AF$3))*$AF$7,0)+IF(AI154&gt;$AF$3,(58*(AI154-$AF$3)^2+25*(AI154-$AF$3))*$AG$7,0)+IF(AJ154&gt;$AF$3,(58*(AJ154-$AF$3)^2+25*(AJ154-$AF$3))*$AH$7,0)+IF(AK154&gt;$AF$3,(58*(AK154-$AF$3)^2+25*(AK154-$AF$3))*$AI$7,0))</f>
        <v>#DIV/0!</v>
      </c>
      <c r="AM154" s="89" t="e">
        <f>IF('Emission Calculations'!$E$9="flat",IF(0.056*'Wind Calculations'!$AG154&gt;$AF$3,1,0),IF(OR(AH154&gt;$AF$3,AI154&gt;$AF$3,AJ154&gt;$AF$3,AND((AK154&gt;$AF$3),$AF$7&gt;0)),1,0))</f>
        <v>#DIV/0!</v>
      </c>
      <c r="AN154" s="47"/>
      <c r="AO154" s="148"/>
      <c r="AP154" s="136"/>
      <c r="AQ154" s="89" t="e">
        <f>'Wind Calculations'!$AP154*LN(10/$AP$4)/LN($AP$5/$AP$4)</f>
        <v>#DIV/0!</v>
      </c>
      <c r="AR154" s="89" t="e">
        <f t="shared" si="56"/>
        <v>#DIV/0!</v>
      </c>
      <c r="AS154" s="89" t="e">
        <f t="shared" si="57"/>
        <v>#DIV/0!</v>
      </c>
      <c r="AT154" s="89" t="e">
        <f t="shared" si="58"/>
        <v>#DIV/0!</v>
      </c>
      <c r="AU154" s="89" t="e">
        <f t="shared" si="59"/>
        <v>#DIV/0!</v>
      </c>
      <c r="AV154" s="89" t="e">
        <f>IF('Emission Calculations'!$F$9="flat",IF(0.053*'Wind Calculations'!$AQ154&gt;$AP$3,58*('Wind Calculations'!$AQ154-$AP$3)^2+25*('Wind Calculations'!$AQ154-$AP$3),0),IF(AR154&gt;$AP$3,(58*(AR154-$AP$3)^2+25*(AR154-$AP$3))*$AP$7,0)+IF(AS154&gt;$AP$3,(58*(AS154-$AP$3)^2+25*(AS154-$AP$3))*$AQ$7,0)+IF(AT154&gt;$AP$3,(58*(AT154-$AP$3)^2+25*(AT154-$AP$3))*$AR$7,0)+IF(AU154&gt;$AP$3,(58*(AU154-$AP$3)^2+25*(AU154-$AP$3))*$AS$7,0))</f>
        <v>#DIV/0!</v>
      </c>
      <c r="AW154" s="89" t="e">
        <f>IF('Emission Calculations'!$F$9="flat",IF(0.056*'Wind Calculations'!$AQ154&gt;$AP$3,1,0),IF(OR(AR154&gt;$AP$3,AS154&gt;$AP$3,AT154&gt;$AP$3,AND((AU154&gt;$AP$3),$AP$7&gt;0)),1,0))</f>
        <v>#DIV/0!</v>
      </c>
    </row>
    <row r="155" spans="1:49">
      <c r="A155" s="148"/>
      <c r="B155" s="136"/>
      <c r="C155" s="89" t="e">
        <f>'Wind Calculations'!$B155*LN(10/$B$4)/LN($B$5/$B$4)</f>
        <v>#DIV/0!</v>
      </c>
      <c r="D155" s="89" t="e">
        <f t="shared" si="40"/>
        <v>#DIV/0!</v>
      </c>
      <c r="E155" s="89" t="e">
        <f t="shared" si="41"/>
        <v>#DIV/0!</v>
      </c>
      <c r="F155" s="89" t="e">
        <f t="shared" si="42"/>
        <v>#DIV/0!</v>
      </c>
      <c r="G155" s="89" t="e">
        <f t="shared" si="43"/>
        <v>#DIV/0!</v>
      </c>
      <c r="H155" s="138" t="e">
        <f>IF('Emission Calculations'!$B$9="flat",IF(0.053*'Wind Calculations'!$C155&gt;$B$3,58*('Wind Calculations'!$C155-$B$3)^2+25*('Wind Calculations'!$C155-$B$3),0),IF(D155&gt;$B$3,(58*(D155-$B$3)^2+25*(D155-$B$3))*$B$7,0)+IF(E155&gt;$B$3,(58*(E155-$B$3)^2+25*(E155-$B$3))*$C$7,0)+IF(F155&gt;$B$3,(58*(F155-$B$3)^2+25*(F155-$B$3))*$D$7,0)+IF(G155&gt;$B$3,(58*(G155-$B$3)^2+25*(G155-$B$3))*$E$7,0))</f>
        <v>#DIV/0!</v>
      </c>
      <c r="I155" s="138" t="e">
        <f>IF('Emission Calculations'!$B$9="flat",IF(0.056*'Wind Calculations'!$C155&gt;$B$3,1,0),IF(OR(D155&gt;$B$3,E155&gt;$B$3,F155&gt;$B$3,AND((G155&gt;$B$3),$B$7&gt;0)),1,0))</f>
        <v>#DIV/0!</v>
      </c>
      <c r="J155" s="139"/>
      <c r="K155" s="148"/>
      <c r="L155" s="136"/>
      <c r="M155" s="89" t="e">
        <f>'Wind Calculations'!$L155*LN(10/$L$4)/LN($L$5/$L$4)</f>
        <v>#DIV/0!</v>
      </c>
      <c r="N155" s="89" t="e">
        <f t="shared" si="44"/>
        <v>#DIV/0!</v>
      </c>
      <c r="O155" s="89" t="e">
        <f t="shared" si="45"/>
        <v>#DIV/0!</v>
      </c>
      <c r="P155" s="89" t="e">
        <f t="shared" si="46"/>
        <v>#DIV/0!</v>
      </c>
      <c r="Q155" s="89" t="e">
        <f t="shared" si="47"/>
        <v>#DIV/0!</v>
      </c>
      <c r="R155" s="89" t="e">
        <f>IF('Emission Calculations'!$C$9="flat",IF(0.053*'Wind Calculations'!$M155&gt;$L$3,58*('Wind Calculations'!$M155-$L$3)^2+25*('Wind Calculations'!$M155-$L$3),0),IF(N155&gt;$L$3,(58*(N155-$L$3)^2+25*(N155-$L$3))*$L$7,0)+IF(O155&gt;$L$3,(58*(O155-$L$3)^2+25*(O155-$L$3))*$M$7,0)+IF(P155&gt;$L$3,(58*(P155-$L$3)^2+25*(P155-$L$3))*$N$7,0)+IF(Q155&gt;$L$3,(58*(Q155-$L$3)^2+25*(Q155-$L$3))*$O$7,0))</f>
        <v>#DIV/0!</v>
      </c>
      <c r="S155" s="89" t="e">
        <f>IF('Emission Calculations'!$C$9="flat",IF(0.056*'Wind Calculations'!$M155&gt;$L$3,1,0),IF(OR(N155&gt;$L$3,O155&gt;$L$3,P155&gt;$L$3,AND((Q155&gt;$L$3),$L$7&gt;0)),1,0))</f>
        <v>#DIV/0!</v>
      </c>
      <c r="T155" s="47"/>
      <c r="U155" s="148"/>
      <c r="V155" s="136"/>
      <c r="W155" s="89" t="e">
        <f>'Wind Calculations'!$V155*LN(10/$V$4)/LN($V$5/$V$4)</f>
        <v>#DIV/0!</v>
      </c>
      <c r="X155" s="89" t="e">
        <f t="shared" si="48"/>
        <v>#DIV/0!</v>
      </c>
      <c r="Y155" s="89" t="e">
        <f t="shared" si="49"/>
        <v>#DIV/0!</v>
      </c>
      <c r="Z155" s="89" t="e">
        <f t="shared" si="50"/>
        <v>#DIV/0!</v>
      </c>
      <c r="AA155" s="89" t="e">
        <f t="shared" si="51"/>
        <v>#DIV/0!</v>
      </c>
      <c r="AB155" s="89" t="e">
        <f>IF('Emission Calculations'!$D$9="flat",IF(0.053*'Wind Calculations'!$W155&gt;$V$3,58*('Wind Calculations'!$W155-$L$3)^2+25*('Wind Calculations'!$W155-$L$3),0),IF(X155&gt;$L$3,(58*(X155-$L$3)^2+25*(X155-$L$3))*$V$7,0)+IF(Y155&gt;$V$3,(58*(Y155-$V$3)^2+25*(Y155-$V$3))*$W$7,0)+IF(Z155&gt;$V$3,(58*(Z155-$V$3)^2+25*(Z155-$V$3))*$X$7,0)+IF(AA155&gt;$V$3,(58*(AA155-$V$3)^2+25*(AA155-$V$3))*$Y$7,0))</f>
        <v>#DIV/0!</v>
      </c>
      <c r="AC155" s="89" t="e">
        <f>IF('Emission Calculations'!$D$9="flat",IF(0.056*'Wind Calculations'!$W155&gt;$V$3,1,0),IF(OR(X155&gt;$V$3,Y155&gt;$V$3,Z155&gt;$V$3,AND((AA155&gt;$V$3),$V$7&gt;0)),1,0))</f>
        <v>#DIV/0!</v>
      </c>
      <c r="AD155" s="47"/>
      <c r="AE155" s="148"/>
      <c r="AF155" s="136"/>
      <c r="AG155" s="89" t="e">
        <f>'Wind Calculations'!$AF155*LN(10/$AF$4)/LN($AF$5/$AF$4)</f>
        <v>#DIV/0!</v>
      </c>
      <c r="AH155" s="89" t="e">
        <f t="shared" si="52"/>
        <v>#DIV/0!</v>
      </c>
      <c r="AI155" s="89" t="e">
        <f t="shared" si="53"/>
        <v>#DIV/0!</v>
      </c>
      <c r="AJ155" s="89" t="e">
        <f t="shared" si="54"/>
        <v>#DIV/0!</v>
      </c>
      <c r="AK155" s="89" t="e">
        <f t="shared" si="55"/>
        <v>#DIV/0!</v>
      </c>
      <c r="AL155" s="89" t="e">
        <f>IF('Emission Calculations'!$E$9="flat",IF(0.053*'Wind Calculations'!$AG155&gt;$AF$3,58*('Wind Calculations'!$AG155-$AF$3)^2+25*('Wind Calculations'!$AG155-$AF$3),0),IF(AH155&gt;$AF$3,(58*(AH155-$AF$3)^2+25*(AH155-$AF$3))*$AF$7,0)+IF(AI155&gt;$AF$3,(58*(AI155-$AF$3)^2+25*(AI155-$AF$3))*$AG$7,0)+IF(AJ155&gt;$AF$3,(58*(AJ155-$AF$3)^2+25*(AJ155-$AF$3))*$AH$7,0)+IF(AK155&gt;$AF$3,(58*(AK155-$AF$3)^2+25*(AK155-$AF$3))*$AI$7,0))</f>
        <v>#DIV/0!</v>
      </c>
      <c r="AM155" s="89" t="e">
        <f>IF('Emission Calculations'!$E$9="flat",IF(0.056*'Wind Calculations'!$AG155&gt;$AF$3,1,0),IF(OR(AH155&gt;$AF$3,AI155&gt;$AF$3,AJ155&gt;$AF$3,AND((AK155&gt;$AF$3),$AF$7&gt;0)),1,0))</f>
        <v>#DIV/0!</v>
      </c>
      <c r="AN155" s="47"/>
      <c r="AO155" s="148"/>
      <c r="AP155" s="136"/>
      <c r="AQ155" s="89" t="e">
        <f>'Wind Calculations'!$AP155*LN(10/$AP$4)/LN($AP$5/$AP$4)</f>
        <v>#DIV/0!</v>
      </c>
      <c r="AR155" s="89" t="e">
        <f t="shared" si="56"/>
        <v>#DIV/0!</v>
      </c>
      <c r="AS155" s="89" t="e">
        <f t="shared" si="57"/>
        <v>#DIV/0!</v>
      </c>
      <c r="AT155" s="89" t="e">
        <f t="shared" si="58"/>
        <v>#DIV/0!</v>
      </c>
      <c r="AU155" s="89" t="e">
        <f t="shared" si="59"/>
        <v>#DIV/0!</v>
      </c>
      <c r="AV155" s="89" t="e">
        <f>IF('Emission Calculations'!$F$9="flat",IF(0.053*'Wind Calculations'!$AQ155&gt;$AP$3,58*('Wind Calculations'!$AQ155-$AP$3)^2+25*('Wind Calculations'!$AQ155-$AP$3),0),IF(AR155&gt;$AP$3,(58*(AR155-$AP$3)^2+25*(AR155-$AP$3))*$AP$7,0)+IF(AS155&gt;$AP$3,(58*(AS155-$AP$3)^2+25*(AS155-$AP$3))*$AQ$7,0)+IF(AT155&gt;$AP$3,(58*(AT155-$AP$3)^2+25*(AT155-$AP$3))*$AR$7,0)+IF(AU155&gt;$AP$3,(58*(AU155-$AP$3)^2+25*(AU155-$AP$3))*$AS$7,0))</f>
        <v>#DIV/0!</v>
      </c>
      <c r="AW155" s="89" t="e">
        <f>IF('Emission Calculations'!$F$9="flat",IF(0.056*'Wind Calculations'!$AQ155&gt;$AP$3,1,0),IF(OR(AR155&gt;$AP$3,AS155&gt;$AP$3,AT155&gt;$AP$3,AND((AU155&gt;$AP$3),$AP$7&gt;0)),1,0))</f>
        <v>#DIV/0!</v>
      </c>
    </row>
    <row r="156" spans="1:49">
      <c r="A156" s="148"/>
      <c r="B156" s="136"/>
      <c r="C156" s="89" t="e">
        <f>'Wind Calculations'!$B156*LN(10/$B$4)/LN($B$5/$B$4)</f>
        <v>#DIV/0!</v>
      </c>
      <c r="D156" s="89" t="e">
        <f t="shared" si="40"/>
        <v>#DIV/0!</v>
      </c>
      <c r="E156" s="89" t="e">
        <f t="shared" si="41"/>
        <v>#DIV/0!</v>
      </c>
      <c r="F156" s="89" t="e">
        <f t="shared" si="42"/>
        <v>#DIV/0!</v>
      </c>
      <c r="G156" s="89" t="e">
        <f t="shared" si="43"/>
        <v>#DIV/0!</v>
      </c>
      <c r="H156" s="138" t="e">
        <f>IF('Emission Calculations'!$B$9="flat",IF(0.053*'Wind Calculations'!$C156&gt;$B$3,58*('Wind Calculations'!$C156-$B$3)^2+25*('Wind Calculations'!$C156-$B$3),0),IF(D156&gt;$B$3,(58*(D156-$B$3)^2+25*(D156-$B$3))*$B$7,0)+IF(E156&gt;$B$3,(58*(E156-$B$3)^2+25*(E156-$B$3))*$C$7,0)+IF(F156&gt;$B$3,(58*(F156-$B$3)^2+25*(F156-$B$3))*$D$7,0)+IF(G156&gt;$B$3,(58*(G156-$B$3)^2+25*(G156-$B$3))*$E$7,0))</f>
        <v>#DIV/0!</v>
      </c>
      <c r="I156" s="138" t="e">
        <f>IF('Emission Calculations'!$B$9="flat",IF(0.056*'Wind Calculations'!$C156&gt;$B$3,1,0),IF(OR(D156&gt;$B$3,E156&gt;$B$3,F156&gt;$B$3,AND((G156&gt;$B$3),$B$7&gt;0)),1,0))</f>
        <v>#DIV/0!</v>
      </c>
      <c r="J156" s="139"/>
      <c r="K156" s="148"/>
      <c r="L156" s="136"/>
      <c r="M156" s="89" t="e">
        <f>'Wind Calculations'!$L156*LN(10/$L$4)/LN($L$5/$L$4)</f>
        <v>#DIV/0!</v>
      </c>
      <c r="N156" s="89" t="e">
        <f t="shared" si="44"/>
        <v>#DIV/0!</v>
      </c>
      <c r="O156" s="89" t="e">
        <f t="shared" si="45"/>
        <v>#DIV/0!</v>
      </c>
      <c r="P156" s="89" t="e">
        <f t="shared" si="46"/>
        <v>#DIV/0!</v>
      </c>
      <c r="Q156" s="89" t="e">
        <f t="shared" si="47"/>
        <v>#DIV/0!</v>
      </c>
      <c r="R156" s="89" t="e">
        <f>IF('Emission Calculations'!$C$9="flat",IF(0.053*'Wind Calculations'!$M156&gt;$L$3,58*('Wind Calculations'!$M156-$L$3)^2+25*('Wind Calculations'!$M156-$L$3),0),IF(N156&gt;$L$3,(58*(N156-$L$3)^2+25*(N156-$L$3))*$L$7,0)+IF(O156&gt;$L$3,(58*(O156-$L$3)^2+25*(O156-$L$3))*$M$7,0)+IF(P156&gt;$L$3,(58*(P156-$L$3)^2+25*(P156-$L$3))*$N$7,0)+IF(Q156&gt;$L$3,(58*(Q156-$L$3)^2+25*(Q156-$L$3))*$O$7,0))</f>
        <v>#DIV/0!</v>
      </c>
      <c r="S156" s="89" t="e">
        <f>IF('Emission Calculations'!$C$9="flat",IF(0.056*'Wind Calculations'!$M156&gt;$L$3,1,0),IF(OR(N156&gt;$L$3,O156&gt;$L$3,P156&gt;$L$3,AND((Q156&gt;$L$3),$L$7&gt;0)),1,0))</f>
        <v>#DIV/0!</v>
      </c>
      <c r="T156" s="47"/>
      <c r="U156" s="148"/>
      <c r="V156" s="136"/>
      <c r="W156" s="89" t="e">
        <f>'Wind Calculations'!$V156*LN(10/$V$4)/LN($V$5/$V$4)</f>
        <v>#DIV/0!</v>
      </c>
      <c r="X156" s="89" t="e">
        <f t="shared" si="48"/>
        <v>#DIV/0!</v>
      </c>
      <c r="Y156" s="89" t="e">
        <f t="shared" si="49"/>
        <v>#DIV/0!</v>
      </c>
      <c r="Z156" s="89" t="e">
        <f t="shared" si="50"/>
        <v>#DIV/0!</v>
      </c>
      <c r="AA156" s="89" t="e">
        <f t="shared" si="51"/>
        <v>#DIV/0!</v>
      </c>
      <c r="AB156" s="89" t="e">
        <f>IF('Emission Calculations'!$D$9="flat",IF(0.053*'Wind Calculations'!$W156&gt;$V$3,58*('Wind Calculations'!$W156-$L$3)^2+25*('Wind Calculations'!$W156-$L$3),0),IF(X156&gt;$L$3,(58*(X156-$L$3)^2+25*(X156-$L$3))*$V$7,0)+IF(Y156&gt;$V$3,(58*(Y156-$V$3)^2+25*(Y156-$V$3))*$W$7,0)+IF(Z156&gt;$V$3,(58*(Z156-$V$3)^2+25*(Z156-$V$3))*$X$7,0)+IF(AA156&gt;$V$3,(58*(AA156-$V$3)^2+25*(AA156-$V$3))*$Y$7,0))</f>
        <v>#DIV/0!</v>
      </c>
      <c r="AC156" s="89" t="e">
        <f>IF('Emission Calculations'!$D$9="flat",IF(0.056*'Wind Calculations'!$W156&gt;$V$3,1,0),IF(OR(X156&gt;$V$3,Y156&gt;$V$3,Z156&gt;$V$3,AND((AA156&gt;$V$3),$V$7&gt;0)),1,0))</f>
        <v>#DIV/0!</v>
      </c>
      <c r="AD156" s="47"/>
      <c r="AE156" s="148"/>
      <c r="AF156" s="136"/>
      <c r="AG156" s="89" t="e">
        <f>'Wind Calculations'!$AF156*LN(10/$AF$4)/LN($AF$5/$AF$4)</f>
        <v>#DIV/0!</v>
      </c>
      <c r="AH156" s="89" t="e">
        <f t="shared" si="52"/>
        <v>#DIV/0!</v>
      </c>
      <c r="AI156" s="89" t="e">
        <f t="shared" si="53"/>
        <v>#DIV/0!</v>
      </c>
      <c r="AJ156" s="89" t="e">
        <f t="shared" si="54"/>
        <v>#DIV/0!</v>
      </c>
      <c r="AK156" s="89" t="e">
        <f t="shared" si="55"/>
        <v>#DIV/0!</v>
      </c>
      <c r="AL156" s="89" t="e">
        <f>IF('Emission Calculations'!$E$9="flat",IF(0.053*'Wind Calculations'!$AG156&gt;$AF$3,58*('Wind Calculations'!$AG156-$AF$3)^2+25*('Wind Calculations'!$AG156-$AF$3),0),IF(AH156&gt;$AF$3,(58*(AH156-$AF$3)^2+25*(AH156-$AF$3))*$AF$7,0)+IF(AI156&gt;$AF$3,(58*(AI156-$AF$3)^2+25*(AI156-$AF$3))*$AG$7,0)+IF(AJ156&gt;$AF$3,(58*(AJ156-$AF$3)^2+25*(AJ156-$AF$3))*$AH$7,0)+IF(AK156&gt;$AF$3,(58*(AK156-$AF$3)^2+25*(AK156-$AF$3))*$AI$7,0))</f>
        <v>#DIV/0!</v>
      </c>
      <c r="AM156" s="89" t="e">
        <f>IF('Emission Calculations'!$E$9="flat",IF(0.056*'Wind Calculations'!$AG156&gt;$AF$3,1,0),IF(OR(AH156&gt;$AF$3,AI156&gt;$AF$3,AJ156&gt;$AF$3,AND((AK156&gt;$AF$3),$AF$7&gt;0)),1,0))</f>
        <v>#DIV/0!</v>
      </c>
      <c r="AN156" s="47"/>
      <c r="AO156" s="148"/>
      <c r="AP156" s="136"/>
      <c r="AQ156" s="89" t="e">
        <f>'Wind Calculations'!$AP156*LN(10/$AP$4)/LN($AP$5/$AP$4)</f>
        <v>#DIV/0!</v>
      </c>
      <c r="AR156" s="89" t="e">
        <f t="shared" si="56"/>
        <v>#DIV/0!</v>
      </c>
      <c r="AS156" s="89" t="e">
        <f t="shared" si="57"/>
        <v>#DIV/0!</v>
      </c>
      <c r="AT156" s="89" t="e">
        <f t="shared" si="58"/>
        <v>#DIV/0!</v>
      </c>
      <c r="AU156" s="89" t="e">
        <f t="shared" si="59"/>
        <v>#DIV/0!</v>
      </c>
      <c r="AV156" s="89" t="e">
        <f>IF('Emission Calculations'!$F$9="flat",IF(0.053*'Wind Calculations'!$AQ156&gt;$AP$3,58*('Wind Calculations'!$AQ156-$AP$3)^2+25*('Wind Calculations'!$AQ156-$AP$3),0),IF(AR156&gt;$AP$3,(58*(AR156-$AP$3)^2+25*(AR156-$AP$3))*$AP$7,0)+IF(AS156&gt;$AP$3,(58*(AS156-$AP$3)^2+25*(AS156-$AP$3))*$AQ$7,0)+IF(AT156&gt;$AP$3,(58*(AT156-$AP$3)^2+25*(AT156-$AP$3))*$AR$7,0)+IF(AU156&gt;$AP$3,(58*(AU156-$AP$3)^2+25*(AU156-$AP$3))*$AS$7,0))</f>
        <v>#DIV/0!</v>
      </c>
      <c r="AW156" s="89" t="e">
        <f>IF('Emission Calculations'!$F$9="flat",IF(0.056*'Wind Calculations'!$AQ156&gt;$AP$3,1,0),IF(OR(AR156&gt;$AP$3,AS156&gt;$AP$3,AT156&gt;$AP$3,AND((AU156&gt;$AP$3),$AP$7&gt;0)),1,0))</f>
        <v>#DIV/0!</v>
      </c>
    </row>
    <row r="157" spans="1:49">
      <c r="A157" s="148"/>
      <c r="B157" s="136"/>
      <c r="C157" s="89" t="e">
        <f>'Wind Calculations'!$B157*LN(10/$B$4)/LN($B$5/$B$4)</f>
        <v>#DIV/0!</v>
      </c>
      <c r="D157" s="89" t="e">
        <f t="shared" si="40"/>
        <v>#DIV/0!</v>
      </c>
      <c r="E157" s="89" t="e">
        <f t="shared" si="41"/>
        <v>#DIV/0!</v>
      </c>
      <c r="F157" s="89" t="e">
        <f t="shared" si="42"/>
        <v>#DIV/0!</v>
      </c>
      <c r="G157" s="89" t="e">
        <f t="shared" si="43"/>
        <v>#DIV/0!</v>
      </c>
      <c r="H157" s="138" t="e">
        <f>IF('Emission Calculations'!$B$9="flat",IF(0.053*'Wind Calculations'!$C157&gt;$B$3,58*('Wind Calculations'!$C157-$B$3)^2+25*('Wind Calculations'!$C157-$B$3),0),IF(D157&gt;$B$3,(58*(D157-$B$3)^2+25*(D157-$B$3))*$B$7,0)+IF(E157&gt;$B$3,(58*(E157-$B$3)^2+25*(E157-$B$3))*$C$7,0)+IF(F157&gt;$B$3,(58*(F157-$B$3)^2+25*(F157-$B$3))*$D$7,0)+IF(G157&gt;$B$3,(58*(G157-$B$3)^2+25*(G157-$B$3))*$E$7,0))</f>
        <v>#DIV/0!</v>
      </c>
      <c r="I157" s="138" t="e">
        <f>IF('Emission Calculations'!$B$9="flat",IF(0.056*'Wind Calculations'!$C157&gt;$B$3,1,0),IF(OR(D157&gt;$B$3,E157&gt;$B$3,F157&gt;$B$3,AND((G157&gt;$B$3),$B$7&gt;0)),1,0))</f>
        <v>#DIV/0!</v>
      </c>
      <c r="J157" s="139"/>
      <c r="K157" s="148"/>
      <c r="L157" s="136"/>
      <c r="M157" s="89" t="e">
        <f>'Wind Calculations'!$L157*LN(10/$L$4)/LN($L$5/$L$4)</f>
        <v>#DIV/0!</v>
      </c>
      <c r="N157" s="89" t="e">
        <f t="shared" si="44"/>
        <v>#DIV/0!</v>
      </c>
      <c r="O157" s="89" t="e">
        <f t="shared" si="45"/>
        <v>#DIV/0!</v>
      </c>
      <c r="P157" s="89" t="e">
        <f t="shared" si="46"/>
        <v>#DIV/0!</v>
      </c>
      <c r="Q157" s="89" t="e">
        <f t="shared" si="47"/>
        <v>#DIV/0!</v>
      </c>
      <c r="R157" s="89" t="e">
        <f>IF('Emission Calculations'!$C$9="flat",IF(0.053*'Wind Calculations'!$M157&gt;$L$3,58*('Wind Calculations'!$M157-$L$3)^2+25*('Wind Calculations'!$M157-$L$3),0),IF(N157&gt;$L$3,(58*(N157-$L$3)^2+25*(N157-$L$3))*$L$7,0)+IF(O157&gt;$L$3,(58*(O157-$L$3)^2+25*(O157-$L$3))*$M$7,0)+IF(P157&gt;$L$3,(58*(P157-$L$3)^2+25*(P157-$L$3))*$N$7,0)+IF(Q157&gt;$L$3,(58*(Q157-$L$3)^2+25*(Q157-$L$3))*$O$7,0))</f>
        <v>#DIV/0!</v>
      </c>
      <c r="S157" s="89" t="e">
        <f>IF('Emission Calculations'!$C$9="flat",IF(0.056*'Wind Calculations'!$M157&gt;$L$3,1,0),IF(OR(N157&gt;$L$3,O157&gt;$L$3,P157&gt;$L$3,AND((Q157&gt;$L$3),$L$7&gt;0)),1,0))</f>
        <v>#DIV/0!</v>
      </c>
      <c r="T157" s="47"/>
      <c r="U157" s="148"/>
      <c r="V157" s="136"/>
      <c r="W157" s="89" t="e">
        <f>'Wind Calculations'!$V157*LN(10/$V$4)/LN($V$5/$V$4)</f>
        <v>#DIV/0!</v>
      </c>
      <c r="X157" s="89" t="e">
        <f t="shared" si="48"/>
        <v>#DIV/0!</v>
      </c>
      <c r="Y157" s="89" t="e">
        <f t="shared" si="49"/>
        <v>#DIV/0!</v>
      </c>
      <c r="Z157" s="89" t="e">
        <f t="shared" si="50"/>
        <v>#DIV/0!</v>
      </c>
      <c r="AA157" s="89" t="e">
        <f t="shared" si="51"/>
        <v>#DIV/0!</v>
      </c>
      <c r="AB157" s="89" t="e">
        <f>IF('Emission Calculations'!$D$9="flat",IF(0.053*'Wind Calculations'!$W157&gt;$V$3,58*('Wind Calculations'!$W157-$L$3)^2+25*('Wind Calculations'!$W157-$L$3),0),IF(X157&gt;$L$3,(58*(X157-$L$3)^2+25*(X157-$L$3))*$V$7,0)+IF(Y157&gt;$V$3,(58*(Y157-$V$3)^2+25*(Y157-$V$3))*$W$7,0)+IF(Z157&gt;$V$3,(58*(Z157-$V$3)^2+25*(Z157-$V$3))*$X$7,0)+IF(AA157&gt;$V$3,(58*(AA157-$V$3)^2+25*(AA157-$V$3))*$Y$7,0))</f>
        <v>#DIV/0!</v>
      </c>
      <c r="AC157" s="89" t="e">
        <f>IF('Emission Calculations'!$D$9="flat",IF(0.056*'Wind Calculations'!$W157&gt;$V$3,1,0),IF(OR(X157&gt;$V$3,Y157&gt;$V$3,Z157&gt;$V$3,AND((AA157&gt;$V$3),$V$7&gt;0)),1,0))</f>
        <v>#DIV/0!</v>
      </c>
      <c r="AD157" s="47"/>
      <c r="AE157" s="148"/>
      <c r="AF157" s="136"/>
      <c r="AG157" s="89" t="e">
        <f>'Wind Calculations'!$AF157*LN(10/$AF$4)/LN($AF$5/$AF$4)</f>
        <v>#DIV/0!</v>
      </c>
      <c r="AH157" s="89" t="e">
        <f t="shared" si="52"/>
        <v>#DIV/0!</v>
      </c>
      <c r="AI157" s="89" t="e">
        <f t="shared" si="53"/>
        <v>#DIV/0!</v>
      </c>
      <c r="AJ157" s="89" t="e">
        <f t="shared" si="54"/>
        <v>#DIV/0!</v>
      </c>
      <c r="AK157" s="89" t="e">
        <f t="shared" si="55"/>
        <v>#DIV/0!</v>
      </c>
      <c r="AL157" s="89" t="e">
        <f>IF('Emission Calculations'!$E$9="flat",IF(0.053*'Wind Calculations'!$AG157&gt;$AF$3,58*('Wind Calculations'!$AG157-$AF$3)^2+25*('Wind Calculations'!$AG157-$AF$3),0),IF(AH157&gt;$AF$3,(58*(AH157-$AF$3)^2+25*(AH157-$AF$3))*$AF$7,0)+IF(AI157&gt;$AF$3,(58*(AI157-$AF$3)^2+25*(AI157-$AF$3))*$AG$7,0)+IF(AJ157&gt;$AF$3,(58*(AJ157-$AF$3)^2+25*(AJ157-$AF$3))*$AH$7,0)+IF(AK157&gt;$AF$3,(58*(AK157-$AF$3)^2+25*(AK157-$AF$3))*$AI$7,0))</f>
        <v>#DIV/0!</v>
      </c>
      <c r="AM157" s="89" t="e">
        <f>IF('Emission Calculations'!$E$9="flat",IF(0.056*'Wind Calculations'!$AG157&gt;$AF$3,1,0),IF(OR(AH157&gt;$AF$3,AI157&gt;$AF$3,AJ157&gt;$AF$3,AND((AK157&gt;$AF$3),$AF$7&gt;0)),1,0))</f>
        <v>#DIV/0!</v>
      </c>
      <c r="AN157" s="47"/>
      <c r="AO157" s="148"/>
      <c r="AP157" s="136"/>
      <c r="AQ157" s="89" t="e">
        <f>'Wind Calculations'!$AP157*LN(10/$AP$4)/LN($AP$5/$AP$4)</f>
        <v>#DIV/0!</v>
      </c>
      <c r="AR157" s="89" t="e">
        <f t="shared" si="56"/>
        <v>#DIV/0!</v>
      </c>
      <c r="AS157" s="89" t="e">
        <f t="shared" si="57"/>
        <v>#DIV/0!</v>
      </c>
      <c r="AT157" s="89" t="e">
        <f t="shared" si="58"/>
        <v>#DIV/0!</v>
      </c>
      <c r="AU157" s="89" t="e">
        <f t="shared" si="59"/>
        <v>#DIV/0!</v>
      </c>
      <c r="AV157" s="89" t="e">
        <f>IF('Emission Calculations'!$F$9="flat",IF(0.053*'Wind Calculations'!$AQ157&gt;$AP$3,58*('Wind Calculations'!$AQ157-$AP$3)^2+25*('Wind Calculations'!$AQ157-$AP$3),0),IF(AR157&gt;$AP$3,(58*(AR157-$AP$3)^2+25*(AR157-$AP$3))*$AP$7,0)+IF(AS157&gt;$AP$3,(58*(AS157-$AP$3)^2+25*(AS157-$AP$3))*$AQ$7,0)+IF(AT157&gt;$AP$3,(58*(AT157-$AP$3)^2+25*(AT157-$AP$3))*$AR$7,0)+IF(AU157&gt;$AP$3,(58*(AU157-$AP$3)^2+25*(AU157-$AP$3))*$AS$7,0))</f>
        <v>#DIV/0!</v>
      </c>
      <c r="AW157" s="89" t="e">
        <f>IF('Emission Calculations'!$F$9="flat",IF(0.056*'Wind Calculations'!$AQ157&gt;$AP$3,1,0),IF(OR(AR157&gt;$AP$3,AS157&gt;$AP$3,AT157&gt;$AP$3,AND((AU157&gt;$AP$3),$AP$7&gt;0)),1,0))</f>
        <v>#DIV/0!</v>
      </c>
    </row>
    <row r="158" spans="1:49">
      <c r="A158" s="148"/>
      <c r="B158" s="136"/>
      <c r="C158" s="89" t="e">
        <f>'Wind Calculations'!$B158*LN(10/$B$4)/LN($B$5/$B$4)</f>
        <v>#DIV/0!</v>
      </c>
      <c r="D158" s="89" t="e">
        <f t="shared" si="40"/>
        <v>#DIV/0!</v>
      </c>
      <c r="E158" s="89" t="e">
        <f t="shared" si="41"/>
        <v>#DIV/0!</v>
      </c>
      <c r="F158" s="89" t="e">
        <f t="shared" si="42"/>
        <v>#DIV/0!</v>
      </c>
      <c r="G158" s="89" t="e">
        <f t="shared" si="43"/>
        <v>#DIV/0!</v>
      </c>
      <c r="H158" s="138" t="e">
        <f>IF('Emission Calculations'!$B$9="flat",IF(0.053*'Wind Calculations'!$C158&gt;$B$3,58*('Wind Calculations'!$C158-$B$3)^2+25*('Wind Calculations'!$C158-$B$3),0),IF(D158&gt;$B$3,(58*(D158-$B$3)^2+25*(D158-$B$3))*$B$7,0)+IF(E158&gt;$B$3,(58*(E158-$B$3)^2+25*(E158-$B$3))*$C$7,0)+IF(F158&gt;$B$3,(58*(F158-$B$3)^2+25*(F158-$B$3))*$D$7,0)+IF(G158&gt;$B$3,(58*(G158-$B$3)^2+25*(G158-$B$3))*$E$7,0))</f>
        <v>#DIV/0!</v>
      </c>
      <c r="I158" s="138" t="e">
        <f>IF('Emission Calculations'!$B$9="flat",IF(0.056*'Wind Calculations'!$C158&gt;$B$3,1,0),IF(OR(D158&gt;$B$3,E158&gt;$B$3,F158&gt;$B$3,AND((G158&gt;$B$3),$B$7&gt;0)),1,0))</f>
        <v>#DIV/0!</v>
      </c>
      <c r="J158" s="139"/>
      <c r="K158" s="148"/>
      <c r="L158" s="136"/>
      <c r="M158" s="89" t="e">
        <f>'Wind Calculations'!$L158*LN(10/$L$4)/LN($L$5/$L$4)</f>
        <v>#DIV/0!</v>
      </c>
      <c r="N158" s="89" t="e">
        <f t="shared" si="44"/>
        <v>#DIV/0!</v>
      </c>
      <c r="O158" s="89" t="e">
        <f t="shared" si="45"/>
        <v>#DIV/0!</v>
      </c>
      <c r="P158" s="89" t="e">
        <f t="shared" si="46"/>
        <v>#DIV/0!</v>
      </c>
      <c r="Q158" s="89" t="e">
        <f t="shared" si="47"/>
        <v>#DIV/0!</v>
      </c>
      <c r="R158" s="89" t="e">
        <f>IF('Emission Calculations'!$C$9="flat",IF(0.053*'Wind Calculations'!$M158&gt;$L$3,58*('Wind Calculations'!$M158-$L$3)^2+25*('Wind Calculations'!$M158-$L$3),0),IF(N158&gt;$L$3,(58*(N158-$L$3)^2+25*(N158-$L$3))*$L$7,0)+IF(O158&gt;$L$3,(58*(O158-$L$3)^2+25*(O158-$L$3))*$M$7,0)+IF(P158&gt;$L$3,(58*(P158-$L$3)^2+25*(P158-$L$3))*$N$7,0)+IF(Q158&gt;$L$3,(58*(Q158-$L$3)^2+25*(Q158-$L$3))*$O$7,0))</f>
        <v>#DIV/0!</v>
      </c>
      <c r="S158" s="89" t="e">
        <f>IF('Emission Calculations'!$C$9="flat",IF(0.056*'Wind Calculations'!$M158&gt;$L$3,1,0),IF(OR(N158&gt;$L$3,O158&gt;$L$3,P158&gt;$L$3,AND((Q158&gt;$L$3),$L$7&gt;0)),1,0))</f>
        <v>#DIV/0!</v>
      </c>
      <c r="T158" s="47"/>
      <c r="U158" s="148"/>
      <c r="V158" s="136"/>
      <c r="W158" s="89" t="e">
        <f>'Wind Calculations'!$V158*LN(10/$V$4)/LN($V$5/$V$4)</f>
        <v>#DIV/0!</v>
      </c>
      <c r="X158" s="89" t="e">
        <f t="shared" si="48"/>
        <v>#DIV/0!</v>
      </c>
      <c r="Y158" s="89" t="e">
        <f t="shared" si="49"/>
        <v>#DIV/0!</v>
      </c>
      <c r="Z158" s="89" t="e">
        <f t="shared" si="50"/>
        <v>#DIV/0!</v>
      </c>
      <c r="AA158" s="89" t="e">
        <f t="shared" si="51"/>
        <v>#DIV/0!</v>
      </c>
      <c r="AB158" s="89" t="e">
        <f>IF('Emission Calculations'!$D$9="flat",IF(0.053*'Wind Calculations'!$W158&gt;$V$3,58*('Wind Calculations'!$W158-$L$3)^2+25*('Wind Calculations'!$W158-$L$3),0),IF(X158&gt;$L$3,(58*(X158-$L$3)^2+25*(X158-$L$3))*$V$7,0)+IF(Y158&gt;$V$3,(58*(Y158-$V$3)^2+25*(Y158-$V$3))*$W$7,0)+IF(Z158&gt;$V$3,(58*(Z158-$V$3)^2+25*(Z158-$V$3))*$X$7,0)+IF(AA158&gt;$V$3,(58*(AA158-$V$3)^2+25*(AA158-$V$3))*$Y$7,0))</f>
        <v>#DIV/0!</v>
      </c>
      <c r="AC158" s="89" t="e">
        <f>IF('Emission Calculations'!$D$9="flat",IF(0.056*'Wind Calculations'!$W158&gt;$V$3,1,0),IF(OR(X158&gt;$V$3,Y158&gt;$V$3,Z158&gt;$V$3,AND((AA158&gt;$V$3),$V$7&gt;0)),1,0))</f>
        <v>#DIV/0!</v>
      </c>
      <c r="AD158" s="47"/>
      <c r="AE158" s="148"/>
      <c r="AF158" s="136"/>
      <c r="AG158" s="89" t="e">
        <f>'Wind Calculations'!$AF158*LN(10/$AF$4)/LN($AF$5/$AF$4)</f>
        <v>#DIV/0!</v>
      </c>
      <c r="AH158" s="89" t="e">
        <f t="shared" si="52"/>
        <v>#DIV/0!</v>
      </c>
      <c r="AI158" s="89" t="e">
        <f t="shared" si="53"/>
        <v>#DIV/0!</v>
      </c>
      <c r="AJ158" s="89" t="e">
        <f t="shared" si="54"/>
        <v>#DIV/0!</v>
      </c>
      <c r="AK158" s="89" t="e">
        <f t="shared" si="55"/>
        <v>#DIV/0!</v>
      </c>
      <c r="AL158" s="89" t="e">
        <f>IF('Emission Calculations'!$E$9="flat",IF(0.053*'Wind Calculations'!$AG158&gt;$AF$3,58*('Wind Calculations'!$AG158-$AF$3)^2+25*('Wind Calculations'!$AG158-$AF$3),0),IF(AH158&gt;$AF$3,(58*(AH158-$AF$3)^2+25*(AH158-$AF$3))*$AF$7,0)+IF(AI158&gt;$AF$3,(58*(AI158-$AF$3)^2+25*(AI158-$AF$3))*$AG$7,0)+IF(AJ158&gt;$AF$3,(58*(AJ158-$AF$3)^2+25*(AJ158-$AF$3))*$AH$7,0)+IF(AK158&gt;$AF$3,(58*(AK158-$AF$3)^2+25*(AK158-$AF$3))*$AI$7,0))</f>
        <v>#DIV/0!</v>
      </c>
      <c r="AM158" s="89" t="e">
        <f>IF('Emission Calculations'!$E$9="flat",IF(0.056*'Wind Calculations'!$AG158&gt;$AF$3,1,0),IF(OR(AH158&gt;$AF$3,AI158&gt;$AF$3,AJ158&gt;$AF$3,AND((AK158&gt;$AF$3),$AF$7&gt;0)),1,0))</f>
        <v>#DIV/0!</v>
      </c>
      <c r="AN158" s="47"/>
      <c r="AO158" s="148"/>
      <c r="AP158" s="136"/>
      <c r="AQ158" s="89" t="e">
        <f>'Wind Calculations'!$AP158*LN(10/$AP$4)/LN($AP$5/$AP$4)</f>
        <v>#DIV/0!</v>
      </c>
      <c r="AR158" s="89" t="e">
        <f t="shared" si="56"/>
        <v>#DIV/0!</v>
      </c>
      <c r="AS158" s="89" t="e">
        <f t="shared" si="57"/>
        <v>#DIV/0!</v>
      </c>
      <c r="AT158" s="89" t="e">
        <f t="shared" si="58"/>
        <v>#DIV/0!</v>
      </c>
      <c r="AU158" s="89" t="e">
        <f t="shared" si="59"/>
        <v>#DIV/0!</v>
      </c>
      <c r="AV158" s="89" t="e">
        <f>IF('Emission Calculations'!$F$9="flat",IF(0.053*'Wind Calculations'!$AQ158&gt;$AP$3,58*('Wind Calculations'!$AQ158-$AP$3)^2+25*('Wind Calculations'!$AQ158-$AP$3),0),IF(AR158&gt;$AP$3,(58*(AR158-$AP$3)^2+25*(AR158-$AP$3))*$AP$7,0)+IF(AS158&gt;$AP$3,(58*(AS158-$AP$3)^2+25*(AS158-$AP$3))*$AQ$7,0)+IF(AT158&gt;$AP$3,(58*(AT158-$AP$3)^2+25*(AT158-$AP$3))*$AR$7,0)+IF(AU158&gt;$AP$3,(58*(AU158-$AP$3)^2+25*(AU158-$AP$3))*$AS$7,0))</f>
        <v>#DIV/0!</v>
      </c>
      <c r="AW158" s="89" t="e">
        <f>IF('Emission Calculations'!$F$9="flat",IF(0.056*'Wind Calculations'!$AQ158&gt;$AP$3,1,0),IF(OR(AR158&gt;$AP$3,AS158&gt;$AP$3,AT158&gt;$AP$3,AND((AU158&gt;$AP$3),$AP$7&gt;0)),1,0))</f>
        <v>#DIV/0!</v>
      </c>
    </row>
    <row r="159" spans="1:49">
      <c r="A159" s="148"/>
      <c r="B159" s="136"/>
      <c r="C159" s="89" t="e">
        <f>'Wind Calculations'!$B159*LN(10/$B$4)/LN($B$5/$B$4)</f>
        <v>#DIV/0!</v>
      </c>
      <c r="D159" s="89" t="e">
        <f t="shared" si="40"/>
        <v>#DIV/0!</v>
      </c>
      <c r="E159" s="89" t="e">
        <f t="shared" si="41"/>
        <v>#DIV/0!</v>
      </c>
      <c r="F159" s="89" t="e">
        <f t="shared" si="42"/>
        <v>#DIV/0!</v>
      </c>
      <c r="G159" s="89" t="e">
        <f t="shared" si="43"/>
        <v>#DIV/0!</v>
      </c>
      <c r="H159" s="138" t="e">
        <f>IF('Emission Calculations'!$B$9="flat",IF(0.053*'Wind Calculations'!$C159&gt;$B$3,58*('Wind Calculations'!$C159-$B$3)^2+25*('Wind Calculations'!$C159-$B$3),0),IF(D159&gt;$B$3,(58*(D159-$B$3)^2+25*(D159-$B$3))*$B$7,0)+IF(E159&gt;$B$3,(58*(E159-$B$3)^2+25*(E159-$B$3))*$C$7,0)+IF(F159&gt;$B$3,(58*(F159-$B$3)^2+25*(F159-$B$3))*$D$7,0)+IF(G159&gt;$B$3,(58*(G159-$B$3)^2+25*(G159-$B$3))*$E$7,0))</f>
        <v>#DIV/0!</v>
      </c>
      <c r="I159" s="138" t="e">
        <f>IF('Emission Calculations'!$B$9="flat",IF(0.056*'Wind Calculations'!$C159&gt;$B$3,1,0),IF(OR(D159&gt;$B$3,E159&gt;$B$3,F159&gt;$B$3,AND((G159&gt;$B$3),$B$7&gt;0)),1,0))</f>
        <v>#DIV/0!</v>
      </c>
      <c r="J159" s="139"/>
      <c r="K159" s="148"/>
      <c r="L159" s="136"/>
      <c r="M159" s="89" t="e">
        <f>'Wind Calculations'!$L159*LN(10/$L$4)/LN($L$5/$L$4)</f>
        <v>#DIV/0!</v>
      </c>
      <c r="N159" s="89" t="e">
        <f t="shared" si="44"/>
        <v>#DIV/0!</v>
      </c>
      <c r="O159" s="89" t="e">
        <f t="shared" si="45"/>
        <v>#DIV/0!</v>
      </c>
      <c r="P159" s="89" t="e">
        <f t="shared" si="46"/>
        <v>#DIV/0!</v>
      </c>
      <c r="Q159" s="89" t="e">
        <f t="shared" si="47"/>
        <v>#DIV/0!</v>
      </c>
      <c r="R159" s="89" t="e">
        <f>IF('Emission Calculations'!$C$9="flat",IF(0.053*'Wind Calculations'!$M159&gt;$L$3,58*('Wind Calculations'!$M159-$L$3)^2+25*('Wind Calculations'!$M159-$L$3),0),IF(N159&gt;$L$3,(58*(N159-$L$3)^2+25*(N159-$L$3))*$L$7,0)+IF(O159&gt;$L$3,(58*(O159-$L$3)^2+25*(O159-$L$3))*$M$7,0)+IF(P159&gt;$L$3,(58*(P159-$L$3)^2+25*(P159-$L$3))*$N$7,0)+IF(Q159&gt;$L$3,(58*(Q159-$L$3)^2+25*(Q159-$L$3))*$O$7,0))</f>
        <v>#DIV/0!</v>
      </c>
      <c r="S159" s="89" t="e">
        <f>IF('Emission Calculations'!$C$9="flat",IF(0.056*'Wind Calculations'!$M159&gt;$L$3,1,0),IF(OR(N159&gt;$L$3,O159&gt;$L$3,P159&gt;$L$3,AND((Q159&gt;$L$3),$L$7&gt;0)),1,0))</f>
        <v>#DIV/0!</v>
      </c>
      <c r="T159" s="47"/>
      <c r="U159" s="148"/>
      <c r="V159" s="136"/>
      <c r="W159" s="89" t="e">
        <f>'Wind Calculations'!$V159*LN(10/$V$4)/LN($V$5/$V$4)</f>
        <v>#DIV/0!</v>
      </c>
      <c r="X159" s="89" t="e">
        <f t="shared" si="48"/>
        <v>#DIV/0!</v>
      </c>
      <c r="Y159" s="89" t="e">
        <f t="shared" si="49"/>
        <v>#DIV/0!</v>
      </c>
      <c r="Z159" s="89" t="e">
        <f t="shared" si="50"/>
        <v>#DIV/0!</v>
      </c>
      <c r="AA159" s="89" t="e">
        <f t="shared" si="51"/>
        <v>#DIV/0!</v>
      </c>
      <c r="AB159" s="89" t="e">
        <f>IF('Emission Calculations'!$D$9="flat",IF(0.053*'Wind Calculations'!$W159&gt;$V$3,58*('Wind Calculations'!$W159-$L$3)^2+25*('Wind Calculations'!$W159-$L$3),0),IF(X159&gt;$L$3,(58*(X159-$L$3)^2+25*(X159-$L$3))*$V$7,0)+IF(Y159&gt;$V$3,(58*(Y159-$V$3)^2+25*(Y159-$V$3))*$W$7,0)+IF(Z159&gt;$V$3,(58*(Z159-$V$3)^2+25*(Z159-$V$3))*$X$7,0)+IF(AA159&gt;$V$3,(58*(AA159-$V$3)^2+25*(AA159-$V$3))*$Y$7,0))</f>
        <v>#DIV/0!</v>
      </c>
      <c r="AC159" s="89" t="e">
        <f>IF('Emission Calculations'!$D$9="flat",IF(0.056*'Wind Calculations'!$W159&gt;$V$3,1,0),IF(OR(X159&gt;$V$3,Y159&gt;$V$3,Z159&gt;$V$3,AND((AA159&gt;$V$3),$V$7&gt;0)),1,0))</f>
        <v>#DIV/0!</v>
      </c>
      <c r="AD159" s="47"/>
      <c r="AE159" s="148"/>
      <c r="AF159" s="136"/>
      <c r="AG159" s="89" t="e">
        <f>'Wind Calculations'!$AF159*LN(10/$AF$4)/LN($AF$5/$AF$4)</f>
        <v>#DIV/0!</v>
      </c>
      <c r="AH159" s="89" t="e">
        <f t="shared" si="52"/>
        <v>#DIV/0!</v>
      </c>
      <c r="AI159" s="89" t="e">
        <f t="shared" si="53"/>
        <v>#DIV/0!</v>
      </c>
      <c r="AJ159" s="89" t="e">
        <f t="shared" si="54"/>
        <v>#DIV/0!</v>
      </c>
      <c r="AK159" s="89" t="e">
        <f t="shared" si="55"/>
        <v>#DIV/0!</v>
      </c>
      <c r="AL159" s="89" t="e">
        <f>IF('Emission Calculations'!$E$9="flat",IF(0.053*'Wind Calculations'!$AG159&gt;$AF$3,58*('Wind Calculations'!$AG159-$AF$3)^2+25*('Wind Calculations'!$AG159-$AF$3),0),IF(AH159&gt;$AF$3,(58*(AH159-$AF$3)^2+25*(AH159-$AF$3))*$AF$7,0)+IF(AI159&gt;$AF$3,(58*(AI159-$AF$3)^2+25*(AI159-$AF$3))*$AG$7,0)+IF(AJ159&gt;$AF$3,(58*(AJ159-$AF$3)^2+25*(AJ159-$AF$3))*$AH$7,0)+IF(AK159&gt;$AF$3,(58*(AK159-$AF$3)^2+25*(AK159-$AF$3))*$AI$7,0))</f>
        <v>#DIV/0!</v>
      </c>
      <c r="AM159" s="89" t="e">
        <f>IF('Emission Calculations'!$E$9="flat",IF(0.056*'Wind Calculations'!$AG159&gt;$AF$3,1,0),IF(OR(AH159&gt;$AF$3,AI159&gt;$AF$3,AJ159&gt;$AF$3,AND((AK159&gt;$AF$3),$AF$7&gt;0)),1,0))</f>
        <v>#DIV/0!</v>
      </c>
      <c r="AN159" s="47"/>
      <c r="AO159" s="148"/>
      <c r="AP159" s="136"/>
      <c r="AQ159" s="89" t="e">
        <f>'Wind Calculations'!$AP159*LN(10/$AP$4)/LN($AP$5/$AP$4)</f>
        <v>#DIV/0!</v>
      </c>
      <c r="AR159" s="89" t="e">
        <f t="shared" si="56"/>
        <v>#DIV/0!</v>
      </c>
      <c r="AS159" s="89" t="e">
        <f t="shared" si="57"/>
        <v>#DIV/0!</v>
      </c>
      <c r="AT159" s="89" t="e">
        <f t="shared" si="58"/>
        <v>#DIV/0!</v>
      </c>
      <c r="AU159" s="89" t="e">
        <f t="shared" si="59"/>
        <v>#DIV/0!</v>
      </c>
      <c r="AV159" s="89" t="e">
        <f>IF('Emission Calculations'!$F$9="flat",IF(0.053*'Wind Calculations'!$AQ159&gt;$AP$3,58*('Wind Calculations'!$AQ159-$AP$3)^2+25*('Wind Calculations'!$AQ159-$AP$3),0),IF(AR159&gt;$AP$3,(58*(AR159-$AP$3)^2+25*(AR159-$AP$3))*$AP$7,0)+IF(AS159&gt;$AP$3,(58*(AS159-$AP$3)^2+25*(AS159-$AP$3))*$AQ$7,0)+IF(AT159&gt;$AP$3,(58*(AT159-$AP$3)^2+25*(AT159-$AP$3))*$AR$7,0)+IF(AU159&gt;$AP$3,(58*(AU159-$AP$3)^2+25*(AU159-$AP$3))*$AS$7,0))</f>
        <v>#DIV/0!</v>
      </c>
      <c r="AW159" s="89" t="e">
        <f>IF('Emission Calculations'!$F$9="flat",IF(0.056*'Wind Calculations'!$AQ159&gt;$AP$3,1,0),IF(OR(AR159&gt;$AP$3,AS159&gt;$AP$3,AT159&gt;$AP$3,AND((AU159&gt;$AP$3),$AP$7&gt;0)),1,0))</f>
        <v>#DIV/0!</v>
      </c>
    </row>
    <row r="160" spans="1:49">
      <c r="A160" s="148"/>
      <c r="B160" s="136"/>
      <c r="C160" s="89" t="e">
        <f>'Wind Calculations'!$B160*LN(10/$B$4)/LN($B$5/$B$4)</f>
        <v>#DIV/0!</v>
      </c>
      <c r="D160" s="89" t="e">
        <f t="shared" si="40"/>
        <v>#DIV/0!</v>
      </c>
      <c r="E160" s="89" t="e">
        <f t="shared" si="41"/>
        <v>#DIV/0!</v>
      </c>
      <c r="F160" s="89" t="e">
        <f t="shared" si="42"/>
        <v>#DIV/0!</v>
      </c>
      <c r="G160" s="89" t="e">
        <f t="shared" si="43"/>
        <v>#DIV/0!</v>
      </c>
      <c r="H160" s="138" t="e">
        <f>IF('Emission Calculations'!$B$9="flat",IF(0.053*'Wind Calculations'!$C160&gt;$B$3,58*('Wind Calculations'!$C160-$B$3)^2+25*('Wind Calculations'!$C160-$B$3),0),IF(D160&gt;$B$3,(58*(D160-$B$3)^2+25*(D160-$B$3))*$B$7,0)+IF(E160&gt;$B$3,(58*(E160-$B$3)^2+25*(E160-$B$3))*$C$7,0)+IF(F160&gt;$B$3,(58*(F160-$B$3)^2+25*(F160-$B$3))*$D$7,0)+IF(G160&gt;$B$3,(58*(G160-$B$3)^2+25*(G160-$B$3))*$E$7,0))</f>
        <v>#DIV/0!</v>
      </c>
      <c r="I160" s="138" t="e">
        <f>IF('Emission Calculations'!$B$9="flat",IF(0.056*'Wind Calculations'!$C160&gt;$B$3,1,0),IF(OR(D160&gt;$B$3,E160&gt;$B$3,F160&gt;$B$3,AND((G160&gt;$B$3),$B$7&gt;0)),1,0))</f>
        <v>#DIV/0!</v>
      </c>
      <c r="J160" s="139"/>
      <c r="K160" s="148"/>
      <c r="L160" s="136"/>
      <c r="M160" s="89" t="e">
        <f>'Wind Calculations'!$L160*LN(10/$L$4)/LN($L$5/$L$4)</f>
        <v>#DIV/0!</v>
      </c>
      <c r="N160" s="89" t="e">
        <f t="shared" si="44"/>
        <v>#DIV/0!</v>
      </c>
      <c r="O160" s="89" t="e">
        <f t="shared" si="45"/>
        <v>#DIV/0!</v>
      </c>
      <c r="P160" s="89" t="e">
        <f t="shared" si="46"/>
        <v>#DIV/0!</v>
      </c>
      <c r="Q160" s="89" t="e">
        <f t="shared" si="47"/>
        <v>#DIV/0!</v>
      </c>
      <c r="R160" s="89" t="e">
        <f>IF('Emission Calculations'!$C$9="flat",IF(0.053*'Wind Calculations'!$M160&gt;$L$3,58*('Wind Calculations'!$M160-$L$3)^2+25*('Wind Calculations'!$M160-$L$3),0),IF(N160&gt;$L$3,(58*(N160-$L$3)^2+25*(N160-$L$3))*$L$7,0)+IF(O160&gt;$L$3,(58*(O160-$L$3)^2+25*(O160-$L$3))*$M$7,0)+IF(P160&gt;$L$3,(58*(P160-$L$3)^2+25*(P160-$L$3))*$N$7,0)+IF(Q160&gt;$L$3,(58*(Q160-$L$3)^2+25*(Q160-$L$3))*$O$7,0))</f>
        <v>#DIV/0!</v>
      </c>
      <c r="S160" s="89" t="e">
        <f>IF('Emission Calculations'!$C$9="flat",IF(0.056*'Wind Calculations'!$M160&gt;$L$3,1,0),IF(OR(N160&gt;$L$3,O160&gt;$L$3,P160&gt;$L$3,AND((Q160&gt;$L$3),$L$7&gt;0)),1,0))</f>
        <v>#DIV/0!</v>
      </c>
      <c r="T160" s="47"/>
      <c r="U160" s="148"/>
      <c r="V160" s="136"/>
      <c r="W160" s="89" t="e">
        <f>'Wind Calculations'!$V160*LN(10/$V$4)/LN($V$5/$V$4)</f>
        <v>#DIV/0!</v>
      </c>
      <c r="X160" s="89" t="e">
        <f t="shared" si="48"/>
        <v>#DIV/0!</v>
      </c>
      <c r="Y160" s="89" t="e">
        <f t="shared" si="49"/>
        <v>#DIV/0!</v>
      </c>
      <c r="Z160" s="89" t="e">
        <f t="shared" si="50"/>
        <v>#DIV/0!</v>
      </c>
      <c r="AA160" s="89" t="e">
        <f t="shared" si="51"/>
        <v>#DIV/0!</v>
      </c>
      <c r="AB160" s="89" t="e">
        <f>IF('Emission Calculations'!$D$9="flat",IF(0.053*'Wind Calculations'!$W160&gt;$V$3,58*('Wind Calculations'!$W160-$L$3)^2+25*('Wind Calculations'!$W160-$L$3),0),IF(X160&gt;$L$3,(58*(X160-$L$3)^2+25*(X160-$L$3))*$V$7,0)+IF(Y160&gt;$V$3,(58*(Y160-$V$3)^2+25*(Y160-$V$3))*$W$7,0)+IF(Z160&gt;$V$3,(58*(Z160-$V$3)^2+25*(Z160-$V$3))*$X$7,0)+IF(AA160&gt;$V$3,(58*(AA160-$V$3)^2+25*(AA160-$V$3))*$Y$7,0))</f>
        <v>#DIV/0!</v>
      </c>
      <c r="AC160" s="89" t="e">
        <f>IF('Emission Calculations'!$D$9="flat",IF(0.056*'Wind Calculations'!$W160&gt;$V$3,1,0),IF(OR(X160&gt;$V$3,Y160&gt;$V$3,Z160&gt;$V$3,AND((AA160&gt;$V$3),$V$7&gt;0)),1,0))</f>
        <v>#DIV/0!</v>
      </c>
      <c r="AD160" s="47"/>
      <c r="AE160" s="148"/>
      <c r="AF160" s="136"/>
      <c r="AG160" s="89" t="e">
        <f>'Wind Calculations'!$AF160*LN(10/$AF$4)/LN($AF$5/$AF$4)</f>
        <v>#DIV/0!</v>
      </c>
      <c r="AH160" s="89" t="e">
        <f t="shared" si="52"/>
        <v>#DIV/0!</v>
      </c>
      <c r="AI160" s="89" t="e">
        <f t="shared" si="53"/>
        <v>#DIV/0!</v>
      </c>
      <c r="AJ160" s="89" t="e">
        <f t="shared" si="54"/>
        <v>#DIV/0!</v>
      </c>
      <c r="AK160" s="89" t="e">
        <f t="shared" si="55"/>
        <v>#DIV/0!</v>
      </c>
      <c r="AL160" s="89" t="e">
        <f>IF('Emission Calculations'!$E$9="flat",IF(0.053*'Wind Calculations'!$AG160&gt;$AF$3,58*('Wind Calculations'!$AG160-$AF$3)^2+25*('Wind Calculations'!$AG160-$AF$3),0),IF(AH160&gt;$AF$3,(58*(AH160-$AF$3)^2+25*(AH160-$AF$3))*$AF$7,0)+IF(AI160&gt;$AF$3,(58*(AI160-$AF$3)^2+25*(AI160-$AF$3))*$AG$7,0)+IF(AJ160&gt;$AF$3,(58*(AJ160-$AF$3)^2+25*(AJ160-$AF$3))*$AH$7,0)+IF(AK160&gt;$AF$3,(58*(AK160-$AF$3)^2+25*(AK160-$AF$3))*$AI$7,0))</f>
        <v>#DIV/0!</v>
      </c>
      <c r="AM160" s="89" t="e">
        <f>IF('Emission Calculations'!$E$9="flat",IF(0.056*'Wind Calculations'!$AG160&gt;$AF$3,1,0),IF(OR(AH160&gt;$AF$3,AI160&gt;$AF$3,AJ160&gt;$AF$3,AND((AK160&gt;$AF$3),$AF$7&gt;0)),1,0))</f>
        <v>#DIV/0!</v>
      </c>
      <c r="AN160" s="47"/>
      <c r="AO160" s="148"/>
      <c r="AP160" s="136"/>
      <c r="AQ160" s="89" t="e">
        <f>'Wind Calculations'!$AP160*LN(10/$AP$4)/LN($AP$5/$AP$4)</f>
        <v>#DIV/0!</v>
      </c>
      <c r="AR160" s="89" t="e">
        <f t="shared" si="56"/>
        <v>#DIV/0!</v>
      </c>
      <c r="AS160" s="89" t="e">
        <f t="shared" si="57"/>
        <v>#DIV/0!</v>
      </c>
      <c r="AT160" s="89" t="e">
        <f t="shared" si="58"/>
        <v>#DIV/0!</v>
      </c>
      <c r="AU160" s="89" t="e">
        <f t="shared" si="59"/>
        <v>#DIV/0!</v>
      </c>
      <c r="AV160" s="89" t="e">
        <f>IF('Emission Calculations'!$F$9="flat",IF(0.053*'Wind Calculations'!$AQ160&gt;$AP$3,58*('Wind Calculations'!$AQ160-$AP$3)^2+25*('Wind Calculations'!$AQ160-$AP$3),0),IF(AR160&gt;$AP$3,(58*(AR160-$AP$3)^2+25*(AR160-$AP$3))*$AP$7,0)+IF(AS160&gt;$AP$3,(58*(AS160-$AP$3)^2+25*(AS160-$AP$3))*$AQ$7,0)+IF(AT160&gt;$AP$3,(58*(AT160-$AP$3)^2+25*(AT160-$AP$3))*$AR$7,0)+IF(AU160&gt;$AP$3,(58*(AU160-$AP$3)^2+25*(AU160-$AP$3))*$AS$7,0))</f>
        <v>#DIV/0!</v>
      </c>
      <c r="AW160" s="89" t="e">
        <f>IF('Emission Calculations'!$F$9="flat",IF(0.056*'Wind Calculations'!$AQ160&gt;$AP$3,1,0),IF(OR(AR160&gt;$AP$3,AS160&gt;$AP$3,AT160&gt;$AP$3,AND((AU160&gt;$AP$3),$AP$7&gt;0)),1,0))</f>
        <v>#DIV/0!</v>
      </c>
    </row>
    <row r="161" spans="1:49">
      <c r="A161" s="148"/>
      <c r="B161" s="136"/>
      <c r="C161" s="89" t="e">
        <f>'Wind Calculations'!$B161*LN(10/$B$4)/LN($B$5/$B$4)</f>
        <v>#DIV/0!</v>
      </c>
      <c r="D161" s="89" t="e">
        <f t="shared" si="40"/>
        <v>#DIV/0!</v>
      </c>
      <c r="E161" s="89" t="e">
        <f t="shared" si="41"/>
        <v>#DIV/0!</v>
      </c>
      <c r="F161" s="89" t="e">
        <f t="shared" si="42"/>
        <v>#DIV/0!</v>
      </c>
      <c r="G161" s="89" t="e">
        <f t="shared" si="43"/>
        <v>#DIV/0!</v>
      </c>
      <c r="H161" s="138" t="e">
        <f>IF('Emission Calculations'!$B$9="flat",IF(0.053*'Wind Calculations'!$C161&gt;$B$3,58*('Wind Calculations'!$C161-$B$3)^2+25*('Wind Calculations'!$C161-$B$3),0),IF(D161&gt;$B$3,(58*(D161-$B$3)^2+25*(D161-$B$3))*$B$7,0)+IF(E161&gt;$B$3,(58*(E161-$B$3)^2+25*(E161-$B$3))*$C$7,0)+IF(F161&gt;$B$3,(58*(F161-$B$3)^2+25*(F161-$B$3))*$D$7,0)+IF(G161&gt;$B$3,(58*(G161-$B$3)^2+25*(G161-$B$3))*$E$7,0))</f>
        <v>#DIV/0!</v>
      </c>
      <c r="I161" s="138" t="e">
        <f>IF('Emission Calculations'!$B$9="flat",IF(0.056*'Wind Calculations'!$C161&gt;$B$3,1,0),IF(OR(D161&gt;$B$3,E161&gt;$B$3,F161&gt;$B$3,AND((G161&gt;$B$3),$B$7&gt;0)),1,0))</f>
        <v>#DIV/0!</v>
      </c>
      <c r="J161" s="139"/>
      <c r="K161" s="148"/>
      <c r="L161" s="136"/>
      <c r="M161" s="89" t="e">
        <f>'Wind Calculations'!$L161*LN(10/$L$4)/LN($L$5/$L$4)</f>
        <v>#DIV/0!</v>
      </c>
      <c r="N161" s="89" t="e">
        <f t="shared" si="44"/>
        <v>#DIV/0!</v>
      </c>
      <c r="O161" s="89" t="e">
        <f t="shared" si="45"/>
        <v>#DIV/0!</v>
      </c>
      <c r="P161" s="89" t="e">
        <f t="shared" si="46"/>
        <v>#DIV/0!</v>
      </c>
      <c r="Q161" s="89" t="e">
        <f t="shared" si="47"/>
        <v>#DIV/0!</v>
      </c>
      <c r="R161" s="89" t="e">
        <f>IF('Emission Calculations'!$C$9="flat",IF(0.053*'Wind Calculations'!$M161&gt;$L$3,58*('Wind Calculations'!$M161-$L$3)^2+25*('Wind Calculations'!$M161-$L$3),0),IF(N161&gt;$L$3,(58*(N161-$L$3)^2+25*(N161-$L$3))*$L$7,0)+IF(O161&gt;$L$3,(58*(O161-$L$3)^2+25*(O161-$L$3))*$M$7,0)+IF(P161&gt;$L$3,(58*(P161-$L$3)^2+25*(P161-$L$3))*$N$7,0)+IF(Q161&gt;$L$3,(58*(Q161-$L$3)^2+25*(Q161-$L$3))*$O$7,0))</f>
        <v>#DIV/0!</v>
      </c>
      <c r="S161" s="89" t="e">
        <f>IF('Emission Calculations'!$C$9="flat",IF(0.056*'Wind Calculations'!$M161&gt;$L$3,1,0),IF(OR(N161&gt;$L$3,O161&gt;$L$3,P161&gt;$L$3,AND((Q161&gt;$L$3),$L$7&gt;0)),1,0))</f>
        <v>#DIV/0!</v>
      </c>
      <c r="T161" s="47"/>
      <c r="U161" s="148"/>
      <c r="V161" s="136"/>
      <c r="W161" s="89" t="e">
        <f>'Wind Calculations'!$V161*LN(10/$V$4)/LN($V$5/$V$4)</f>
        <v>#DIV/0!</v>
      </c>
      <c r="X161" s="89" t="e">
        <f t="shared" si="48"/>
        <v>#DIV/0!</v>
      </c>
      <c r="Y161" s="89" t="e">
        <f t="shared" si="49"/>
        <v>#DIV/0!</v>
      </c>
      <c r="Z161" s="89" t="e">
        <f t="shared" si="50"/>
        <v>#DIV/0!</v>
      </c>
      <c r="AA161" s="89" t="e">
        <f t="shared" si="51"/>
        <v>#DIV/0!</v>
      </c>
      <c r="AB161" s="89" t="e">
        <f>IF('Emission Calculations'!$D$9="flat",IF(0.053*'Wind Calculations'!$W161&gt;$V$3,58*('Wind Calculations'!$W161-$L$3)^2+25*('Wind Calculations'!$W161-$L$3),0),IF(X161&gt;$L$3,(58*(X161-$L$3)^2+25*(X161-$L$3))*$V$7,0)+IF(Y161&gt;$V$3,(58*(Y161-$V$3)^2+25*(Y161-$V$3))*$W$7,0)+IF(Z161&gt;$V$3,(58*(Z161-$V$3)^2+25*(Z161-$V$3))*$X$7,0)+IF(AA161&gt;$V$3,(58*(AA161-$V$3)^2+25*(AA161-$V$3))*$Y$7,0))</f>
        <v>#DIV/0!</v>
      </c>
      <c r="AC161" s="89" t="e">
        <f>IF('Emission Calculations'!$D$9="flat",IF(0.056*'Wind Calculations'!$W161&gt;$V$3,1,0),IF(OR(X161&gt;$V$3,Y161&gt;$V$3,Z161&gt;$V$3,AND((AA161&gt;$V$3),$V$7&gt;0)),1,0))</f>
        <v>#DIV/0!</v>
      </c>
      <c r="AD161" s="47"/>
      <c r="AE161" s="148"/>
      <c r="AF161" s="136"/>
      <c r="AG161" s="89" t="e">
        <f>'Wind Calculations'!$AF161*LN(10/$AF$4)/LN($AF$5/$AF$4)</f>
        <v>#DIV/0!</v>
      </c>
      <c r="AH161" s="89" t="e">
        <f t="shared" si="52"/>
        <v>#DIV/0!</v>
      </c>
      <c r="AI161" s="89" t="e">
        <f t="shared" si="53"/>
        <v>#DIV/0!</v>
      </c>
      <c r="AJ161" s="89" t="e">
        <f t="shared" si="54"/>
        <v>#DIV/0!</v>
      </c>
      <c r="AK161" s="89" t="e">
        <f t="shared" si="55"/>
        <v>#DIV/0!</v>
      </c>
      <c r="AL161" s="89" t="e">
        <f>IF('Emission Calculations'!$E$9="flat",IF(0.053*'Wind Calculations'!$AG161&gt;$AF$3,58*('Wind Calculations'!$AG161-$AF$3)^2+25*('Wind Calculations'!$AG161-$AF$3),0),IF(AH161&gt;$AF$3,(58*(AH161-$AF$3)^2+25*(AH161-$AF$3))*$AF$7,0)+IF(AI161&gt;$AF$3,(58*(AI161-$AF$3)^2+25*(AI161-$AF$3))*$AG$7,0)+IF(AJ161&gt;$AF$3,(58*(AJ161-$AF$3)^2+25*(AJ161-$AF$3))*$AH$7,0)+IF(AK161&gt;$AF$3,(58*(AK161-$AF$3)^2+25*(AK161-$AF$3))*$AI$7,0))</f>
        <v>#DIV/0!</v>
      </c>
      <c r="AM161" s="89" t="e">
        <f>IF('Emission Calculations'!$E$9="flat",IF(0.056*'Wind Calculations'!$AG161&gt;$AF$3,1,0),IF(OR(AH161&gt;$AF$3,AI161&gt;$AF$3,AJ161&gt;$AF$3,AND((AK161&gt;$AF$3),$AF$7&gt;0)),1,0))</f>
        <v>#DIV/0!</v>
      </c>
      <c r="AN161" s="47"/>
      <c r="AO161" s="148"/>
      <c r="AP161" s="136"/>
      <c r="AQ161" s="89" t="e">
        <f>'Wind Calculations'!$AP161*LN(10/$AP$4)/LN($AP$5/$AP$4)</f>
        <v>#DIV/0!</v>
      </c>
      <c r="AR161" s="89" t="e">
        <f t="shared" si="56"/>
        <v>#DIV/0!</v>
      </c>
      <c r="AS161" s="89" t="e">
        <f t="shared" si="57"/>
        <v>#DIV/0!</v>
      </c>
      <c r="AT161" s="89" t="e">
        <f t="shared" si="58"/>
        <v>#DIV/0!</v>
      </c>
      <c r="AU161" s="89" t="e">
        <f t="shared" si="59"/>
        <v>#DIV/0!</v>
      </c>
      <c r="AV161" s="89" t="e">
        <f>IF('Emission Calculations'!$F$9="flat",IF(0.053*'Wind Calculations'!$AQ161&gt;$AP$3,58*('Wind Calculations'!$AQ161-$AP$3)^2+25*('Wind Calculations'!$AQ161-$AP$3),0),IF(AR161&gt;$AP$3,(58*(AR161-$AP$3)^2+25*(AR161-$AP$3))*$AP$7,0)+IF(AS161&gt;$AP$3,(58*(AS161-$AP$3)^2+25*(AS161-$AP$3))*$AQ$7,0)+IF(AT161&gt;$AP$3,(58*(AT161-$AP$3)^2+25*(AT161-$AP$3))*$AR$7,0)+IF(AU161&gt;$AP$3,(58*(AU161-$AP$3)^2+25*(AU161-$AP$3))*$AS$7,0))</f>
        <v>#DIV/0!</v>
      </c>
      <c r="AW161" s="89" t="e">
        <f>IF('Emission Calculations'!$F$9="flat",IF(0.056*'Wind Calculations'!$AQ161&gt;$AP$3,1,0),IF(OR(AR161&gt;$AP$3,AS161&gt;$AP$3,AT161&gt;$AP$3,AND((AU161&gt;$AP$3),$AP$7&gt;0)),1,0))</f>
        <v>#DIV/0!</v>
      </c>
    </row>
    <row r="162" spans="1:49">
      <c r="A162" s="148"/>
      <c r="B162" s="136"/>
      <c r="C162" s="89" t="e">
        <f>'Wind Calculations'!$B162*LN(10/$B$4)/LN($B$5/$B$4)</f>
        <v>#DIV/0!</v>
      </c>
      <c r="D162" s="89" t="e">
        <f t="shared" si="40"/>
        <v>#DIV/0!</v>
      </c>
      <c r="E162" s="89" t="e">
        <f t="shared" si="41"/>
        <v>#DIV/0!</v>
      </c>
      <c r="F162" s="89" t="e">
        <f t="shared" si="42"/>
        <v>#DIV/0!</v>
      </c>
      <c r="G162" s="89" t="e">
        <f t="shared" si="43"/>
        <v>#DIV/0!</v>
      </c>
      <c r="H162" s="138" t="e">
        <f>IF('Emission Calculations'!$B$9="flat",IF(0.053*'Wind Calculations'!$C162&gt;$B$3,58*('Wind Calculations'!$C162-$B$3)^2+25*('Wind Calculations'!$C162-$B$3),0),IF(D162&gt;$B$3,(58*(D162-$B$3)^2+25*(D162-$B$3))*$B$7,0)+IF(E162&gt;$B$3,(58*(E162-$B$3)^2+25*(E162-$B$3))*$C$7,0)+IF(F162&gt;$B$3,(58*(F162-$B$3)^2+25*(F162-$B$3))*$D$7,0)+IF(G162&gt;$B$3,(58*(G162-$B$3)^2+25*(G162-$B$3))*$E$7,0))</f>
        <v>#DIV/0!</v>
      </c>
      <c r="I162" s="138" t="e">
        <f>IF('Emission Calculations'!$B$9="flat",IF(0.056*'Wind Calculations'!$C162&gt;$B$3,1,0),IF(OR(D162&gt;$B$3,E162&gt;$B$3,F162&gt;$B$3,AND((G162&gt;$B$3),$B$7&gt;0)),1,0))</f>
        <v>#DIV/0!</v>
      </c>
      <c r="J162" s="139"/>
      <c r="K162" s="148"/>
      <c r="L162" s="136"/>
      <c r="M162" s="89" t="e">
        <f>'Wind Calculations'!$L162*LN(10/$L$4)/LN($L$5/$L$4)</f>
        <v>#DIV/0!</v>
      </c>
      <c r="N162" s="89" t="e">
        <f t="shared" si="44"/>
        <v>#DIV/0!</v>
      </c>
      <c r="O162" s="89" t="e">
        <f t="shared" si="45"/>
        <v>#DIV/0!</v>
      </c>
      <c r="P162" s="89" t="e">
        <f t="shared" si="46"/>
        <v>#DIV/0!</v>
      </c>
      <c r="Q162" s="89" t="e">
        <f t="shared" si="47"/>
        <v>#DIV/0!</v>
      </c>
      <c r="R162" s="89" t="e">
        <f>IF('Emission Calculations'!$C$9="flat",IF(0.053*'Wind Calculations'!$M162&gt;$L$3,58*('Wind Calculations'!$M162-$L$3)^2+25*('Wind Calculations'!$M162-$L$3),0),IF(N162&gt;$L$3,(58*(N162-$L$3)^2+25*(N162-$L$3))*$L$7,0)+IF(O162&gt;$L$3,(58*(O162-$L$3)^2+25*(O162-$L$3))*$M$7,0)+IF(P162&gt;$L$3,(58*(P162-$L$3)^2+25*(P162-$L$3))*$N$7,0)+IF(Q162&gt;$L$3,(58*(Q162-$L$3)^2+25*(Q162-$L$3))*$O$7,0))</f>
        <v>#DIV/0!</v>
      </c>
      <c r="S162" s="89" t="e">
        <f>IF('Emission Calculations'!$C$9="flat",IF(0.056*'Wind Calculations'!$M162&gt;$L$3,1,0),IF(OR(N162&gt;$L$3,O162&gt;$L$3,P162&gt;$L$3,AND((Q162&gt;$L$3),$L$7&gt;0)),1,0))</f>
        <v>#DIV/0!</v>
      </c>
      <c r="T162" s="47"/>
      <c r="U162" s="148"/>
      <c r="V162" s="136"/>
      <c r="W162" s="89" t="e">
        <f>'Wind Calculations'!$V162*LN(10/$V$4)/LN($V$5/$V$4)</f>
        <v>#DIV/0!</v>
      </c>
      <c r="X162" s="89" t="e">
        <f t="shared" si="48"/>
        <v>#DIV/0!</v>
      </c>
      <c r="Y162" s="89" t="e">
        <f t="shared" si="49"/>
        <v>#DIV/0!</v>
      </c>
      <c r="Z162" s="89" t="e">
        <f t="shared" si="50"/>
        <v>#DIV/0!</v>
      </c>
      <c r="AA162" s="89" t="e">
        <f t="shared" si="51"/>
        <v>#DIV/0!</v>
      </c>
      <c r="AB162" s="89" t="e">
        <f>IF('Emission Calculations'!$D$9="flat",IF(0.053*'Wind Calculations'!$W162&gt;$V$3,58*('Wind Calculations'!$W162-$L$3)^2+25*('Wind Calculations'!$W162-$L$3),0),IF(X162&gt;$L$3,(58*(X162-$L$3)^2+25*(X162-$L$3))*$V$7,0)+IF(Y162&gt;$V$3,(58*(Y162-$V$3)^2+25*(Y162-$V$3))*$W$7,0)+IF(Z162&gt;$V$3,(58*(Z162-$V$3)^2+25*(Z162-$V$3))*$X$7,0)+IF(AA162&gt;$V$3,(58*(AA162-$V$3)^2+25*(AA162-$V$3))*$Y$7,0))</f>
        <v>#DIV/0!</v>
      </c>
      <c r="AC162" s="89" t="e">
        <f>IF('Emission Calculations'!$D$9="flat",IF(0.056*'Wind Calculations'!$W162&gt;$V$3,1,0),IF(OR(X162&gt;$V$3,Y162&gt;$V$3,Z162&gt;$V$3,AND((AA162&gt;$V$3),$V$7&gt;0)),1,0))</f>
        <v>#DIV/0!</v>
      </c>
      <c r="AD162" s="47"/>
      <c r="AE162" s="148"/>
      <c r="AF162" s="136"/>
      <c r="AG162" s="89" t="e">
        <f>'Wind Calculations'!$AF162*LN(10/$AF$4)/LN($AF$5/$AF$4)</f>
        <v>#DIV/0!</v>
      </c>
      <c r="AH162" s="89" t="e">
        <f t="shared" si="52"/>
        <v>#DIV/0!</v>
      </c>
      <c r="AI162" s="89" t="e">
        <f t="shared" si="53"/>
        <v>#DIV/0!</v>
      </c>
      <c r="AJ162" s="89" t="e">
        <f t="shared" si="54"/>
        <v>#DIV/0!</v>
      </c>
      <c r="AK162" s="89" t="e">
        <f t="shared" si="55"/>
        <v>#DIV/0!</v>
      </c>
      <c r="AL162" s="89" t="e">
        <f>IF('Emission Calculations'!$E$9="flat",IF(0.053*'Wind Calculations'!$AG162&gt;$AF$3,58*('Wind Calculations'!$AG162-$AF$3)^2+25*('Wind Calculations'!$AG162-$AF$3),0),IF(AH162&gt;$AF$3,(58*(AH162-$AF$3)^2+25*(AH162-$AF$3))*$AF$7,0)+IF(AI162&gt;$AF$3,(58*(AI162-$AF$3)^2+25*(AI162-$AF$3))*$AG$7,0)+IF(AJ162&gt;$AF$3,(58*(AJ162-$AF$3)^2+25*(AJ162-$AF$3))*$AH$7,0)+IF(AK162&gt;$AF$3,(58*(AK162-$AF$3)^2+25*(AK162-$AF$3))*$AI$7,0))</f>
        <v>#DIV/0!</v>
      </c>
      <c r="AM162" s="89" t="e">
        <f>IF('Emission Calculations'!$E$9="flat",IF(0.056*'Wind Calculations'!$AG162&gt;$AF$3,1,0),IF(OR(AH162&gt;$AF$3,AI162&gt;$AF$3,AJ162&gt;$AF$3,AND((AK162&gt;$AF$3),$AF$7&gt;0)),1,0))</f>
        <v>#DIV/0!</v>
      </c>
      <c r="AN162" s="47"/>
      <c r="AO162" s="148"/>
      <c r="AP162" s="136"/>
      <c r="AQ162" s="89" t="e">
        <f>'Wind Calculations'!$AP162*LN(10/$AP$4)/LN($AP$5/$AP$4)</f>
        <v>#DIV/0!</v>
      </c>
      <c r="AR162" s="89" t="e">
        <f t="shared" si="56"/>
        <v>#DIV/0!</v>
      </c>
      <c r="AS162" s="89" t="e">
        <f t="shared" si="57"/>
        <v>#DIV/0!</v>
      </c>
      <c r="AT162" s="89" t="e">
        <f t="shared" si="58"/>
        <v>#DIV/0!</v>
      </c>
      <c r="AU162" s="89" t="e">
        <f t="shared" si="59"/>
        <v>#DIV/0!</v>
      </c>
      <c r="AV162" s="89" t="e">
        <f>IF('Emission Calculations'!$F$9="flat",IF(0.053*'Wind Calculations'!$AQ162&gt;$AP$3,58*('Wind Calculations'!$AQ162-$AP$3)^2+25*('Wind Calculations'!$AQ162-$AP$3),0),IF(AR162&gt;$AP$3,(58*(AR162-$AP$3)^2+25*(AR162-$AP$3))*$AP$7,0)+IF(AS162&gt;$AP$3,(58*(AS162-$AP$3)^2+25*(AS162-$AP$3))*$AQ$7,0)+IF(AT162&gt;$AP$3,(58*(AT162-$AP$3)^2+25*(AT162-$AP$3))*$AR$7,0)+IF(AU162&gt;$AP$3,(58*(AU162-$AP$3)^2+25*(AU162-$AP$3))*$AS$7,0))</f>
        <v>#DIV/0!</v>
      </c>
      <c r="AW162" s="89" t="e">
        <f>IF('Emission Calculations'!$F$9="flat",IF(0.056*'Wind Calculations'!$AQ162&gt;$AP$3,1,0),IF(OR(AR162&gt;$AP$3,AS162&gt;$AP$3,AT162&gt;$AP$3,AND((AU162&gt;$AP$3),$AP$7&gt;0)),1,0))</f>
        <v>#DIV/0!</v>
      </c>
    </row>
    <row r="163" spans="1:49">
      <c r="A163" s="148"/>
      <c r="B163" s="136"/>
      <c r="C163" s="89" t="e">
        <f>'Wind Calculations'!$B163*LN(10/$B$4)/LN($B$5/$B$4)</f>
        <v>#DIV/0!</v>
      </c>
      <c r="D163" s="89" t="e">
        <f t="shared" si="40"/>
        <v>#DIV/0!</v>
      </c>
      <c r="E163" s="89" t="e">
        <f t="shared" si="41"/>
        <v>#DIV/0!</v>
      </c>
      <c r="F163" s="89" t="e">
        <f t="shared" si="42"/>
        <v>#DIV/0!</v>
      </c>
      <c r="G163" s="89" t="e">
        <f t="shared" si="43"/>
        <v>#DIV/0!</v>
      </c>
      <c r="H163" s="138" t="e">
        <f>IF('Emission Calculations'!$B$9="flat",IF(0.053*'Wind Calculations'!$C163&gt;$B$3,58*('Wind Calculations'!$C163-$B$3)^2+25*('Wind Calculations'!$C163-$B$3),0),IF(D163&gt;$B$3,(58*(D163-$B$3)^2+25*(D163-$B$3))*$B$7,0)+IF(E163&gt;$B$3,(58*(E163-$B$3)^2+25*(E163-$B$3))*$C$7,0)+IF(F163&gt;$B$3,(58*(F163-$B$3)^2+25*(F163-$B$3))*$D$7,0)+IF(G163&gt;$B$3,(58*(G163-$B$3)^2+25*(G163-$B$3))*$E$7,0))</f>
        <v>#DIV/0!</v>
      </c>
      <c r="I163" s="138" t="e">
        <f>IF('Emission Calculations'!$B$9="flat",IF(0.056*'Wind Calculations'!$C163&gt;$B$3,1,0),IF(OR(D163&gt;$B$3,E163&gt;$B$3,F163&gt;$B$3,AND((G163&gt;$B$3),$B$7&gt;0)),1,0))</f>
        <v>#DIV/0!</v>
      </c>
      <c r="J163" s="139"/>
      <c r="K163" s="148"/>
      <c r="L163" s="136"/>
      <c r="M163" s="89" t="e">
        <f>'Wind Calculations'!$L163*LN(10/$L$4)/LN($L$5/$L$4)</f>
        <v>#DIV/0!</v>
      </c>
      <c r="N163" s="89" t="e">
        <f t="shared" si="44"/>
        <v>#DIV/0!</v>
      </c>
      <c r="O163" s="89" t="e">
        <f t="shared" si="45"/>
        <v>#DIV/0!</v>
      </c>
      <c r="P163" s="89" t="e">
        <f t="shared" si="46"/>
        <v>#DIV/0!</v>
      </c>
      <c r="Q163" s="89" t="e">
        <f t="shared" si="47"/>
        <v>#DIV/0!</v>
      </c>
      <c r="R163" s="89" t="e">
        <f>IF('Emission Calculations'!$C$9="flat",IF(0.053*'Wind Calculations'!$M163&gt;$L$3,58*('Wind Calculations'!$M163-$L$3)^2+25*('Wind Calculations'!$M163-$L$3),0),IF(N163&gt;$L$3,(58*(N163-$L$3)^2+25*(N163-$L$3))*$L$7,0)+IF(O163&gt;$L$3,(58*(O163-$L$3)^2+25*(O163-$L$3))*$M$7,0)+IF(P163&gt;$L$3,(58*(P163-$L$3)^2+25*(P163-$L$3))*$N$7,0)+IF(Q163&gt;$L$3,(58*(Q163-$L$3)^2+25*(Q163-$L$3))*$O$7,0))</f>
        <v>#DIV/0!</v>
      </c>
      <c r="S163" s="89" t="e">
        <f>IF('Emission Calculations'!$C$9="flat",IF(0.056*'Wind Calculations'!$M163&gt;$L$3,1,0),IF(OR(N163&gt;$L$3,O163&gt;$L$3,P163&gt;$L$3,AND((Q163&gt;$L$3),$L$7&gt;0)),1,0))</f>
        <v>#DIV/0!</v>
      </c>
      <c r="T163" s="47"/>
      <c r="U163" s="148"/>
      <c r="V163" s="136"/>
      <c r="W163" s="89" t="e">
        <f>'Wind Calculations'!$V163*LN(10/$V$4)/LN($V$5/$V$4)</f>
        <v>#DIV/0!</v>
      </c>
      <c r="X163" s="89" t="e">
        <f t="shared" si="48"/>
        <v>#DIV/0!</v>
      </c>
      <c r="Y163" s="89" t="e">
        <f t="shared" si="49"/>
        <v>#DIV/0!</v>
      </c>
      <c r="Z163" s="89" t="e">
        <f t="shared" si="50"/>
        <v>#DIV/0!</v>
      </c>
      <c r="AA163" s="89" t="e">
        <f t="shared" si="51"/>
        <v>#DIV/0!</v>
      </c>
      <c r="AB163" s="89" t="e">
        <f>IF('Emission Calculations'!$D$9="flat",IF(0.053*'Wind Calculations'!$W163&gt;$V$3,58*('Wind Calculations'!$W163-$L$3)^2+25*('Wind Calculations'!$W163-$L$3),0),IF(X163&gt;$L$3,(58*(X163-$L$3)^2+25*(X163-$L$3))*$V$7,0)+IF(Y163&gt;$V$3,(58*(Y163-$V$3)^2+25*(Y163-$V$3))*$W$7,0)+IF(Z163&gt;$V$3,(58*(Z163-$V$3)^2+25*(Z163-$V$3))*$X$7,0)+IF(AA163&gt;$V$3,(58*(AA163-$V$3)^2+25*(AA163-$V$3))*$Y$7,0))</f>
        <v>#DIV/0!</v>
      </c>
      <c r="AC163" s="89" t="e">
        <f>IF('Emission Calculations'!$D$9="flat",IF(0.056*'Wind Calculations'!$W163&gt;$V$3,1,0),IF(OR(X163&gt;$V$3,Y163&gt;$V$3,Z163&gt;$V$3,AND((AA163&gt;$V$3),$V$7&gt;0)),1,0))</f>
        <v>#DIV/0!</v>
      </c>
      <c r="AD163" s="47"/>
      <c r="AE163" s="148"/>
      <c r="AF163" s="136"/>
      <c r="AG163" s="89" t="e">
        <f>'Wind Calculations'!$AF163*LN(10/$AF$4)/LN($AF$5/$AF$4)</f>
        <v>#DIV/0!</v>
      </c>
      <c r="AH163" s="89" t="e">
        <f t="shared" si="52"/>
        <v>#DIV/0!</v>
      </c>
      <c r="AI163" s="89" t="e">
        <f t="shared" si="53"/>
        <v>#DIV/0!</v>
      </c>
      <c r="AJ163" s="89" t="e">
        <f t="shared" si="54"/>
        <v>#DIV/0!</v>
      </c>
      <c r="AK163" s="89" t="e">
        <f t="shared" si="55"/>
        <v>#DIV/0!</v>
      </c>
      <c r="AL163" s="89" t="e">
        <f>IF('Emission Calculations'!$E$9="flat",IF(0.053*'Wind Calculations'!$AG163&gt;$AF$3,58*('Wind Calculations'!$AG163-$AF$3)^2+25*('Wind Calculations'!$AG163-$AF$3),0),IF(AH163&gt;$AF$3,(58*(AH163-$AF$3)^2+25*(AH163-$AF$3))*$AF$7,0)+IF(AI163&gt;$AF$3,(58*(AI163-$AF$3)^2+25*(AI163-$AF$3))*$AG$7,0)+IF(AJ163&gt;$AF$3,(58*(AJ163-$AF$3)^2+25*(AJ163-$AF$3))*$AH$7,0)+IF(AK163&gt;$AF$3,(58*(AK163-$AF$3)^2+25*(AK163-$AF$3))*$AI$7,0))</f>
        <v>#DIV/0!</v>
      </c>
      <c r="AM163" s="89" t="e">
        <f>IF('Emission Calculations'!$E$9="flat",IF(0.056*'Wind Calculations'!$AG163&gt;$AF$3,1,0),IF(OR(AH163&gt;$AF$3,AI163&gt;$AF$3,AJ163&gt;$AF$3,AND((AK163&gt;$AF$3),$AF$7&gt;0)),1,0))</f>
        <v>#DIV/0!</v>
      </c>
      <c r="AN163" s="47"/>
      <c r="AO163" s="148"/>
      <c r="AP163" s="136"/>
      <c r="AQ163" s="89" t="e">
        <f>'Wind Calculations'!$AP163*LN(10/$AP$4)/LN($AP$5/$AP$4)</f>
        <v>#DIV/0!</v>
      </c>
      <c r="AR163" s="89" t="e">
        <f t="shared" si="56"/>
        <v>#DIV/0!</v>
      </c>
      <c r="AS163" s="89" t="e">
        <f t="shared" si="57"/>
        <v>#DIV/0!</v>
      </c>
      <c r="AT163" s="89" t="e">
        <f t="shared" si="58"/>
        <v>#DIV/0!</v>
      </c>
      <c r="AU163" s="89" t="e">
        <f t="shared" si="59"/>
        <v>#DIV/0!</v>
      </c>
      <c r="AV163" s="89" t="e">
        <f>IF('Emission Calculations'!$F$9="flat",IF(0.053*'Wind Calculations'!$AQ163&gt;$AP$3,58*('Wind Calculations'!$AQ163-$AP$3)^2+25*('Wind Calculations'!$AQ163-$AP$3),0),IF(AR163&gt;$AP$3,(58*(AR163-$AP$3)^2+25*(AR163-$AP$3))*$AP$7,0)+IF(AS163&gt;$AP$3,(58*(AS163-$AP$3)^2+25*(AS163-$AP$3))*$AQ$7,0)+IF(AT163&gt;$AP$3,(58*(AT163-$AP$3)^2+25*(AT163-$AP$3))*$AR$7,0)+IF(AU163&gt;$AP$3,(58*(AU163-$AP$3)^2+25*(AU163-$AP$3))*$AS$7,0))</f>
        <v>#DIV/0!</v>
      </c>
      <c r="AW163" s="89" t="e">
        <f>IF('Emission Calculations'!$F$9="flat",IF(0.056*'Wind Calculations'!$AQ163&gt;$AP$3,1,0),IF(OR(AR163&gt;$AP$3,AS163&gt;$AP$3,AT163&gt;$AP$3,AND((AU163&gt;$AP$3),$AP$7&gt;0)),1,0))</f>
        <v>#DIV/0!</v>
      </c>
    </row>
    <row r="164" spans="1:49">
      <c r="A164" s="148"/>
      <c r="B164" s="136"/>
      <c r="C164" s="89" t="e">
        <f>'Wind Calculations'!$B164*LN(10/$B$4)/LN($B$5/$B$4)</f>
        <v>#DIV/0!</v>
      </c>
      <c r="D164" s="89" t="e">
        <f t="shared" si="40"/>
        <v>#DIV/0!</v>
      </c>
      <c r="E164" s="89" t="e">
        <f t="shared" si="41"/>
        <v>#DIV/0!</v>
      </c>
      <c r="F164" s="89" t="e">
        <f t="shared" si="42"/>
        <v>#DIV/0!</v>
      </c>
      <c r="G164" s="89" t="e">
        <f t="shared" si="43"/>
        <v>#DIV/0!</v>
      </c>
      <c r="H164" s="138" t="e">
        <f>IF('Emission Calculations'!$B$9="flat",IF(0.053*'Wind Calculations'!$C164&gt;$B$3,58*('Wind Calculations'!$C164-$B$3)^2+25*('Wind Calculations'!$C164-$B$3),0),IF(D164&gt;$B$3,(58*(D164-$B$3)^2+25*(D164-$B$3))*$B$7,0)+IF(E164&gt;$B$3,(58*(E164-$B$3)^2+25*(E164-$B$3))*$C$7,0)+IF(F164&gt;$B$3,(58*(F164-$B$3)^2+25*(F164-$B$3))*$D$7,0)+IF(G164&gt;$B$3,(58*(G164-$B$3)^2+25*(G164-$B$3))*$E$7,0))</f>
        <v>#DIV/0!</v>
      </c>
      <c r="I164" s="138" t="e">
        <f>IF('Emission Calculations'!$B$9="flat",IF(0.056*'Wind Calculations'!$C164&gt;$B$3,1,0),IF(OR(D164&gt;$B$3,E164&gt;$B$3,F164&gt;$B$3,AND((G164&gt;$B$3),$B$7&gt;0)),1,0))</f>
        <v>#DIV/0!</v>
      </c>
      <c r="J164" s="139"/>
      <c r="K164" s="148"/>
      <c r="L164" s="136"/>
      <c r="M164" s="89" t="e">
        <f>'Wind Calculations'!$L164*LN(10/$L$4)/LN($L$5/$L$4)</f>
        <v>#DIV/0!</v>
      </c>
      <c r="N164" s="89" t="e">
        <f t="shared" si="44"/>
        <v>#DIV/0!</v>
      </c>
      <c r="O164" s="89" t="e">
        <f t="shared" si="45"/>
        <v>#DIV/0!</v>
      </c>
      <c r="P164" s="89" t="e">
        <f t="shared" si="46"/>
        <v>#DIV/0!</v>
      </c>
      <c r="Q164" s="89" t="e">
        <f t="shared" si="47"/>
        <v>#DIV/0!</v>
      </c>
      <c r="R164" s="89" t="e">
        <f>IF('Emission Calculations'!$C$9="flat",IF(0.053*'Wind Calculations'!$M164&gt;$L$3,58*('Wind Calculations'!$M164-$L$3)^2+25*('Wind Calculations'!$M164-$L$3),0),IF(N164&gt;$L$3,(58*(N164-$L$3)^2+25*(N164-$L$3))*$L$7,0)+IF(O164&gt;$L$3,(58*(O164-$L$3)^2+25*(O164-$L$3))*$M$7,0)+IF(P164&gt;$L$3,(58*(P164-$L$3)^2+25*(P164-$L$3))*$N$7,0)+IF(Q164&gt;$L$3,(58*(Q164-$L$3)^2+25*(Q164-$L$3))*$O$7,0))</f>
        <v>#DIV/0!</v>
      </c>
      <c r="S164" s="89" t="e">
        <f>IF('Emission Calculations'!$C$9="flat",IF(0.056*'Wind Calculations'!$M164&gt;$L$3,1,0),IF(OR(N164&gt;$L$3,O164&gt;$L$3,P164&gt;$L$3,AND((Q164&gt;$L$3),$L$7&gt;0)),1,0))</f>
        <v>#DIV/0!</v>
      </c>
      <c r="T164" s="47"/>
      <c r="U164" s="148"/>
      <c r="V164" s="136"/>
      <c r="W164" s="89" t="e">
        <f>'Wind Calculations'!$V164*LN(10/$V$4)/LN($V$5/$V$4)</f>
        <v>#DIV/0!</v>
      </c>
      <c r="X164" s="89" t="e">
        <f t="shared" si="48"/>
        <v>#DIV/0!</v>
      </c>
      <c r="Y164" s="89" t="e">
        <f t="shared" si="49"/>
        <v>#DIV/0!</v>
      </c>
      <c r="Z164" s="89" t="e">
        <f t="shared" si="50"/>
        <v>#DIV/0!</v>
      </c>
      <c r="AA164" s="89" t="e">
        <f t="shared" si="51"/>
        <v>#DIV/0!</v>
      </c>
      <c r="AB164" s="89" t="e">
        <f>IF('Emission Calculations'!$D$9="flat",IF(0.053*'Wind Calculations'!$W164&gt;$V$3,58*('Wind Calculations'!$W164-$L$3)^2+25*('Wind Calculations'!$W164-$L$3),0),IF(X164&gt;$L$3,(58*(X164-$L$3)^2+25*(X164-$L$3))*$V$7,0)+IF(Y164&gt;$V$3,(58*(Y164-$V$3)^2+25*(Y164-$V$3))*$W$7,0)+IF(Z164&gt;$V$3,(58*(Z164-$V$3)^2+25*(Z164-$V$3))*$X$7,0)+IF(AA164&gt;$V$3,(58*(AA164-$V$3)^2+25*(AA164-$V$3))*$Y$7,0))</f>
        <v>#DIV/0!</v>
      </c>
      <c r="AC164" s="89" t="e">
        <f>IF('Emission Calculations'!$D$9="flat",IF(0.056*'Wind Calculations'!$W164&gt;$V$3,1,0),IF(OR(X164&gt;$V$3,Y164&gt;$V$3,Z164&gt;$V$3,AND((AA164&gt;$V$3),$V$7&gt;0)),1,0))</f>
        <v>#DIV/0!</v>
      </c>
      <c r="AD164" s="47"/>
      <c r="AE164" s="148"/>
      <c r="AF164" s="136"/>
      <c r="AG164" s="89" t="e">
        <f>'Wind Calculations'!$AF164*LN(10/$AF$4)/LN($AF$5/$AF$4)</f>
        <v>#DIV/0!</v>
      </c>
      <c r="AH164" s="89" t="e">
        <f t="shared" si="52"/>
        <v>#DIV/0!</v>
      </c>
      <c r="AI164" s="89" t="e">
        <f t="shared" si="53"/>
        <v>#DIV/0!</v>
      </c>
      <c r="AJ164" s="89" t="e">
        <f t="shared" si="54"/>
        <v>#DIV/0!</v>
      </c>
      <c r="AK164" s="89" t="e">
        <f t="shared" si="55"/>
        <v>#DIV/0!</v>
      </c>
      <c r="AL164" s="89" t="e">
        <f>IF('Emission Calculations'!$E$9="flat",IF(0.053*'Wind Calculations'!$AG164&gt;$AF$3,58*('Wind Calculations'!$AG164-$AF$3)^2+25*('Wind Calculations'!$AG164-$AF$3),0),IF(AH164&gt;$AF$3,(58*(AH164-$AF$3)^2+25*(AH164-$AF$3))*$AF$7,0)+IF(AI164&gt;$AF$3,(58*(AI164-$AF$3)^2+25*(AI164-$AF$3))*$AG$7,0)+IF(AJ164&gt;$AF$3,(58*(AJ164-$AF$3)^2+25*(AJ164-$AF$3))*$AH$7,0)+IF(AK164&gt;$AF$3,(58*(AK164-$AF$3)^2+25*(AK164-$AF$3))*$AI$7,0))</f>
        <v>#DIV/0!</v>
      </c>
      <c r="AM164" s="89" t="e">
        <f>IF('Emission Calculations'!$E$9="flat",IF(0.056*'Wind Calculations'!$AG164&gt;$AF$3,1,0),IF(OR(AH164&gt;$AF$3,AI164&gt;$AF$3,AJ164&gt;$AF$3,AND((AK164&gt;$AF$3),$AF$7&gt;0)),1,0))</f>
        <v>#DIV/0!</v>
      </c>
      <c r="AN164" s="47"/>
      <c r="AO164" s="148"/>
      <c r="AP164" s="136"/>
      <c r="AQ164" s="89" t="e">
        <f>'Wind Calculations'!$AP164*LN(10/$AP$4)/LN($AP$5/$AP$4)</f>
        <v>#DIV/0!</v>
      </c>
      <c r="AR164" s="89" t="e">
        <f t="shared" si="56"/>
        <v>#DIV/0!</v>
      </c>
      <c r="AS164" s="89" t="e">
        <f t="shared" si="57"/>
        <v>#DIV/0!</v>
      </c>
      <c r="AT164" s="89" t="e">
        <f t="shared" si="58"/>
        <v>#DIV/0!</v>
      </c>
      <c r="AU164" s="89" t="e">
        <f t="shared" si="59"/>
        <v>#DIV/0!</v>
      </c>
      <c r="AV164" s="89" t="e">
        <f>IF('Emission Calculations'!$F$9="flat",IF(0.053*'Wind Calculations'!$AQ164&gt;$AP$3,58*('Wind Calculations'!$AQ164-$AP$3)^2+25*('Wind Calculations'!$AQ164-$AP$3),0),IF(AR164&gt;$AP$3,(58*(AR164-$AP$3)^2+25*(AR164-$AP$3))*$AP$7,0)+IF(AS164&gt;$AP$3,(58*(AS164-$AP$3)^2+25*(AS164-$AP$3))*$AQ$7,0)+IF(AT164&gt;$AP$3,(58*(AT164-$AP$3)^2+25*(AT164-$AP$3))*$AR$7,0)+IF(AU164&gt;$AP$3,(58*(AU164-$AP$3)^2+25*(AU164-$AP$3))*$AS$7,0))</f>
        <v>#DIV/0!</v>
      </c>
      <c r="AW164" s="89" t="e">
        <f>IF('Emission Calculations'!$F$9="flat",IF(0.056*'Wind Calculations'!$AQ164&gt;$AP$3,1,0),IF(OR(AR164&gt;$AP$3,AS164&gt;$AP$3,AT164&gt;$AP$3,AND((AU164&gt;$AP$3),$AP$7&gt;0)),1,0))</f>
        <v>#DIV/0!</v>
      </c>
    </row>
    <row r="165" spans="1:49">
      <c r="A165" s="148"/>
      <c r="B165" s="136"/>
      <c r="C165" s="89" t="e">
        <f>'Wind Calculations'!$B165*LN(10/$B$4)/LN($B$5/$B$4)</f>
        <v>#DIV/0!</v>
      </c>
      <c r="D165" s="89" t="e">
        <f t="shared" si="40"/>
        <v>#DIV/0!</v>
      </c>
      <c r="E165" s="89" t="e">
        <f t="shared" si="41"/>
        <v>#DIV/0!</v>
      </c>
      <c r="F165" s="89" t="e">
        <f t="shared" si="42"/>
        <v>#DIV/0!</v>
      </c>
      <c r="G165" s="89" t="e">
        <f t="shared" si="43"/>
        <v>#DIV/0!</v>
      </c>
      <c r="H165" s="138" t="e">
        <f>IF('Emission Calculations'!$B$9="flat",IF(0.053*'Wind Calculations'!$C165&gt;$B$3,58*('Wind Calculations'!$C165-$B$3)^2+25*('Wind Calculations'!$C165-$B$3),0),IF(D165&gt;$B$3,(58*(D165-$B$3)^2+25*(D165-$B$3))*$B$7,0)+IF(E165&gt;$B$3,(58*(E165-$B$3)^2+25*(E165-$B$3))*$C$7,0)+IF(F165&gt;$B$3,(58*(F165-$B$3)^2+25*(F165-$B$3))*$D$7,0)+IF(G165&gt;$B$3,(58*(G165-$B$3)^2+25*(G165-$B$3))*$E$7,0))</f>
        <v>#DIV/0!</v>
      </c>
      <c r="I165" s="138" t="e">
        <f>IF('Emission Calculations'!$B$9="flat",IF(0.056*'Wind Calculations'!$C165&gt;$B$3,1,0),IF(OR(D165&gt;$B$3,E165&gt;$B$3,F165&gt;$B$3,AND((G165&gt;$B$3),$B$7&gt;0)),1,0))</f>
        <v>#DIV/0!</v>
      </c>
      <c r="J165" s="139"/>
      <c r="K165" s="148"/>
      <c r="L165" s="136"/>
      <c r="M165" s="89" t="e">
        <f>'Wind Calculations'!$L165*LN(10/$L$4)/LN($L$5/$L$4)</f>
        <v>#DIV/0!</v>
      </c>
      <c r="N165" s="89" t="e">
        <f t="shared" si="44"/>
        <v>#DIV/0!</v>
      </c>
      <c r="O165" s="89" t="e">
        <f t="shared" si="45"/>
        <v>#DIV/0!</v>
      </c>
      <c r="P165" s="89" t="e">
        <f t="shared" si="46"/>
        <v>#DIV/0!</v>
      </c>
      <c r="Q165" s="89" t="e">
        <f t="shared" si="47"/>
        <v>#DIV/0!</v>
      </c>
      <c r="R165" s="89" t="e">
        <f>IF('Emission Calculations'!$C$9="flat",IF(0.053*'Wind Calculations'!$M165&gt;$L$3,58*('Wind Calculations'!$M165-$L$3)^2+25*('Wind Calculations'!$M165-$L$3),0),IF(N165&gt;$L$3,(58*(N165-$L$3)^2+25*(N165-$L$3))*$L$7,0)+IF(O165&gt;$L$3,(58*(O165-$L$3)^2+25*(O165-$L$3))*$M$7,0)+IF(P165&gt;$L$3,(58*(P165-$L$3)^2+25*(P165-$L$3))*$N$7,0)+IF(Q165&gt;$L$3,(58*(Q165-$L$3)^2+25*(Q165-$L$3))*$O$7,0))</f>
        <v>#DIV/0!</v>
      </c>
      <c r="S165" s="89" t="e">
        <f>IF('Emission Calculations'!$C$9="flat",IF(0.056*'Wind Calculations'!$M165&gt;$L$3,1,0),IF(OR(N165&gt;$L$3,O165&gt;$L$3,P165&gt;$L$3,AND((Q165&gt;$L$3),$L$7&gt;0)),1,0))</f>
        <v>#DIV/0!</v>
      </c>
      <c r="T165" s="47"/>
      <c r="U165" s="148"/>
      <c r="V165" s="136"/>
      <c r="W165" s="89" t="e">
        <f>'Wind Calculations'!$V165*LN(10/$V$4)/LN($V$5/$V$4)</f>
        <v>#DIV/0!</v>
      </c>
      <c r="X165" s="89" t="e">
        <f t="shared" si="48"/>
        <v>#DIV/0!</v>
      </c>
      <c r="Y165" s="89" t="e">
        <f t="shared" si="49"/>
        <v>#DIV/0!</v>
      </c>
      <c r="Z165" s="89" t="e">
        <f t="shared" si="50"/>
        <v>#DIV/0!</v>
      </c>
      <c r="AA165" s="89" t="e">
        <f t="shared" si="51"/>
        <v>#DIV/0!</v>
      </c>
      <c r="AB165" s="89" t="e">
        <f>IF('Emission Calculations'!$D$9="flat",IF(0.053*'Wind Calculations'!$W165&gt;$V$3,58*('Wind Calculations'!$W165-$L$3)^2+25*('Wind Calculations'!$W165-$L$3),0),IF(X165&gt;$L$3,(58*(X165-$L$3)^2+25*(X165-$L$3))*$V$7,0)+IF(Y165&gt;$V$3,(58*(Y165-$V$3)^2+25*(Y165-$V$3))*$W$7,0)+IF(Z165&gt;$V$3,(58*(Z165-$V$3)^2+25*(Z165-$V$3))*$X$7,0)+IF(AA165&gt;$V$3,(58*(AA165-$V$3)^2+25*(AA165-$V$3))*$Y$7,0))</f>
        <v>#DIV/0!</v>
      </c>
      <c r="AC165" s="89" t="e">
        <f>IF('Emission Calculations'!$D$9="flat",IF(0.056*'Wind Calculations'!$W165&gt;$V$3,1,0),IF(OR(X165&gt;$V$3,Y165&gt;$V$3,Z165&gt;$V$3,AND((AA165&gt;$V$3),$V$7&gt;0)),1,0))</f>
        <v>#DIV/0!</v>
      </c>
      <c r="AD165" s="47"/>
      <c r="AE165" s="148"/>
      <c r="AF165" s="136"/>
      <c r="AG165" s="89" t="e">
        <f>'Wind Calculations'!$AF165*LN(10/$AF$4)/LN($AF$5/$AF$4)</f>
        <v>#DIV/0!</v>
      </c>
      <c r="AH165" s="89" t="e">
        <f t="shared" si="52"/>
        <v>#DIV/0!</v>
      </c>
      <c r="AI165" s="89" t="e">
        <f t="shared" si="53"/>
        <v>#DIV/0!</v>
      </c>
      <c r="AJ165" s="89" t="e">
        <f t="shared" si="54"/>
        <v>#DIV/0!</v>
      </c>
      <c r="AK165" s="89" t="e">
        <f t="shared" si="55"/>
        <v>#DIV/0!</v>
      </c>
      <c r="AL165" s="89" t="e">
        <f>IF('Emission Calculations'!$E$9="flat",IF(0.053*'Wind Calculations'!$AG165&gt;$AF$3,58*('Wind Calculations'!$AG165-$AF$3)^2+25*('Wind Calculations'!$AG165-$AF$3),0),IF(AH165&gt;$AF$3,(58*(AH165-$AF$3)^2+25*(AH165-$AF$3))*$AF$7,0)+IF(AI165&gt;$AF$3,(58*(AI165-$AF$3)^2+25*(AI165-$AF$3))*$AG$7,0)+IF(AJ165&gt;$AF$3,(58*(AJ165-$AF$3)^2+25*(AJ165-$AF$3))*$AH$7,0)+IF(AK165&gt;$AF$3,(58*(AK165-$AF$3)^2+25*(AK165-$AF$3))*$AI$7,0))</f>
        <v>#DIV/0!</v>
      </c>
      <c r="AM165" s="89" t="e">
        <f>IF('Emission Calculations'!$E$9="flat",IF(0.056*'Wind Calculations'!$AG165&gt;$AF$3,1,0),IF(OR(AH165&gt;$AF$3,AI165&gt;$AF$3,AJ165&gt;$AF$3,AND((AK165&gt;$AF$3),$AF$7&gt;0)),1,0))</f>
        <v>#DIV/0!</v>
      </c>
      <c r="AN165" s="47"/>
      <c r="AO165" s="148"/>
      <c r="AP165" s="136"/>
      <c r="AQ165" s="89" t="e">
        <f>'Wind Calculations'!$AP165*LN(10/$AP$4)/LN($AP$5/$AP$4)</f>
        <v>#DIV/0!</v>
      </c>
      <c r="AR165" s="89" t="e">
        <f t="shared" si="56"/>
        <v>#DIV/0!</v>
      </c>
      <c r="AS165" s="89" t="e">
        <f t="shared" si="57"/>
        <v>#DIV/0!</v>
      </c>
      <c r="AT165" s="89" t="e">
        <f t="shared" si="58"/>
        <v>#DIV/0!</v>
      </c>
      <c r="AU165" s="89" t="e">
        <f t="shared" si="59"/>
        <v>#DIV/0!</v>
      </c>
      <c r="AV165" s="89" t="e">
        <f>IF('Emission Calculations'!$F$9="flat",IF(0.053*'Wind Calculations'!$AQ165&gt;$AP$3,58*('Wind Calculations'!$AQ165-$AP$3)^2+25*('Wind Calculations'!$AQ165-$AP$3),0),IF(AR165&gt;$AP$3,(58*(AR165-$AP$3)^2+25*(AR165-$AP$3))*$AP$7,0)+IF(AS165&gt;$AP$3,(58*(AS165-$AP$3)^2+25*(AS165-$AP$3))*$AQ$7,0)+IF(AT165&gt;$AP$3,(58*(AT165-$AP$3)^2+25*(AT165-$AP$3))*$AR$7,0)+IF(AU165&gt;$AP$3,(58*(AU165-$AP$3)^2+25*(AU165-$AP$3))*$AS$7,0))</f>
        <v>#DIV/0!</v>
      </c>
      <c r="AW165" s="89" t="e">
        <f>IF('Emission Calculations'!$F$9="flat",IF(0.056*'Wind Calculations'!$AQ165&gt;$AP$3,1,0),IF(OR(AR165&gt;$AP$3,AS165&gt;$AP$3,AT165&gt;$AP$3,AND((AU165&gt;$AP$3),$AP$7&gt;0)),1,0))</f>
        <v>#DIV/0!</v>
      </c>
    </row>
    <row r="166" spans="1:49">
      <c r="A166" s="148"/>
      <c r="B166" s="136"/>
      <c r="C166" s="89" t="e">
        <f>'Wind Calculations'!$B166*LN(10/$B$4)/LN($B$5/$B$4)</f>
        <v>#DIV/0!</v>
      </c>
      <c r="D166" s="89" t="e">
        <f t="shared" si="40"/>
        <v>#DIV/0!</v>
      </c>
      <c r="E166" s="89" t="e">
        <f t="shared" si="41"/>
        <v>#DIV/0!</v>
      </c>
      <c r="F166" s="89" t="e">
        <f t="shared" si="42"/>
        <v>#DIV/0!</v>
      </c>
      <c r="G166" s="89" t="e">
        <f t="shared" si="43"/>
        <v>#DIV/0!</v>
      </c>
      <c r="H166" s="138" t="e">
        <f>IF('Emission Calculations'!$B$9="flat",IF(0.053*'Wind Calculations'!$C166&gt;$B$3,58*('Wind Calculations'!$C166-$B$3)^2+25*('Wind Calculations'!$C166-$B$3),0),IF(D166&gt;$B$3,(58*(D166-$B$3)^2+25*(D166-$B$3))*$B$7,0)+IF(E166&gt;$B$3,(58*(E166-$B$3)^2+25*(E166-$B$3))*$C$7,0)+IF(F166&gt;$B$3,(58*(F166-$B$3)^2+25*(F166-$B$3))*$D$7,0)+IF(G166&gt;$B$3,(58*(G166-$B$3)^2+25*(G166-$B$3))*$E$7,0))</f>
        <v>#DIV/0!</v>
      </c>
      <c r="I166" s="138" t="e">
        <f>IF('Emission Calculations'!$B$9="flat",IF(0.056*'Wind Calculations'!$C166&gt;$B$3,1,0),IF(OR(D166&gt;$B$3,E166&gt;$B$3,F166&gt;$B$3,AND((G166&gt;$B$3),$B$7&gt;0)),1,0))</f>
        <v>#DIV/0!</v>
      </c>
      <c r="J166" s="139"/>
      <c r="K166" s="148"/>
      <c r="L166" s="136"/>
      <c r="M166" s="89" t="e">
        <f>'Wind Calculations'!$L166*LN(10/$L$4)/LN($L$5/$L$4)</f>
        <v>#DIV/0!</v>
      </c>
      <c r="N166" s="89" t="e">
        <f t="shared" si="44"/>
        <v>#DIV/0!</v>
      </c>
      <c r="O166" s="89" t="e">
        <f t="shared" si="45"/>
        <v>#DIV/0!</v>
      </c>
      <c r="P166" s="89" t="e">
        <f t="shared" si="46"/>
        <v>#DIV/0!</v>
      </c>
      <c r="Q166" s="89" t="e">
        <f t="shared" si="47"/>
        <v>#DIV/0!</v>
      </c>
      <c r="R166" s="89" t="e">
        <f>IF('Emission Calculations'!$C$9="flat",IF(0.053*'Wind Calculations'!$M166&gt;$L$3,58*('Wind Calculations'!$M166-$L$3)^2+25*('Wind Calculations'!$M166-$L$3),0),IF(N166&gt;$L$3,(58*(N166-$L$3)^2+25*(N166-$L$3))*$L$7,0)+IF(O166&gt;$L$3,(58*(O166-$L$3)^2+25*(O166-$L$3))*$M$7,0)+IF(P166&gt;$L$3,(58*(P166-$L$3)^2+25*(P166-$L$3))*$N$7,0)+IF(Q166&gt;$L$3,(58*(Q166-$L$3)^2+25*(Q166-$L$3))*$O$7,0))</f>
        <v>#DIV/0!</v>
      </c>
      <c r="S166" s="89" t="e">
        <f>IF('Emission Calculations'!$C$9="flat",IF(0.056*'Wind Calculations'!$M166&gt;$L$3,1,0),IF(OR(N166&gt;$L$3,O166&gt;$L$3,P166&gt;$L$3,AND((Q166&gt;$L$3),$L$7&gt;0)),1,0))</f>
        <v>#DIV/0!</v>
      </c>
      <c r="T166" s="47"/>
      <c r="U166" s="148"/>
      <c r="V166" s="136"/>
      <c r="W166" s="89" t="e">
        <f>'Wind Calculations'!$V166*LN(10/$V$4)/LN($V$5/$V$4)</f>
        <v>#DIV/0!</v>
      </c>
      <c r="X166" s="89" t="e">
        <f t="shared" si="48"/>
        <v>#DIV/0!</v>
      </c>
      <c r="Y166" s="89" t="e">
        <f t="shared" si="49"/>
        <v>#DIV/0!</v>
      </c>
      <c r="Z166" s="89" t="e">
        <f t="shared" si="50"/>
        <v>#DIV/0!</v>
      </c>
      <c r="AA166" s="89" t="e">
        <f t="shared" si="51"/>
        <v>#DIV/0!</v>
      </c>
      <c r="AB166" s="89" t="e">
        <f>IF('Emission Calculations'!$D$9="flat",IF(0.053*'Wind Calculations'!$W166&gt;$V$3,58*('Wind Calculations'!$W166-$L$3)^2+25*('Wind Calculations'!$W166-$L$3),0),IF(X166&gt;$L$3,(58*(X166-$L$3)^2+25*(X166-$L$3))*$V$7,0)+IF(Y166&gt;$V$3,(58*(Y166-$V$3)^2+25*(Y166-$V$3))*$W$7,0)+IF(Z166&gt;$V$3,(58*(Z166-$V$3)^2+25*(Z166-$V$3))*$X$7,0)+IF(AA166&gt;$V$3,(58*(AA166-$V$3)^2+25*(AA166-$V$3))*$Y$7,0))</f>
        <v>#DIV/0!</v>
      </c>
      <c r="AC166" s="89" t="e">
        <f>IF('Emission Calculations'!$D$9="flat",IF(0.056*'Wind Calculations'!$W166&gt;$V$3,1,0),IF(OR(X166&gt;$V$3,Y166&gt;$V$3,Z166&gt;$V$3,AND((AA166&gt;$V$3),$V$7&gt;0)),1,0))</f>
        <v>#DIV/0!</v>
      </c>
      <c r="AD166" s="47"/>
      <c r="AE166" s="148"/>
      <c r="AF166" s="136"/>
      <c r="AG166" s="89" t="e">
        <f>'Wind Calculations'!$AF166*LN(10/$AF$4)/LN($AF$5/$AF$4)</f>
        <v>#DIV/0!</v>
      </c>
      <c r="AH166" s="89" t="e">
        <f t="shared" si="52"/>
        <v>#DIV/0!</v>
      </c>
      <c r="AI166" s="89" t="e">
        <f t="shared" si="53"/>
        <v>#DIV/0!</v>
      </c>
      <c r="AJ166" s="89" t="e">
        <f t="shared" si="54"/>
        <v>#DIV/0!</v>
      </c>
      <c r="AK166" s="89" t="e">
        <f t="shared" si="55"/>
        <v>#DIV/0!</v>
      </c>
      <c r="AL166" s="89" t="e">
        <f>IF('Emission Calculations'!$E$9="flat",IF(0.053*'Wind Calculations'!$AG166&gt;$AF$3,58*('Wind Calculations'!$AG166-$AF$3)^2+25*('Wind Calculations'!$AG166-$AF$3),0),IF(AH166&gt;$AF$3,(58*(AH166-$AF$3)^2+25*(AH166-$AF$3))*$AF$7,0)+IF(AI166&gt;$AF$3,(58*(AI166-$AF$3)^2+25*(AI166-$AF$3))*$AG$7,0)+IF(AJ166&gt;$AF$3,(58*(AJ166-$AF$3)^2+25*(AJ166-$AF$3))*$AH$7,0)+IF(AK166&gt;$AF$3,(58*(AK166-$AF$3)^2+25*(AK166-$AF$3))*$AI$7,0))</f>
        <v>#DIV/0!</v>
      </c>
      <c r="AM166" s="89" t="e">
        <f>IF('Emission Calculations'!$E$9="flat",IF(0.056*'Wind Calculations'!$AG166&gt;$AF$3,1,0),IF(OR(AH166&gt;$AF$3,AI166&gt;$AF$3,AJ166&gt;$AF$3,AND((AK166&gt;$AF$3),$AF$7&gt;0)),1,0))</f>
        <v>#DIV/0!</v>
      </c>
      <c r="AN166" s="47"/>
      <c r="AO166" s="148"/>
      <c r="AP166" s="136"/>
      <c r="AQ166" s="89" t="e">
        <f>'Wind Calculations'!$AP166*LN(10/$AP$4)/LN($AP$5/$AP$4)</f>
        <v>#DIV/0!</v>
      </c>
      <c r="AR166" s="89" t="e">
        <f t="shared" si="56"/>
        <v>#DIV/0!</v>
      </c>
      <c r="AS166" s="89" t="e">
        <f t="shared" si="57"/>
        <v>#DIV/0!</v>
      </c>
      <c r="AT166" s="89" t="e">
        <f t="shared" si="58"/>
        <v>#DIV/0!</v>
      </c>
      <c r="AU166" s="89" t="e">
        <f t="shared" si="59"/>
        <v>#DIV/0!</v>
      </c>
      <c r="AV166" s="89" t="e">
        <f>IF('Emission Calculations'!$F$9="flat",IF(0.053*'Wind Calculations'!$AQ166&gt;$AP$3,58*('Wind Calculations'!$AQ166-$AP$3)^2+25*('Wind Calculations'!$AQ166-$AP$3),0),IF(AR166&gt;$AP$3,(58*(AR166-$AP$3)^2+25*(AR166-$AP$3))*$AP$7,0)+IF(AS166&gt;$AP$3,(58*(AS166-$AP$3)^2+25*(AS166-$AP$3))*$AQ$7,0)+IF(AT166&gt;$AP$3,(58*(AT166-$AP$3)^2+25*(AT166-$AP$3))*$AR$7,0)+IF(AU166&gt;$AP$3,(58*(AU166-$AP$3)^2+25*(AU166-$AP$3))*$AS$7,0))</f>
        <v>#DIV/0!</v>
      </c>
      <c r="AW166" s="89" t="e">
        <f>IF('Emission Calculations'!$F$9="flat",IF(0.056*'Wind Calculations'!$AQ166&gt;$AP$3,1,0),IF(OR(AR166&gt;$AP$3,AS166&gt;$AP$3,AT166&gt;$AP$3,AND((AU166&gt;$AP$3),$AP$7&gt;0)),1,0))</f>
        <v>#DIV/0!</v>
      </c>
    </row>
    <row r="167" spans="1:49">
      <c r="A167" s="148"/>
      <c r="B167" s="136"/>
      <c r="C167" s="89" t="e">
        <f>'Wind Calculations'!$B167*LN(10/$B$4)/LN($B$5/$B$4)</f>
        <v>#DIV/0!</v>
      </c>
      <c r="D167" s="89" t="e">
        <f t="shared" si="40"/>
        <v>#DIV/0!</v>
      </c>
      <c r="E167" s="89" t="e">
        <f t="shared" si="41"/>
        <v>#DIV/0!</v>
      </c>
      <c r="F167" s="89" t="e">
        <f t="shared" si="42"/>
        <v>#DIV/0!</v>
      </c>
      <c r="G167" s="89" t="e">
        <f t="shared" si="43"/>
        <v>#DIV/0!</v>
      </c>
      <c r="H167" s="138" t="e">
        <f>IF('Emission Calculations'!$B$9="flat",IF(0.053*'Wind Calculations'!$C167&gt;$B$3,58*('Wind Calculations'!$C167-$B$3)^2+25*('Wind Calculations'!$C167-$B$3),0),IF(D167&gt;$B$3,(58*(D167-$B$3)^2+25*(D167-$B$3))*$B$7,0)+IF(E167&gt;$B$3,(58*(E167-$B$3)^2+25*(E167-$B$3))*$C$7,0)+IF(F167&gt;$B$3,(58*(F167-$B$3)^2+25*(F167-$B$3))*$D$7,0)+IF(G167&gt;$B$3,(58*(G167-$B$3)^2+25*(G167-$B$3))*$E$7,0))</f>
        <v>#DIV/0!</v>
      </c>
      <c r="I167" s="138" t="e">
        <f>IF('Emission Calculations'!$B$9="flat",IF(0.056*'Wind Calculations'!$C167&gt;$B$3,1,0),IF(OR(D167&gt;$B$3,E167&gt;$B$3,F167&gt;$B$3,AND((G167&gt;$B$3),$B$7&gt;0)),1,0))</f>
        <v>#DIV/0!</v>
      </c>
      <c r="J167" s="139"/>
      <c r="K167" s="148"/>
      <c r="L167" s="136"/>
      <c r="M167" s="89" t="e">
        <f>'Wind Calculations'!$L167*LN(10/$L$4)/LN($L$5/$L$4)</f>
        <v>#DIV/0!</v>
      </c>
      <c r="N167" s="89" t="e">
        <f t="shared" si="44"/>
        <v>#DIV/0!</v>
      </c>
      <c r="O167" s="89" t="e">
        <f t="shared" si="45"/>
        <v>#DIV/0!</v>
      </c>
      <c r="P167" s="89" t="e">
        <f t="shared" si="46"/>
        <v>#DIV/0!</v>
      </c>
      <c r="Q167" s="89" t="e">
        <f t="shared" si="47"/>
        <v>#DIV/0!</v>
      </c>
      <c r="R167" s="89" t="e">
        <f>IF('Emission Calculations'!$C$9="flat",IF(0.053*'Wind Calculations'!$M167&gt;$L$3,58*('Wind Calculations'!$M167-$L$3)^2+25*('Wind Calculations'!$M167-$L$3),0),IF(N167&gt;$L$3,(58*(N167-$L$3)^2+25*(N167-$L$3))*$L$7,0)+IF(O167&gt;$L$3,(58*(O167-$L$3)^2+25*(O167-$L$3))*$M$7,0)+IF(P167&gt;$L$3,(58*(P167-$L$3)^2+25*(P167-$L$3))*$N$7,0)+IF(Q167&gt;$L$3,(58*(Q167-$L$3)^2+25*(Q167-$L$3))*$O$7,0))</f>
        <v>#DIV/0!</v>
      </c>
      <c r="S167" s="89" t="e">
        <f>IF('Emission Calculations'!$C$9="flat",IF(0.056*'Wind Calculations'!$M167&gt;$L$3,1,0),IF(OR(N167&gt;$L$3,O167&gt;$L$3,P167&gt;$L$3,AND((Q167&gt;$L$3),$L$7&gt;0)),1,0))</f>
        <v>#DIV/0!</v>
      </c>
      <c r="T167" s="47"/>
      <c r="U167" s="148"/>
      <c r="V167" s="136"/>
      <c r="W167" s="89" t="e">
        <f>'Wind Calculations'!$V167*LN(10/$V$4)/LN($V$5/$V$4)</f>
        <v>#DIV/0!</v>
      </c>
      <c r="X167" s="89" t="e">
        <f t="shared" si="48"/>
        <v>#DIV/0!</v>
      </c>
      <c r="Y167" s="89" t="e">
        <f t="shared" si="49"/>
        <v>#DIV/0!</v>
      </c>
      <c r="Z167" s="89" t="e">
        <f t="shared" si="50"/>
        <v>#DIV/0!</v>
      </c>
      <c r="AA167" s="89" t="e">
        <f t="shared" si="51"/>
        <v>#DIV/0!</v>
      </c>
      <c r="AB167" s="89" t="e">
        <f>IF('Emission Calculations'!$D$9="flat",IF(0.053*'Wind Calculations'!$W167&gt;$V$3,58*('Wind Calculations'!$W167-$L$3)^2+25*('Wind Calculations'!$W167-$L$3),0),IF(X167&gt;$L$3,(58*(X167-$L$3)^2+25*(X167-$L$3))*$V$7,0)+IF(Y167&gt;$V$3,(58*(Y167-$V$3)^2+25*(Y167-$V$3))*$W$7,0)+IF(Z167&gt;$V$3,(58*(Z167-$V$3)^2+25*(Z167-$V$3))*$X$7,0)+IF(AA167&gt;$V$3,(58*(AA167-$V$3)^2+25*(AA167-$V$3))*$Y$7,0))</f>
        <v>#DIV/0!</v>
      </c>
      <c r="AC167" s="89" t="e">
        <f>IF('Emission Calculations'!$D$9="flat",IF(0.056*'Wind Calculations'!$W167&gt;$V$3,1,0),IF(OR(X167&gt;$V$3,Y167&gt;$V$3,Z167&gt;$V$3,AND((AA167&gt;$V$3),$V$7&gt;0)),1,0))</f>
        <v>#DIV/0!</v>
      </c>
      <c r="AD167" s="47"/>
      <c r="AE167" s="148"/>
      <c r="AF167" s="136"/>
      <c r="AG167" s="89" t="e">
        <f>'Wind Calculations'!$AF167*LN(10/$AF$4)/LN($AF$5/$AF$4)</f>
        <v>#DIV/0!</v>
      </c>
      <c r="AH167" s="89" t="e">
        <f t="shared" si="52"/>
        <v>#DIV/0!</v>
      </c>
      <c r="AI167" s="89" t="e">
        <f t="shared" si="53"/>
        <v>#DIV/0!</v>
      </c>
      <c r="AJ167" s="89" t="e">
        <f t="shared" si="54"/>
        <v>#DIV/0!</v>
      </c>
      <c r="AK167" s="89" t="e">
        <f t="shared" si="55"/>
        <v>#DIV/0!</v>
      </c>
      <c r="AL167" s="89" t="e">
        <f>IF('Emission Calculations'!$E$9="flat",IF(0.053*'Wind Calculations'!$AG167&gt;$AF$3,58*('Wind Calculations'!$AG167-$AF$3)^2+25*('Wind Calculations'!$AG167-$AF$3),0),IF(AH167&gt;$AF$3,(58*(AH167-$AF$3)^2+25*(AH167-$AF$3))*$AF$7,0)+IF(AI167&gt;$AF$3,(58*(AI167-$AF$3)^2+25*(AI167-$AF$3))*$AG$7,0)+IF(AJ167&gt;$AF$3,(58*(AJ167-$AF$3)^2+25*(AJ167-$AF$3))*$AH$7,0)+IF(AK167&gt;$AF$3,(58*(AK167-$AF$3)^2+25*(AK167-$AF$3))*$AI$7,0))</f>
        <v>#DIV/0!</v>
      </c>
      <c r="AM167" s="89" t="e">
        <f>IF('Emission Calculations'!$E$9="flat",IF(0.056*'Wind Calculations'!$AG167&gt;$AF$3,1,0),IF(OR(AH167&gt;$AF$3,AI167&gt;$AF$3,AJ167&gt;$AF$3,AND((AK167&gt;$AF$3),$AF$7&gt;0)),1,0))</f>
        <v>#DIV/0!</v>
      </c>
      <c r="AN167" s="47"/>
      <c r="AO167" s="148"/>
      <c r="AP167" s="136"/>
      <c r="AQ167" s="89" t="e">
        <f>'Wind Calculations'!$AP167*LN(10/$AP$4)/LN($AP$5/$AP$4)</f>
        <v>#DIV/0!</v>
      </c>
      <c r="AR167" s="89" t="e">
        <f t="shared" si="56"/>
        <v>#DIV/0!</v>
      </c>
      <c r="AS167" s="89" t="e">
        <f t="shared" si="57"/>
        <v>#DIV/0!</v>
      </c>
      <c r="AT167" s="89" t="e">
        <f t="shared" si="58"/>
        <v>#DIV/0!</v>
      </c>
      <c r="AU167" s="89" t="e">
        <f t="shared" si="59"/>
        <v>#DIV/0!</v>
      </c>
      <c r="AV167" s="89" t="e">
        <f>IF('Emission Calculations'!$F$9="flat",IF(0.053*'Wind Calculations'!$AQ167&gt;$AP$3,58*('Wind Calculations'!$AQ167-$AP$3)^2+25*('Wind Calculations'!$AQ167-$AP$3),0),IF(AR167&gt;$AP$3,(58*(AR167-$AP$3)^2+25*(AR167-$AP$3))*$AP$7,0)+IF(AS167&gt;$AP$3,(58*(AS167-$AP$3)^2+25*(AS167-$AP$3))*$AQ$7,0)+IF(AT167&gt;$AP$3,(58*(AT167-$AP$3)^2+25*(AT167-$AP$3))*$AR$7,0)+IF(AU167&gt;$AP$3,(58*(AU167-$AP$3)^2+25*(AU167-$AP$3))*$AS$7,0))</f>
        <v>#DIV/0!</v>
      </c>
      <c r="AW167" s="89" t="e">
        <f>IF('Emission Calculations'!$F$9="flat",IF(0.056*'Wind Calculations'!$AQ167&gt;$AP$3,1,0),IF(OR(AR167&gt;$AP$3,AS167&gt;$AP$3,AT167&gt;$AP$3,AND((AU167&gt;$AP$3),$AP$7&gt;0)),1,0))</f>
        <v>#DIV/0!</v>
      </c>
    </row>
    <row r="168" spans="1:49">
      <c r="A168" s="148"/>
      <c r="B168" s="136"/>
      <c r="C168" s="89" t="e">
        <f>'Wind Calculations'!$B168*LN(10/$B$4)/LN($B$5/$B$4)</f>
        <v>#DIV/0!</v>
      </c>
      <c r="D168" s="89" t="e">
        <f t="shared" si="40"/>
        <v>#DIV/0!</v>
      </c>
      <c r="E168" s="89" t="e">
        <f t="shared" si="41"/>
        <v>#DIV/0!</v>
      </c>
      <c r="F168" s="89" t="e">
        <f t="shared" si="42"/>
        <v>#DIV/0!</v>
      </c>
      <c r="G168" s="89" t="e">
        <f t="shared" si="43"/>
        <v>#DIV/0!</v>
      </c>
      <c r="H168" s="138" t="e">
        <f>IF('Emission Calculations'!$B$9="flat",IF(0.053*'Wind Calculations'!$C168&gt;$B$3,58*('Wind Calculations'!$C168-$B$3)^2+25*('Wind Calculations'!$C168-$B$3),0),IF(D168&gt;$B$3,(58*(D168-$B$3)^2+25*(D168-$B$3))*$B$7,0)+IF(E168&gt;$B$3,(58*(E168-$B$3)^2+25*(E168-$B$3))*$C$7,0)+IF(F168&gt;$B$3,(58*(F168-$B$3)^2+25*(F168-$B$3))*$D$7,0)+IF(G168&gt;$B$3,(58*(G168-$B$3)^2+25*(G168-$B$3))*$E$7,0))</f>
        <v>#DIV/0!</v>
      </c>
      <c r="I168" s="138" t="e">
        <f>IF('Emission Calculations'!$B$9="flat",IF(0.056*'Wind Calculations'!$C168&gt;$B$3,1,0),IF(OR(D168&gt;$B$3,E168&gt;$B$3,F168&gt;$B$3,AND((G168&gt;$B$3),$B$7&gt;0)),1,0))</f>
        <v>#DIV/0!</v>
      </c>
      <c r="J168" s="139"/>
      <c r="K168" s="148"/>
      <c r="L168" s="136"/>
      <c r="M168" s="89" t="e">
        <f>'Wind Calculations'!$L168*LN(10/$L$4)/LN($L$5/$L$4)</f>
        <v>#DIV/0!</v>
      </c>
      <c r="N168" s="89" t="e">
        <f t="shared" si="44"/>
        <v>#DIV/0!</v>
      </c>
      <c r="O168" s="89" t="e">
        <f t="shared" si="45"/>
        <v>#DIV/0!</v>
      </c>
      <c r="P168" s="89" t="e">
        <f t="shared" si="46"/>
        <v>#DIV/0!</v>
      </c>
      <c r="Q168" s="89" t="e">
        <f t="shared" si="47"/>
        <v>#DIV/0!</v>
      </c>
      <c r="R168" s="89" t="e">
        <f>IF('Emission Calculations'!$C$9="flat",IF(0.053*'Wind Calculations'!$M168&gt;$L$3,58*('Wind Calculations'!$M168-$L$3)^2+25*('Wind Calculations'!$M168-$L$3),0),IF(N168&gt;$L$3,(58*(N168-$L$3)^2+25*(N168-$L$3))*$L$7,0)+IF(O168&gt;$L$3,(58*(O168-$L$3)^2+25*(O168-$L$3))*$M$7,0)+IF(P168&gt;$L$3,(58*(P168-$L$3)^2+25*(P168-$L$3))*$N$7,0)+IF(Q168&gt;$L$3,(58*(Q168-$L$3)^2+25*(Q168-$L$3))*$O$7,0))</f>
        <v>#DIV/0!</v>
      </c>
      <c r="S168" s="89" t="e">
        <f>IF('Emission Calculations'!$C$9="flat",IF(0.056*'Wind Calculations'!$M168&gt;$L$3,1,0),IF(OR(N168&gt;$L$3,O168&gt;$L$3,P168&gt;$L$3,AND((Q168&gt;$L$3),$L$7&gt;0)),1,0))</f>
        <v>#DIV/0!</v>
      </c>
      <c r="T168" s="47"/>
      <c r="U168" s="148"/>
      <c r="V168" s="136"/>
      <c r="W168" s="89" t="e">
        <f>'Wind Calculations'!$V168*LN(10/$V$4)/LN($V$5/$V$4)</f>
        <v>#DIV/0!</v>
      </c>
      <c r="X168" s="89" t="e">
        <f t="shared" si="48"/>
        <v>#DIV/0!</v>
      </c>
      <c r="Y168" s="89" t="e">
        <f t="shared" si="49"/>
        <v>#DIV/0!</v>
      </c>
      <c r="Z168" s="89" t="e">
        <f t="shared" si="50"/>
        <v>#DIV/0!</v>
      </c>
      <c r="AA168" s="89" t="e">
        <f t="shared" si="51"/>
        <v>#DIV/0!</v>
      </c>
      <c r="AB168" s="89" t="e">
        <f>IF('Emission Calculations'!$D$9="flat",IF(0.053*'Wind Calculations'!$W168&gt;$V$3,58*('Wind Calculations'!$W168-$L$3)^2+25*('Wind Calculations'!$W168-$L$3),0),IF(X168&gt;$L$3,(58*(X168-$L$3)^2+25*(X168-$L$3))*$V$7,0)+IF(Y168&gt;$V$3,(58*(Y168-$V$3)^2+25*(Y168-$V$3))*$W$7,0)+IF(Z168&gt;$V$3,(58*(Z168-$V$3)^2+25*(Z168-$V$3))*$X$7,0)+IF(AA168&gt;$V$3,(58*(AA168-$V$3)^2+25*(AA168-$V$3))*$Y$7,0))</f>
        <v>#DIV/0!</v>
      </c>
      <c r="AC168" s="89" t="e">
        <f>IF('Emission Calculations'!$D$9="flat",IF(0.056*'Wind Calculations'!$W168&gt;$V$3,1,0),IF(OR(X168&gt;$V$3,Y168&gt;$V$3,Z168&gt;$V$3,AND((AA168&gt;$V$3),$V$7&gt;0)),1,0))</f>
        <v>#DIV/0!</v>
      </c>
      <c r="AD168" s="47"/>
      <c r="AE168" s="148"/>
      <c r="AF168" s="136"/>
      <c r="AG168" s="89" t="e">
        <f>'Wind Calculations'!$AF168*LN(10/$AF$4)/LN($AF$5/$AF$4)</f>
        <v>#DIV/0!</v>
      </c>
      <c r="AH168" s="89" t="e">
        <f t="shared" si="52"/>
        <v>#DIV/0!</v>
      </c>
      <c r="AI168" s="89" t="e">
        <f t="shared" si="53"/>
        <v>#DIV/0!</v>
      </c>
      <c r="AJ168" s="89" t="e">
        <f t="shared" si="54"/>
        <v>#DIV/0!</v>
      </c>
      <c r="AK168" s="89" t="e">
        <f t="shared" si="55"/>
        <v>#DIV/0!</v>
      </c>
      <c r="AL168" s="89" t="e">
        <f>IF('Emission Calculations'!$E$9="flat",IF(0.053*'Wind Calculations'!$AG168&gt;$AF$3,58*('Wind Calculations'!$AG168-$AF$3)^2+25*('Wind Calculations'!$AG168-$AF$3),0),IF(AH168&gt;$AF$3,(58*(AH168-$AF$3)^2+25*(AH168-$AF$3))*$AF$7,0)+IF(AI168&gt;$AF$3,(58*(AI168-$AF$3)^2+25*(AI168-$AF$3))*$AG$7,0)+IF(AJ168&gt;$AF$3,(58*(AJ168-$AF$3)^2+25*(AJ168-$AF$3))*$AH$7,0)+IF(AK168&gt;$AF$3,(58*(AK168-$AF$3)^2+25*(AK168-$AF$3))*$AI$7,0))</f>
        <v>#DIV/0!</v>
      </c>
      <c r="AM168" s="89" t="e">
        <f>IF('Emission Calculations'!$E$9="flat",IF(0.056*'Wind Calculations'!$AG168&gt;$AF$3,1,0),IF(OR(AH168&gt;$AF$3,AI168&gt;$AF$3,AJ168&gt;$AF$3,AND((AK168&gt;$AF$3),$AF$7&gt;0)),1,0))</f>
        <v>#DIV/0!</v>
      </c>
      <c r="AN168" s="47"/>
      <c r="AO168" s="148"/>
      <c r="AP168" s="136"/>
      <c r="AQ168" s="89" t="e">
        <f>'Wind Calculations'!$AP168*LN(10/$AP$4)/LN($AP$5/$AP$4)</f>
        <v>#DIV/0!</v>
      </c>
      <c r="AR168" s="89" t="e">
        <f t="shared" si="56"/>
        <v>#DIV/0!</v>
      </c>
      <c r="AS168" s="89" t="e">
        <f t="shared" si="57"/>
        <v>#DIV/0!</v>
      </c>
      <c r="AT168" s="89" t="e">
        <f t="shared" si="58"/>
        <v>#DIV/0!</v>
      </c>
      <c r="AU168" s="89" t="e">
        <f t="shared" si="59"/>
        <v>#DIV/0!</v>
      </c>
      <c r="AV168" s="89" t="e">
        <f>IF('Emission Calculations'!$F$9="flat",IF(0.053*'Wind Calculations'!$AQ168&gt;$AP$3,58*('Wind Calculations'!$AQ168-$AP$3)^2+25*('Wind Calculations'!$AQ168-$AP$3),0),IF(AR168&gt;$AP$3,(58*(AR168-$AP$3)^2+25*(AR168-$AP$3))*$AP$7,0)+IF(AS168&gt;$AP$3,(58*(AS168-$AP$3)^2+25*(AS168-$AP$3))*$AQ$7,0)+IF(AT168&gt;$AP$3,(58*(AT168-$AP$3)^2+25*(AT168-$AP$3))*$AR$7,0)+IF(AU168&gt;$AP$3,(58*(AU168-$AP$3)^2+25*(AU168-$AP$3))*$AS$7,0))</f>
        <v>#DIV/0!</v>
      </c>
      <c r="AW168" s="89" t="e">
        <f>IF('Emission Calculations'!$F$9="flat",IF(0.056*'Wind Calculations'!$AQ168&gt;$AP$3,1,0),IF(OR(AR168&gt;$AP$3,AS168&gt;$AP$3,AT168&gt;$AP$3,AND((AU168&gt;$AP$3),$AP$7&gt;0)),1,0))</f>
        <v>#DIV/0!</v>
      </c>
    </row>
    <row r="169" spans="1:49">
      <c r="A169" s="148"/>
      <c r="B169" s="136"/>
      <c r="C169" s="89" t="e">
        <f>'Wind Calculations'!$B169*LN(10/$B$4)/LN($B$5/$B$4)</f>
        <v>#DIV/0!</v>
      </c>
      <c r="D169" s="89" t="e">
        <f t="shared" si="40"/>
        <v>#DIV/0!</v>
      </c>
      <c r="E169" s="89" t="e">
        <f t="shared" si="41"/>
        <v>#DIV/0!</v>
      </c>
      <c r="F169" s="89" t="e">
        <f t="shared" si="42"/>
        <v>#DIV/0!</v>
      </c>
      <c r="G169" s="89" t="e">
        <f t="shared" si="43"/>
        <v>#DIV/0!</v>
      </c>
      <c r="H169" s="138" t="e">
        <f>IF('Emission Calculations'!$B$9="flat",IF(0.053*'Wind Calculations'!$C169&gt;$B$3,58*('Wind Calculations'!$C169-$B$3)^2+25*('Wind Calculations'!$C169-$B$3),0),IF(D169&gt;$B$3,(58*(D169-$B$3)^2+25*(D169-$B$3))*$B$7,0)+IF(E169&gt;$B$3,(58*(E169-$B$3)^2+25*(E169-$B$3))*$C$7,0)+IF(F169&gt;$B$3,(58*(F169-$B$3)^2+25*(F169-$B$3))*$D$7,0)+IF(G169&gt;$B$3,(58*(G169-$B$3)^2+25*(G169-$B$3))*$E$7,0))</f>
        <v>#DIV/0!</v>
      </c>
      <c r="I169" s="138" t="e">
        <f>IF('Emission Calculations'!$B$9="flat",IF(0.056*'Wind Calculations'!$C169&gt;$B$3,1,0),IF(OR(D169&gt;$B$3,E169&gt;$B$3,F169&gt;$B$3,AND((G169&gt;$B$3),$B$7&gt;0)),1,0))</f>
        <v>#DIV/0!</v>
      </c>
      <c r="J169" s="139"/>
      <c r="K169" s="148"/>
      <c r="L169" s="136"/>
      <c r="M169" s="89" t="e">
        <f>'Wind Calculations'!$L169*LN(10/$L$4)/LN($L$5/$L$4)</f>
        <v>#DIV/0!</v>
      </c>
      <c r="N169" s="89" t="e">
        <f t="shared" si="44"/>
        <v>#DIV/0!</v>
      </c>
      <c r="O169" s="89" t="e">
        <f t="shared" si="45"/>
        <v>#DIV/0!</v>
      </c>
      <c r="P169" s="89" t="e">
        <f t="shared" si="46"/>
        <v>#DIV/0!</v>
      </c>
      <c r="Q169" s="89" t="e">
        <f t="shared" si="47"/>
        <v>#DIV/0!</v>
      </c>
      <c r="R169" s="89" t="e">
        <f>IF('Emission Calculations'!$C$9="flat",IF(0.053*'Wind Calculations'!$M169&gt;$L$3,58*('Wind Calculations'!$M169-$L$3)^2+25*('Wind Calculations'!$M169-$L$3),0),IF(N169&gt;$L$3,(58*(N169-$L$3)^2+25*(N169-$L$3))*$L$7,0)+IF(O169&gt;$L$3,(58*(O169-$L$3)^2+25*(O169-$L$3))*$M$7,0)+IF(P169&gt;$L$3,(58*(P169-$L$3)^2+25*(P169-$L$3))*$N$7,0)+IF(Q169&gt;$L$3,(58*(Q169-$L$3)^2+25*(Q169-$L$3))*$O$7,0))</f>
        <v>#DIV/0!</v>
      </c>
      <c r="S169" s="89" t="e">
        <f>IF('Emission Calculations'!$C$9="flat",IF(0.056*'Wind Calculations'!$M169&gt;$L$3,1,0),IF(OR(N169&gt;$L$3,O169&gt;$L$3,P169&gt;$L$3,AND((Q169&gt;$L$3),$L$7&gt;0)),1,0))</f>
        <v>#DIV/0!</v>
      </c>
      <c r="T169" s="47"/>
      <c r="U169" s="148"/>
      <c r="V169" s="136"/>
      <c r="W169" s="89" t="e">
        <f>'Wind Calculations'!$V169*LN(10/$V$4)/LN($V$5/$V$4)</f>
        <v>#DIV/0!</v>
      </c>
      <c r="X169" s="89" t="e">
        <f t="shared" si="48"/>
        <v>#DIV/0!</v>
      </c>
      <c r="Y169" s="89" t="e">
        <f t="shared" si="49"/>
        <v>#DIV/0!</v>
      </c>
      <c r="Z169" s="89" t="e">
        <f t="shared" si="50"/>
        <v>#DIV/0!</v>
      </c>
      <c r="AA169" s="89" t="e">
        <f t="shared" si="51"/>
        <v>#DIV/0!</v>
      </c>
      <c r="AB169" s="89" t="e">
        <f>IF('Emission Calculations'!$D$9="flat",IF(0.053*'Wind Calculations'!$W169&gt;$V$3,58*('Wind Calculations'!$W169-$L$3)^2+25*('Wind Calculations'!$W169-$L$3),0),IF(X169&gt;$L$3,(58*(X169-$L$3)^2+25*(X169-$L$3))*$V$7,0)+IF(Y169&gt;$V$3,(58*(Y169-$V$3)^2+25*(Y169-$V$3))*$W$7,0)+IF(Z169&gt;$V$3,(58*(Z169-$V$3)^2+25*(Z169-$V$3))*$X$7,0)+IF(AA169&gt;$V$3,(58*(AA169-$V$3)^2+25*(AA169-$V$3))*$Y$7,0))</f>
        <v>#DIV/0!</v>
      </c>
      <c r="AC169" s="89" t="e">
        <f>IF('Emission Calculations'!$D$9="flat",IF(0.056*'Wind Calculations'!$W169&gt;$V$3,1,0),IF(OR(X169&gt;$V$3,Y169&gt;$V$3,Z169&gt;$V$3,AND((AA169&gt;$V$3),$V$7&gt;0)),1,0))</f>
        <v>#DIV/0!</v>
      </c>
      <c r="AD169" s="47"/>
      <c r="AE169" s="148"/>
      <c r="AF169" s="136"/>
      <c r="AG169" s="89" t="e">
        <f>'Wind Calculations'!$AF169*LN(10/$AF$4)/LN($AF$5/$AF$4)</f>
        <v>#DIV/0!</v>
      </c>
      <c r="AH169" s="89" t="e">
        <f t="shared" si="52"/>
        <v>#DIV/0!</v>
      </c>
      <c r="AI169" s="89" t="e">
        <f t="shared" si="53"/>
        <v>#DIV/0!</v>
      </c>
      <c r="AJ169" s="89" t="e">
        <f t="shared" si="54"/>
        <v>#DIV/0!</v>
      </c>
      <c r="AK169" s="89" t="e">
        <f t="shared" si="55"/>
        <v>#DIV/0!</v>
      </c>
      <c r="AL169" s="89" t="e">
        <f>IF('Emission Calculations'!$E$9="flat",IF(0.053*'Wind Calculations'!$AG169&gt;$AF$3,58*('Wind Calculations'!$AG169-$AF$3)^2+25*('Wind Calculations'!$AG169-$AF$3),0),IF(AH169&gt;$AF$3,(58*(AH169-$AF$3)^2+25*(AH169-$AF$3))*$AF$7,0)+IF(AI169&gt;$AF$3,(58*(AI169-$AF$3)^2+25*(AI169-$AF$3))*$AG$7,0)+IF(AJ169&gt;$AF$3,(58*(AJ169-$AF$3)^2+25*(AJ169-$AF$3))*$AH$7,0)+IF(AK169&gt;$AF$3,(58*(AK169-$AF$3)^2+25*(AK169-$AF$3))*$AI$7,0))</f>
        <v>#DIV/0!</v>
      </c>
      <c r="AM169" s="89" t="e">
        <f>IF('Emission Calculations'!$E$9="flat",IF(0.056*'Wind Calculations'!$AG169&gt;$AF$3,1,0),IF(OR(AH169&gt;$AF$3,AI169&gt;$AF$3,AJ169&gt;$AF$3,AND((AK169&gt;$AF$3),$AF$7&gt;0)),1,0))</f>
        <v>#DIV/0!</v>
      </c>
      <c r="AN169" s="47"/>
      <c r="AO169" s="148"/>
      <c r="AP169" s="136"/>
      <c r="AQ169" s="89" t="e">
        <f>'Wind Calculations'!$AP169*LN(10/$AP$4)/LN($AP$5/$AP$4)</f>
        <v>#DIV/0!</v>
      </c>
      <c r="AR169" s="89" t="e">
        <f t="shared" si="56"/>
        <v>#DIV/0!</v>
      </c>
      <c r="AS169" s="89" t="e">
        <f t="shared" si="57"/>
        <v>#DIV/0!</v>
      </c>
      <c r="AT169" s="89" t="e">
        <f t="shared" si="58"/>
        <v>#DIV/0!</v>
      </c>
      <c r="AU169" s="89" t="e">
        <f t="shared" si="59"/>
        <v>#DIV/0!</v>
      </c>
      <c r="AV169" s="89" t="e">
        <f>IF('Emission Calculations'!$F$9="flat",IF(0.053*'Wind Calculations'!$AQ169&gt;$AP$3,58*('Wind Calculations'!$AQ169-$AP$3)^2+25*('Wind Calculations'!$AQ169-$AP$3),0),IF(AR169&gt;$AP$3,(58*(AR169-$AP$3)^2+25*(AR169-$AP$3))*$AP$7,0)+IF(AS169&gt;$AP$3,(58*(AS169-$AP$3)^2+25*(AS169-$AP$3))*$AQ$7,0)+IF(AT169&gt;$AP$3,(58*(AT169-$AP$3)^2+25*(AT169-$AP$3))*$AR$7,0)+IF(AU169&gt;$AP$3,(58*(AU169-$AP$3)^2+25*(AU169-$AP$3))*$AS$7,0))</f>
        <v>#DIV/0!</v>
      </c>
      <c r="AW169" s="89" t="e">
        <f>IF('Emission Calculations'!$F$9="flat",IF(0.056*'Wind Calculations'!$AQ169&gt;$AP$3,1,0),IF(OR(AR169&gt;$AP$3,AS169&gt;$AP$3,AT169&gt;$AP$3,AND((AU169&gt;$AP$3),$AP$7&gt;0)),1,0))</f>
        <v>#DIV/0!</v>
      </c>
    </row>
    <row r="170" spans="1:49">
      <c r="A170" s="148"/>
      <c r="B170" s="136"/>
      <c r="C170" s="89" t="e">
        <f>'Wind Calculations'!$B170*LN(10/$B$4)/LN($B$5/$B$4)</f>
        <v>#DIV/0!</v>
      </c>
      <c r="D170" s="89" t="e">
        <f t="shared" si="40"/>
        <v>#DIV/0!</v>
      </c>
      <c r="E170" s="89" t="e">
        <f t="shared" si="41"/>
        <v>#DIV/0!</v>
      </c>
      <c r="F170" s="89" t="e">
        <f t="shared" si="42"/>
        <v>#DIV/0!</v>
      </c>
      <c r="G170" s="89" t="e">
        <f t="shared" si="43"/>
        <v>#DIV/0!</v>
      </c>
      <c r="H170" s="138" t="e">
        <f>IF('Emission Calculations'!$B$9="flat",IF(0.053*'Wind Calculations'!$C170&gt;$B$3,58*('Wind Calculations'!$C170-$B$3)^2+25*('Wind Calculations'!$C170-$B$3),0),IF(D170&gt;$B$3,(58*(D170-$B$3)^2+25*(D170-$B$3))*$B$7,0)+IF(E170&gt;$B$3,(58*(E170-$B$3)^2+25*(E170-$B$3))*$C$7,0)+IF(F170&gt;$B$3,(58*(F170-$B$3)^2+25*(F170-$B$3))*$D$7,0)+IF(G170&gt;$B$3,(58*(G170-$B$3)^2+25*(G170-$B$3))*$E$7,0))</f>
        <v>#DIV/0!</v>
      </c>
      <c r="I170" s="138" t="e">
        <f>IF('Emission Calculations'!$B$9="flat",IF(0.056*'Wind Calculations'!$C170&gt;$B$3,1,0),IF(OR(D170&gt;$B$3,E170&gt;$B$3,F170&gt;$B$3,AND((G170&gt;$B$3),$B$7&gt;0)),1,0))</f>
        <v>#DIV/0!</v>
      </c>
      <c r="J170" s="139"/>
      <c r="K170" s="148"/>
      <c r="L170" s="136"/>
      <c r="M170" s="89" t="e">
        <f>'Wind Calculations'!$L170*LN(10/$L$4)/LN($L$5/$L$4)</f>
        <v>#DIV/0!</v>
      </c>
      <c r="N170" s="89" t="e">
        <f t="shared" si="44"/>
        <v>#DIV/0!</v>
      </c>
      <c r="O170" s="89" t="e">
        <f t="shared" si="45"/>
        <v>#DIV/0!</v>
      </c>
      <c r="P170" s="89" t="e">
        <f t="shared" si="46"/>
        <v>#DIV/0!</v>
      </c>
      <c r="Q170" s="89" t="e">
        <f t="shared" si="47"/>
        <v>#DIV/0!</v>
      </c>
      <c r="R170" s="89" t="e">
        <f>IF('Emission Calculations'!$C$9="flat",IF(0.053*'Wind Calculations'!$M170&gt;$L$3,58*('Wind Calculations'!$M170-$L$3)^2+25*('Wind Calculations'!$M170-$L$3),0),IF(N170&gt;$L$3,(58*(N170-$L$3)^2+25*(N170-$L$3))*$L$7,0)+IF(O170&gt;$L$3,(58*(O170-$L$3)^2+25*(O170-$L$3))*$M$7,0)+IF(P170&gt;$L$3,(58*(P170-$L$3)^2+25*(P170-$L$3))*$N$7,0)+IF(Q170&gt;$L$3,(58*(Q170-$L$3)^2+25*(Q170-$L$3))*$O$7,0))</f>
        <v>#DIV/0!</v>
      </c>
      <c r="S170" s="89" t="e">
        <f>IF('Emission Calculations'!$C$9="flat",IF(0.056*'Wind Calculations'!$M170&gt;$L$3,1,0),IF(OR(N170&gt;$L$3,O170&gt;$L$3,P170&gt;$L$3,AND((Q170&gt;$L$3),$L$7&gt;0)),1,0))</f>
        <v>#DIV/0!</v>
      </c>
      <c r="T170" s="47"/>
      <c r="U170" s="148"/>
      <c r="V170" s="136"/>
      <c r="W170" s="89" t="e">
        <f>'Wind Calculations'!$V170*LN(10/$V$4)/LN($V$5/$V$4)</f>
        <v>#DIV/0!</v>
      </c>
      <c r="X170" s="89" t="e">
        <f t="shared" si="48"/>
        <v>#DIV/0!</v>
      </c>
      <c r="Y170" s="89" t="e">
        <f t="shared" si="49"/>
        <v>#DIV/0!</v>
      </c>
      <c r="Z170" s="89" t="e">
        <f t="shared" si="50"/>
        <v>#DIV/0!</v>
      </c>
      <c r="AA170" s="89" t="e">
        <f t="shared" si="51"/>
        <v>#DIV/0!</v>
      </c>
      <c r="AB170" s="89" t="e">
        <f>IF('Emission Calculations'!$D$9="flat",IF(0.053*'Wind Calculations'!$W170&gt;$V$3,58*('Wind Calculations'!$W170-$L$3)^2+25*('Wind Calculations'!$W170-$L$3),0),IF(X170&gt;$L$3,(58*(X170-$L$3)^2+25*(X170-$L$3))*$V$7,0)+IF(Y170&gt;$V$3,(58*(Y170-$V$3)^2+25*(Y170-$V$3))*$W$7,0)+IF(Z170&gt;$V$3,(58*(Z170-$V$3)^2+25*(Z170-$V$3))*$X$7,0)+IF(AA170&gt;$V$3,(58*(AA170-$V$3)^2+25*(AA170-$V$3))*$Y$7,0))</f>
        <v>#DIV/0!</v>
      </c>
      <c r="AC170" s="89" t="e">
        <f>IF('Emission Calculations'!$D$9="flat",IF(0.056*'Wind Calculations'!$W170&gt;$V$3,1,0),IF(OR(X170&gt;$V$3,Y170&gt;$V$3,Z170&gt;$V$3,AND((AA170&gt;$V$3),$V$7&gt;0)),1,0))</f>
        <v>#DIV/0!</v>
      </c>
      <c r="AD170" s="47"/>
      <c r="AE170" s="148"/>
      <c r="AF170" s="136"/>
      <c r="AG170" s="89" t="e">
        <f>'Wind Calculations'!$AF170*LN(10/$AF$4)/LN($AF$5/$AF$4)</f>
        <v>#DIV/0!</v>
      </c>
      <c r="AH170" s="89" t="e">
        <f t="shared" si="52"/>
        <v>#DIV/0!</v>
      </c>
      <c r="AI170" s="89" t="e">
        <f t="shared" si="53"/>
        <v>#DIV/0!</v>
      </c>
      <c r="AJ170" s="89" t="e">
        <f t="shared" si="54"/>
        <v>#DIV/0!</v>
      </c>
      <c r="AK170" s="89" t="e">
        <f t="shared" si="55"/>
        <v>#DIV/0!</v>
      </c>
      <c r="AL170" s="89" t="e">
        <f>IF('Emission Calculations'!$E$9="flat",IF(0.053*'Wind Calculations'!$AG170&gt;$AF$3,58*('Wind Calculations'!$AG170-$AF$3)^2+25*('Wind Calculations'!$AG170-$AF$3),0),IF(AH170&gt;$AF$3,(58*(AH170-$AF$3)^2+25*(AH170-$AF$3))*$AF$7,0)+IF(AI170&gt;$AF$3,(58*(AI170-$AF$3)^2+25*(AI170-$AF$3))*$AG$7,0)+IF(AJ170&gt;$AF$3,(58*(AJ170-$AF$3)^2+25*(AJ170-$AF$3))*$AH$7,0)+IF(AK170&gt;$AF$3,(58*(AK170-$AF$3)^2+25*(AK170-$AF$3))*$AI$7,0))</f>
        <v>#DIV/0!</v>
      </c>
      <c r="AM170" s="89" t="e">
        <f>IF('Emission Calculations'!$E$9="flat",IF(0.056*'Wind Calculations'!$AG170&gt;$AF$3,1,0),IF(OR(AH170&gt;$AF$3,AI170&gt;$AF$3,AJ170&gt;$AF$3,AND((AK170&gt;$AF$3),$AF$7&gt;0)),1,0))</f>
        <v>#DIV/0!</v>
      </c>
      <c r="AN170" s="47"/>
      <c r="AO170" s="148"/>
      <c r="AP170" s="136"/>
      <c r="AQ170" s="89" t="e">
        <f>'Wind Calculations'!$AP170*LN(10/$AP$4)/LN($AP$5/$AP$4)</f>
        <v>#DIV/0!</v>
      </c>
      <c r="AR170" s="89" t="e">
        <f t="shared" si="56"/>
        <v>#DIV/0!</v>
      </c>
      <c r="AS170" s="89" t="e">
        <f t="shared" si="57"/>
        <v>#DIV/0!</v>
      </c>
      <c r="AT170" s="89" t="e">
        <f t="shared" si="58"/>
        <v>#DIV/0!</v>
      </c>
      <c r="AU170" s="89" t="e">
        <f t="shared" si="59"/>
        <v>#DIV/0!</v>
      </c>
      <c r="AV170" s="89" t="e">
        <f>IF('Emission Calculations'!$F$9="flat",IF(0.053*'Wind Calculations'!$AQ170&gt;$AP$3,58*('Wind Calculations'!$AQ170-$AP$3)^2+25*('Wind Calculations'!$AQ170-$AP$3),0),IF(AR170&gt;$AP$3,(58*(AR170-$AP$3)^2+25*(AR170-$AP$3))*$AP$7,0)+IF(AS170&gt;$AP$3,(58*(AS170-$AP$3)^2+25*(AS170-$AP$3))*$AQ$7,0)+IF(AT170&gt;$AP$3,(58*(AT170-$AP$3)^2+25*(AT170-$AP$3))*$AR$7,0)+IF(AU170&gt;$AP$3,(58*(AU170-$AP$3)^2+25*(AU170-$AP$3))*$AS$7,0))</f>
        <v>#DIV/0!</v>
      </c>
      <c r="AW170" s="89" t="e">
        <f>IF('Emission Calculations'!$F$9="flat",IF(0.056*'Wind Calculations'!$AQ170&gt;$AP$3,1,0),IF(OR(AR170&gt;$AP$3,AS170&gt;$AP$3,AT170&gt;$AP$3,AND((AU170&gt;$AP$3),$AP$7&gt;0)),1,0))</f>
        <v>#DIV/0!</v>
      </c>
    </row>
    <row r="171" spans="1:49">
      <c r="A171" s="148"/>
      <c r="B171" s="136"/>
      <c r="C171" s="89" t="e">
        <f>'Wind Calculations'!$B171*LN(10/$B$4)/LN($B$5/$B$4)</f>
        <v>#DIV/0!</v>
      </c>
      <c r="D171" s="89" t="e">
        <f t="shared" si="40"/>
        <v>#DIV/0!</v>
      </c>
      <c r="E171" s="89" t="e">
        <f t="shared" si="41"/>
        <v>#DIV/0!</v>
      </c>
      <c r="F171" s="89" t="e">
        <f t="shared" si="42"/>
        <v>#DIV/0!</v>
      </c>
      <c r="G171" s="89" t="e">
        <f t="shared" si="43"/>
        <v>#DIV/0!</v>
      </c>
      <c r="H171" s="138" t="e">
        <f>IF('Emission Calculations'!$B$9="flat",IF(0.053*'Wind Calculations'!$C171&gt;$B$3,58*('Wind Calculations'!$C171-$B$3)^2+25*('Wind Calculations'!$C171-$B$3),0),IF(D171&gt;$B$3,(58*(D171-$B$3)^2+25*(D171-$B$3))*$B$7,0)+IF(E171&gt;$B$3,(58*(E171-$B$3)^2+25*(E171-$B$3))*$C$7,0)+IF(F171&gt;$B$3,(58*(F171-$B$3)^2+25*(F171-$B$3))*$D$7,0)+IF(G171&gt;$B$3,(58*(G171-$B$3)^2+25*(G171-$B$3))*$E$7,0))</f>
        <v>#DIV/0!</v>
      </c>
      <c r="I171" s="138" t="e">
        <f>IF('Emission Calculations'!$B$9="flat",IF(0.056*'Wind Calculations'!$C171&gt;$B$3,1,0),IF(OR(D171&gt;$B$3,E171&gt;$B$3,F171&gt;$B$3,AND((G171&gt;$B$3),$B$7&gt;0)),1,0))</f>
        <v>#DIV/0!</v>
      </c>
      <c r="J171" s="139"/>
      <c r="K171" s="148"/>
      <c r="L171" s="136"/>
      <c r="M171" s="89" t="e">
        <f>'Wind Calculations'!$L171*LN(10/$L$4)/LN($L$5/$L$4)</f>
        <v>#DIV/0!</v>
      </c>
      <c r="N171" s="89" t="e">
        <f t="shared" si="44"/>
        <v>#DIV/0!</v>
      </c>
      <c r="O171" s="89" t="e">
        <f t="shared" si="45"/>
        <v>#DIV/0!</v>
      </c>
      <c r="P171" s="89" t="e">
        <f t="shared" si="46"/>
        <v>#DIV/0!</v>
      </c>
      <c r="Q171" s="89" t="e">
        <f t="shared" si="47"/>
        <v>#DIV/0!</v>
      </c>
      <c r="R171" s="89" t="e">
        <f>IF('Emission Calculations'!$C$9="flat",IF(0.053*'Wind Calculations'!$M171&gt;$L$3,58*('Wind Calculations'!$M171-$L$3)^2+25*('Wind Calculations'!$M171-$L$3),0),IF(N171&gt;$L$3,(58*(N171-$L$3)^2+25*(N171-$L$3))*$L$7,0)+IF(O171&gt;$L$3,(58*(O171-$L$3)^2+25*(O171-$L$3))*$M$7,0)+IF(P171&gt;$L$3,(58*(P171-$L$3)^2+25*(P171-$L$3))*$N$7,0)+IF(Q171&gt;$L$3,(58*(Q171-$L$3)^2+25*(Q171-$L$3))*$O$7,0))</f>
        <v>#DIV/0!</v>
      </c>
      <c r="S171" s="89" t="e">
        <f>IF('Emission Calculations'!$C$9="flat",IF(0.056*'Wind Calculations'!$M171&gt;$L$3,1,0),IF(OR(N171&gt;$L$3,O171&gt;$L$3,P171&gt;$L$3,AND((Q171&gt;$L$3),$L$7&gt;0)),1,0))</f>
        <v>#DIV/0!</v>
      </c>
      <c r="T171" s="47"/>
      <c r="U171" s="148"/>
      <c r="V171" s="136"/>
      <c r="W171" s="89" t="e">
        <f>'Wind Calculations'!$V171*LN(10/$V$4)/LN($V$5/$V$4)</f>
        <v>#DIV/0!</v>
      </c>
      <c r="X171" s="89" t="e">
        <f t="shared" si="48"/>
        <v>#DIV/0!</v>
      </c>
      <c r="Y171" s="89" t="e">
        <f t="shared" si="49"/>
        <v>#DIV/0!</v>
      </c>
      <c r="Z171" s="89" t="e">
        <f t="shared" si="50"/>
        <v>#DIV/0!</v>
      </c>
      <c r="AA171" s="89" t="e">
        <f t="shared" si="51"/>
        <v>#DIV/0!</v>
      </c>
      <c r="AB171" s="89" t="e">
        <f>IF('Emission Calculations'!$D$9="flat",IF(0.053*'Wind Calculations'!$W171&gt;$V$3,58*('Wind Calculations'!$W171-$L$3)^2+25*('Wind Calculations'!$W171-$L$3),0),IF(X171&gt;$L$3,(58*(X171-$L$3)^2+25*(X171-$L$3))*$V$7,0)+IF(Y171&gt;$V$3,(58*(Y171-$V$3)^2+25*(Y171-$V$3))*$W$7,0)+IF(Z171&gt;$V$3,(58*(Z171-$V$3)^2+25*(Z171-$V$3))*$X$7,0)+IF(AA171&gt;$V$3,(58*(AA171-$V$3)^2+25*(AA171-$V$3))*$Y$7,0))</f>
        <v>#DIV/0!</v>
      </c>
      <c r="AC171" s="89" t="e">
        <f>IF('Emission Calculations'!$D$9="flat",IF(0.056*'Wind Calculations'!$W171&gt;$V$3,1,0),IF(OR(X171&gt;$V$3,Y171&gt;$V$3,Z171&gt;$V$3,AND((AA171&gt;$V$3),$V$7&gt;0)),1,0))</f>
        <v>#DIV/0!</v>
      </c>
      <c r="AD171" s="47"/>
      <c r="AE171" s="148"/>
      <c r="AF171" s="136"/>
      <c r="AG171" s="89" t="e">
        <f>'Wind Calculations'!$AF171*LN(10/$AF$4)/LN($AF$5/$AF$4)</f>
        <v>#DIV/0!</v>
      </c>
      <c r="AH171" s="89" t="e">
        <f t="shared" si="52"/>
        <v>#DIV/0!</v>
      </c>
      <c r="AI171" s="89" t="e">
        <f t="shared" si="53"/>
        <v>#DIV/0!</v>
      </c>
      <c r="AJ171" s="89" t="e">
        <f t="shared" si="54"/>
        <v>#DIV/0!</v>
      </c>
      <c r="AK171" s="89" t="e">
        <f t="shared" si="55"/>
        <v>#DIV/0!</v>
      </c>
      <c r="AL171" s="89" t="e">
        <f>IF('Emission Calculations'!$E$9="flat",IF(0.053*'Wind Calculations'!$AG171&gt;$AF$3,58*('Wind Calculations'!$AG171-$AF$3)^2+25*('Wind Calculations'!$AG171-$AF$3),0),IF(AH171&gt;$AF$3,(58*(AH171-$AF$3)^2+25*(AH171-$AF$3))*$AF$7,0)+IF(AI171&gt;$AF$3,(58*(AI171-$AF$3)^2+25*(AI171-$AF$3))*$AG$7,0)+IF(AJ171&gt;$AF$3,(58*(AJ171-$AF$3)^2+25*(AJ171-$AF$3))*$AH$7,0)+IF(AK171&gt;$AF$3,(58*(AK171-$AF$3)^2+25*(AK171-$AF$3))*$AI$7,0))</f>
        <v>#DIV/0!</v>
      </c>
      <c r="AM171" s="89" t="e">
        <f>IF('Emission Calculations'!$E$9="flat",IF(0.056*'Wind Calculations'!$AG171&gt;$AF$3,1,0),IF(OR(AH171&gt;$AF$3,AI171&gt;$AF$3,AJ171&gt;$AF$3,AND((AK171&gt;$AF$3),$AF$7&gt;0)),1,0))</f>
        <v>#DIV/0!</v>
      </c>
      <c r="AN171" s="47"/>
      <c r="AO171" s="148"/>
      <c r="AP171" s="136"/>
      <c r="AQ171" s="89" t="e">
        <f>'Wind Calculations'!$AP171*LN(10/$AP$4)/LN($AP$5/$AP$4)</f>
        <v>#DIV/0!</v>
      </c>
      <c r="AR171" s="89" t="e">
        <f t="shared" si="56"/>
        <v>#DIV/0!</v>
      </c>
      <c r="AS171" s="89" t="e">
        <f t="shared" si="57"/>
        <v>#DIV/0!</v>
      </c>
      <c r="AT171" s="89" t="e">
        <f t="shared" si="58"/>
        <v>#DIV/0!</v>
      </c>
      <c r="AU171" s="89" t="e">
        <f t="shared" si="59"/>
        <v>#DIV/0!</v>
      </c>
      <c r="AV171" s="89" t="e">
        <f>IF('Emission Calculations'!$F$9="flat",IF(0.053*'Wind Calculations'!$AQ171&gt;$AP$3,58*('Wind Calculations'!$AQ171-$AP$3)^2+25*('Wind Calculations'!$AQ171-$AP$3),0),IF(AR171&gt;$AP$3,(58*(AR171-$AP$3)^2+25*(AR171-$AP$3))*$AP$7,0)+IF(AS171&gt;$AP$3,(58*(AS171-$AP$3)^2+25*(AS171-$AP$3))*$AQ$7,0)+IF(AT171&gt;$AP$3,(58*(AT171-$AP$3)^2+25*(AT171-$AP$3))*$AR$7,0)+IF(AU171&gt;$AP$3,(58*(AU171-$AP$3)^2+25*(AU171-$AP$3))*$AS$7,0))</f>
        <v>#DIV/0!</v>
      </c>
      <c r="AW171" s="89" t="e">
        <f>IF('Emission Calculations'!$F$9="flat",IF(0.056*'Wind Calculations'!$AQ171&gt;$AP$3,1,0),IF(OR(AR171&gt;$AP$3,AS171&gt;$AP$3,AT171&gt;$AP$3,AND((AU171&gt;$AP$3),$AP$7&gt;0)),1,0))</f>
        <v>#DIV/0!</v>
      </c>
    </row>
    <row r="172" spans="1:49">
      <c r="A172" s="148"/>
      <c r="B172" s="136"/>
      <c r="C172" s="89" t="e">
        <f>'Wind Calculations'!$B172*LN(10/$B$4)/LN($B$5/$B$4)</f>
        <v>#DIV/0!</v>
      </c>
      <c r="D172" s="89" t="e">
        <f t="shared" si="40"/>
        <v>#DIV/0!</v>
      </c>
      <c r="E172" s="89" t="e">
        <f t="shared" si="41"/>
        <v>#DIV/0!</v>
      </c>
      <c r="F172" s="89" t="e">
        <f t="shared" si="42"/>
        <v>#DIV/0!</v>
      </c>
      <c r="G172" s="89" t="e">
        <f t="shared" si="43"/>
        <v>#DIV/0!</v>
      </c>
      <c r="H172" s="138" t="e">
        <f>IF('Emission Calculations'!$B$9="flat",IF(0.053*'Wind Calculations'!$C172&gt;$B$3,58*('Wind Calculations'!$C172-$B$3)^2+25*('Wind Calculations'!$C172-$B$3),0),IF(D172&gt;$B$3,(58*(D172-$B$3)^2+25*(D172-$B$3))*$B$7,0)+IF(E172&gt;$B$3,(58*(E172-$B$3)^2+25*(E172-$B$3))*$C$7,0)+IF(F172&gt;$B$3,(58*(F172-$B$3)^2+25*(F172-$B$3))*$D$7,0)+IF(G172&gt;$B$3,(58*(G172-$B$3)^2+25*(G172-$B$3))*$E$7,0))</f>
        <v>#DIV/0!</v>
      </c>
      <c r="I172" s="138" t="e">
        <f>IF('Emission Calculations'!$B$9="flat",IF(0.056*'Wind Calculations'!$C172&gt;$B$3,1,0),IF(OR(D172&gt;$B$3,E172&gt;$B$3,F172&gt;$B$3,AND((G172&gt;$B$3),$B$7&gt;0)),1,0))</f>
        <v>#DIV/0!</v>
      </c>
      <c r="J172" s="139"/>
      <c r="K172" s="148"/>
      <c r="L172" s="136"/>
      <c r="M172" s="89" t="e">
        <f>'Wind Calculations'!$L172*LN(10/$L$4)/LN($L$5/$L$4)</f>
        <v>#DIV/0!</v>
      </c>
      <c r="N172" s="89" t="e">
        <f t="shared" si="44"/>
        <v>#DIV/0!</v>
      </c>
      <c r="O172" s="89" t="e">
        <f t="shared" si="45"/>
        <v>#DIV/0!</v>
      </c>
      <c r="P172" s="89" t="e">
        <f t="shared" si="46"/>
        <v>#DIV/0!</v>
      </c>
      <c r="Q172" s="89" t="e">
        <f t="shared" si="47"/>
        <v>#DIV/0!</v>
      </c>
      <c r="R172" s="89" t="e">
        <f>IF('Emission Calculations'!$C$9="flat",IF(0.053*'Wind Calculations'!$M172&gt;$L$3,58*('Wind Calculations'!$M172-$L$3)^2+25*('Wind Calculations'!$M172-$L$3),0),IF(N172&gt;$L$3,(58*(N172-$L$3)^2+25*(N172-$L$3))*$L$7,0)+IF(O172&gt;$L$3,(58*(O172-$L$3)^2+25*(O172-$L$3))*$M$7,0)+IF(P172&gt;$L$3,(58*(P172-$L$3)^2+25*(P172-$L$3))*$N$7,0)+IF(Q172&gt;$L$3,(58*(Q172-$L$3)^2+25*(Q172-$L$3))*$O$7,0))</f>
        <v>#DIV/0!</v>
      </c>
      <c r="S172" s="89" t="e">
        <f>IF('Emission Calculations'!$C$9="flat",IF(0.056*'Wind Calculations'!$M172&gt;$L$3,1,0),IF(OR(N172&gt;$L$3,O172&gt;$L$3,P172&gt;$L$3,AND((Q172&gt;$L$3),$L$7&gt;0)),1,0))</f>
        <v>#DIV/0!</v>
      </c>
      <c r="T172" s="47"/>
      <c r="U172" s="148"/>
      <c r="V172" s="136"/>
      <c r="W172" s="89" t="e">
        <f>'Wind Calculations'!$V172*LN(10/$V$4)/LN($V$5/$V$4)</f>
        <v>#DIV/0!</v>
      </c>
      <c r="X172" s="89" t="e">
        <f t="shared" si="48"/>
        <v>#DIV/0!</v>
      </c>
      <c r="Y172" s="89" t="e">
        <f t="shared" si="49"/>
        <v>#DIV/0!</v>
      </c>
      <c r="Z172" s="89" t="e">
        <f t="shared" si="50"/>
        <v>#DIV/0!</v>
      </c>
      <c r="AA172" s="89" t="e">
        <f t="shared" si="51"/>
        <v>#DIV/0!</v>
      </c>
      <c r="AB172" s="89" t="e">
        <f>IF('Emission Calculations'!$D$9="flat",IF(0.053*'Wind Calculations'!$W172&gt;$V$3,58*('Wind Calculations'!$W172-$L$3)^2+25*('Wind Calculations'!$W172-$L$3),0),IF(X172&gt;$L$3,(58*(X172-$L$3)^2+25*(X172-$L$3))*$V$7,0)+IF(Y172&gt;$V$3,(58*(Y172-$V$3)^2+25*(Y172-$V$3))*$W$7,0)+IF(Z172&gt;$V$3,(58*(Z172-$V$3)^2+25*(Z172-$V$3))*$X$7,0)+IF(AA172&gt;$V$3,(58*(AA172-$V$3)^2+25*(AA172-$V$3))*$Y$7,0))</f>
        <v>#DIV/0!</v>
      </c>
      <c r="AC172" s="89" t="e">
        <f>IF('Emission Calculations'!$D$9="flat",IF(0.056*'Wind Calculations'!$W172&gt;$V$3,1,0),IF(OR(X172&gt;$V$3,Y172&gt;$V$3,Z172&gt;$V$3,AND((AA172&gt;$V$3),$V$7&gt;0)),1,0))</f>
        <v>#DIV/0!</v>
      </c>
      <c r="AD172" s="47"/>
      <c r="AE172" s="148"/>
      <c r="AF172" s="136"/>
      <c r="AG172" s="89" t="e">
        <f>'Wind Calculations'!$AF172*LN(10/$AF$4)/LN($AF$5/$AF$4)</f>
        <v>#DIV/0!</v>
      </c>
      <c r="AH172" s="89" t="e">
        <f t="shared" si="52"/>
        <v>#DIV/0!</v>
      </c>
      <c r="AI172" s="89" t="e">
        <f t="shared" si="53"/>
        <v>#DIV/0!</v>
      </c>
      <c r="AJ172" s="89" t="e">
        <f t="shared" si="54"/>
        <v>#DIV/0!</v>
      </c>
      <c r="AK172" s="89" t="e">
        <f t="shared" si="55"/>
        <v>#DIV/0!</v>
      </c>
      <c r="AL172" s="89" t="e">
        <f>IF('Emission Calculations'!$E$9="flat",IF(0.053*'Wind Calculations'!$AG172&gt;$AF$3,58*('Wind Calculations'!$AG172-$AF$3)^2+25*('Wind Calculations'!$AG172-$AF$3),0),IF(AH172&gt;$AF$3,(58*(AH172-$AF$3)^2+25*(AH172-$AF$3))*$AF$7,0)+IF(AI172&gt;$AF$3,(58*(AI172-$AF$3)^2+25*(AI172-$AF$3))*$AG$7,0)+IF(AJ172&gt;$AF$3,(58*(AJ172-$AF$3)^2+25*(AJ172-$AF$3))*$AH$7,0)+IF(AK172&gt;$AF$3,(58*(AK172-$AF$3)^2+25*(AK172-$AF$3))*$AI$7,0))</f>
        <v>#DIV/0!</v>
      </c>
      <c r="AM172" s="89" t="e">
        <f>IF('Emission Calculations'!$E$9="flat",IF(0.056*'Wind Calculations'!$AG172&gt;$AF$3,1,0),IF(OR(AH172&gt;$AF$3,AI172&gt;$AF$3,AJ172&gt;$AF$3,AND((AK172&gt;$AF$3),$AF$7&gt;0)),1,0))</f>
        <v>#DIV/0!</v>
      </c>
      <c r="AN172" s="47"/>
      <c r="AO172" s="148"/>
      <c r="AP172" s="136"/>
      <c r="AQ172" s="89" t="e">
        <f>'Wind Calculations'!$AP172*LN(10/$AP$4)/LN($AP$5/$AP$4)</f>
        <v>#DIV/0!</v>
      </c>
      <c r="AR172" s="89" t="e">
        <f t="shared" si="56"/>
        <v>#DIV/0!</v>
      </c>
      <c r="AS172" s="89" t="e">
        <f t="shared" si="57"/>
        <v>#DIV/0!</v>
      </c>
      <c r="AT172" s="89" t="e">
        <f t="shared" si="58"/>
        <v>#DIV/0!</v>
      </c>
      <c r="AU172" s="89" t="e">
        <f t="shared" si="59"/>
        <v>#DIV/0!</v>
      </c>
      <c r="AV172" s="89" t="e">
        <f>IF('Emission Calculations'!$F$9="flat",IF(0.053*'Wind Calculations'!$AQ172&gt;$AP$3,58*('Wind Calculations'!$AQ172-$AP$3)^2+25*('Wind Calculations'!$AQ172-$AP$3),0),IF(AR172&gt;$AP$3,(58*(AR172-$AP$3)^2+25*(AR172-$AP$3))*$AP$7,0)+IF(AS172&gt;$AP$3,(58*(AS172-$AP$3)^2+25*(AS172-$AP$3))*$AQ$7,0)+IF(AT172&gt;$AP$3,(58*(AT172-$AP$3)^2+25*(AT172-$AP$3))*$AR$7,0)+IF(AU172&gt;$AP$3,(58*(AU172-$AP$3)^2+25*(AU172-$AP$3))*$AS$7,0))</f>
        <v>#DIV/0!</v>
      </c>
      <c r="AW172" s="89" t="e">
        <f>IF('Emission Calculations'!$F$9="flat",IF(0.056*'Wind Calculations'!$AQ172&gt;$AP$3,1,0),IF(OR(AR172&gt;$AP$3,AS172&gt;$AP$3,AT172&gt;$AP$3,AND((AU172&gt;$AP$3),$AP$7&gt;0)),1,0))</f>
        <v>#DIV/0!</v>
      </c>
    </row>
    <row r="173" spans="1:49">
      <c r="A173" s="148"/>
      <c r="B173" s="136"/>
      <c r="C173" s="89" t="e">
        <f>'Wind Calculations'!$B173*LN(10/$B$4)/LN($B$5/$B$4)</f>
        <v>#DIV/0!</v>
      </c>
      <c r="D173" s="89" t="e">
        <f t="shared" si="40"/>
        <v>#DIV/0!</v>
      </c>
      <c r="E173" s="89" t="e">
        <f t="shared" si="41"/>
        <v>#DIV/0!</v>
      </c>
      <c r="F173" s="89" t="e">
        <f t="shared" si="42"/>
        <v>#DIV/0!</v>
      </c>
      <c r="G173" s="89" t="e">
        <f t="shared" si="43"/>
        <v>#DIV/0!</v>
      </c>
      <c r="H173" s="138" t="e">
        <f>IF('Emission Calculations'!$B$9="flat",IF(0.053*'Wind Calculations'!$C173&gt;$B$3,58*('Wind Calculations'!$C173-$B$3)^2+25*('Wind Calculations'!$C173-$B$3),0),IF(D173&gt;$B$3,(58*(D173-$B$3)^2+25*(D173-$B$3))*$B$7,0)+IF(E173&gt;$B$3,(58*(E173-$B$3)^2+25*(E173-$B$3))*$C$7,0)+IF(F173&gt;$B$3,(58*(F173-$B$3)^2+25*(F173-$B$3))*$D$7,0)+IF(G173&gt;$B$3,(58*(G173-$B$3)^2+25*(G173-$B$3))*$E$7,0))</f>
        <v>#DIV/0!</v>
      </c>
      <c r="I173" s="138" t="e">
        <f>IF('Emission Calculations'!$B$9="flat",IF(0.056*'Wind Calculations'!$C173&gt;$B$3,1,0),IF(OR(D173&gt;$B$3,E173&gt;$B$3,F173&gt;$B$3,AND((G173&gt;$B$3),$B$7&gt;0)),1,0))</f>
        <v>#DIV/0!</v>
      </c>
      <c r="J173" s="139"/>
      <c r="K173" s="148"/>
      <c r="L173" s="136"/>
      <c r="M173" s="89" t="e">
        <f>'Wind Calculations'!$L173*LN(10/$L$4)/LN($L$5/$L$4)</f>
        <v>#DIV/0!</v>
      </c>
      <c r="N173" s="89" t="e">
        <f t="shared" si="44"/>
        <v>#DIV/0!</v>
      </c>
      <c r="O173" s="89" t="e">
        <f t="shared" si="45"/>
        <v>#DIV/0!</v>
      </c>
      <c r="P173" s="89" t="e">
        <f t="shared" si="46"/>
        <v>#DIV/0!</v>
      </c>
      <c r="Q173" s="89" t="e">
        <f t="shared" si="47"/>
        <v>#DIV/0!</v>
      </c>
      <c r="R173" s="89" t="e">
        <f>IF('Emission Calculations'!$C$9="flat",IF(0.053*'Wind Calculations'!$M173&gt;$L$3,58*('Wind Calculations'!$M173-$L$3)^2+25*('Wind Calculations'!$M173-$L$3),0),IF(N173&gt;$L$3,(58*(N173-$L$3)^2+25*(N173-$L$3))*$L$7,0)+IF(O173&gt;$L$3,(58*(O173-$L$3)^2+25*(O173-$L$3))*$M$7,0)+IF(P173&gt;$L$3,(58*(P173-$L$3)^2+25*(P173-$L$3))*$N$7,0)+IF(Q173&gt;$L$3,(58*(Q173-$L$3)^2+25*(Q173-$L$3))*$O$7,0))</f>
        <v>#DIV/0!</v>
      </c>
      <c r="S173" s="89" t="e">
        <f>IF('Emission Calculations'!$C$9="flat",IF(0.056*'Wind Calculations'!$M173&gt;$L$3,1,0),IF(OR(N173&gt;$L$3,O173&gt;$L$3,P173&gt;$L$3,AND((Q173&gt;$L$3),$L$7&gt;0)),1,0))</f>
        <v>#DIV/0!</v>
      </c>
      <c r="T173" s="47"/>
      <c r="U173" s="148"/>
      <c r="V173" s="136"/>
      <c r="W173" s="89" t="e">
        <f>'Wind Calculations'!$V173*LN(10/$V$4)/LN($V$5/$V$4)</f>
        <v>#DIV/0!</v>
      </c>
      <c r="X173" s="89" t="e">
        <f t="shared" si="48"/>
        <v>#DIV/0!</v>
      </c>
      <c r="Y173" s="89" t="e">
        <f t="shared" si="49"/>
        <v>#DIV/0!</v>
      </c>
      <c r="Z173" s="89" t="e">
        <f t="shared" si="50"/>
        <v>#DIV/0!</v>
      </c>
      <c r="AA173" s="89" t="e">
        <f t="shared" si="51"/>
        <v>#DIV/0!</v>
      </c>
      <c r="AB173" s="89" t="e">
        <f>IF('Emission Calculations'!$D$9="flat",IF(0.053*'Wind Calculations'!$W173&gt;$V$3,58*('Wind Calculations'!$W173-$L$3)^2+25*('Wind Calculations'!$W173-$L$3),0),IF(X173&gt;$L$3,(58*(X173-$L$3)^2+25*(X173-$L$3))*$V$7,0)+IF(Y173&gt;$V$3,(58*(Y173-$V$3)^2+25*(Y173-$V$3))*$W$7,0)+IF(Z173&gt;$V$3,(58*(Z173-$V$3)^2+25*(Z173-$V$3))*$X$7,0)+IF(AA173&gt;$V$3,(58*(AA173-$V$3)^2+25*(AA173-$V$3))*$Y$7,0))</f>
        <v>#DIV/0!</v>
      </c>
      <c r="AC173" s="89" t="e">
        <f>IF('Emission Calculations'!$D$9="flat",IF(0.056*'Wind Calculations'!$W173&gt;$V$3,1,0),IF(OR(X173&gt;$V$3,Y173&gt;$V$3,Z173&gt;$V$3,AND((AA173&gt;$V$3),$V$7&gt;0)),1,0))</f>
        <v>#DIV/0!</v>
      </c>
      <c r="AD173" s="47"/>
      <c r="AE173" s="148"/>
      <c r="AF173" s="136"/>
      <c r="AG173" s="89" t="e">
        <f>'Wind Calculations'!$AF173*LN(10/$AF$4)/LN($AF$5/$AF$4)</f>
        <v>#DIV/0!</v>
      </c>
      <c r="AH173" s="89" t="e">
        <f t="shared" si="52"/>
        <v>#DIV/0!</v>
      </c>
      <c r="AI173" s="89" t="e">
        <f t="shared" si="53"/>
        <v>#DIV/0!</v>
      </c>
      <c r="AJ173" s="89" t="e">
        <f t="shared" si="54"/>
        <v>#DIV/0!</v>
      </c>
      <c r="AK173" s="89" t="e">
        <f t="shared" si="55"/>
        <v>#DIV/0!</v>
      </c>
      <c r="AL173" s="89" t="e">
        <f>IF('Emission Calculations'!$E$9="flat",IF(0.053*'Wind Calculations'!$AG173&gt;$AF$3,58*('Wind Calculations'!$AG173-$AF$3)^2+25*('Wind Calculations'!$AG173-$AF$3),0),IF(AH173&gt;$AF$3,(58*(AH173-$AF$3)^2+25*(AH173-$AF$3))*$AF$7,0)+IF(AI173&gt;$AF$3,(58*(AI173-$AF$3)^2+25*(AI173-$AF$3))*$AG$7,0)+IF(AJ173&gt;$AF$3,(58*(AJ173-$AF$3)^2+25*(AJ173-$AF$3))*$AH$7,0)+IF(AK173&gt;$AF$3,(58*(AK173-$AF$3)^2+25*(AK173-$AF$3))*$AI$7,0))</f>
        <v>#DIV/0!</v>
      </c>
      <c r="AM173" s="89" t="e">
        <f>IF('Emission Calculations'!$E$9="flat",IF(0.056*'Wind Calculations'!$AG173&gt;$AF$3,1,0),IF(OR(AH173&gt;$AF$3,AI173&gt;$AF$3,AJ173&gt;$AF$3,AND((AK173&gt;$AF$3),$AF$7&gt;0)),1,0))</f>
        <v>#DIV/0!</v>
      </c>
      <c r="AN173" s="47"/>
      <c r="AO173" s="148"/>
      <c r="AP173" s="136"/>
      <c r="AQ173" s="89" t="e">
        <f>'Wind Calculations'!$AP173*LN(10/$AP$4)/LN($AP$5/$AP$4)</f>
        <v>#DIV/0!</v>
      </c>
      <c r="AR173" s="89" t="e">
        <f t="shared" si="56"/>
        <v>#DIV/0!</v>
      </c>
      <c r="AS173" s="89" t="e">
        <f t="shared" si="57"/>
        <v>#DIV/0!</v>
      </c>
      <c r="AT173" s="89" t="e">
        <f t="shared" si="58"/>
        <v>#DIV/0!</v>
      </c>
      <c r="AU173" s="89" t="e">
        <f t="shared" si="59"/>
        <v>#DIV/0!</v>
      </c>
      <c r="AV173" s="89" t="e">
        <f>IF('Emission Calculations'!$F$9="flat",IF(0.053*'Wind Calculations'!$AQ173&gt;$AP$3,58*('Wind Calculations'!$AQ173-$AP$3)^2+25*('Wind Calculations'!$AQ173-$AP$3),0),IF(AR173&gt;$AP$3,(58*(AR173-$AP$3)^2+25*(AR173-$AP$3))*$AP$7,0)+IF(AS173&gt;$AP$3,(58*(AS173-$AP$3)^2+25*(AS173-$AP$3))*$AQ$7,0)+IF(AT173&gt;$AP$3,(58*(AT173-$AP$3)^2+25*(AT173-$AP$3))*$AR$7,0)+IF(AU173&gt;$AP$3,(58*(AU173-$AP$3)^2+25*(AU173-$AP$3))*$AS$7,0))</f>
        <v>#DIV/0!</v>
      </c>
      <c r="AW173" s="89" t="e">
        <f>IF('Emission Calculations'!$F$9="flat",IF(0.056*'Wind Calculations'!$AQ173&gt;$AP$3,1,0),IF(OR(AR173&gt;$AP$3,AS173&gt;$AP$3,AT173&gt;$AP$3,AND((AU173&gt;$AP$3),$AP$7&gt;0)),1,0))</f>
        <v>#DIV/0!</v>
      </c>
    </row>
    <row r="174" spans="1:49">
      <c r="A174" s="148"/>
      <c r="B174" s="136"/>
      <c r="C174" s="89" t="e">
        <f>'Wind Calculations'!$B174*LN(10/$B$4)/LN($B$5/$B$4)</f>
        <v>#DIV/0!</v>
      </c>
      <c r="D174" s="89" t="e">
        <f t="shared" si="40"/>
        <v>#DIV/0!</v>
      </c>
      <c r="E174" s="89" t="e">
        <f t="shared" si="41"/>
        <v>#DIV/0!</v>
      </c>
      <c r="F174" s="89" t="e">
        <f t="shared" si="42"/>
        <v>#DIV/0!</v>
      </c>
      <c r="G174" s="89" t="e">
        <f t="shared" si="43"/>
        <v>#DIV/0!</v>
      </c>
      <c r="H174" s="138" t="e">
        <f>IF('Emission Calculations'!$B$9="flat",IF(0.053*'Wind Calculations'!$C174&gt;$B$3,58*('Wind Calculations'!$C174-$B$3)^2+25*('Wind Calculations'!$C174-$B$3),0),IF(D174&gt;$B$3,(58*(D174-$B$3)^2+25*(D174-$B$3))*$B$7,0)+IF(E174&gt;$B$3,(58*(E174-$B$3)^2+25*(E174-$B$3))*$C$7,0)+IF(F174&gt;$B$3,(58*(F174-$B$3)^2+25*(F174-$B$3))*$D$7,0)+IF(G174&gt;$B$3,(58*(G174-$B$3)^2+25*(G174-$B$3))*$E$7,0))</f>
        <v>#DIV/0!</v>
      </c>
      <c r="I174" s="138" t="e">
        <f>IF('Emission Calculations'!$B$9="flat",IF(0.056*'Wind Calculations'!$C174&gt;$B$3,1,0),IF(OR(D174&gt;$B$3,E174&gt;$B$3,F174&gt;$B$3,AND((G174&gt;$B$3),$B$7&gt;0)),1,0))</f>
        <v>#DIV/0!</v>
      </c>
      <c r="J174" s="139"/>
      <c r="K174" s="148"/>
      <c r="L174" s="136"/>
      <c r="M174" s="89" t="e">
        <f>'Wind Calculations'!$L174*LN(10/$L$4)/LN($L$5/$L$4)</f>
        <v>#DIV/0!</v>
      </c>
      <c r="N174" s="89" t="e">
        <f t="shared" si="44"/>
        <v>#DIV/0!</v>
      </c>
      <c r="O174" s="89" t="e">
        <f t="shared" si="45"/>
        <v>#DIV/0!</v>
      </c>
      <c r="P174" s="89" t="e">
        <f t="shared" si="46"/>
        <v>#DIV/0!</v>
      </c>
      <c r="Q174" s="89" t="e">
        <f t="shared" si="47"/>
        <v>#DIV/0!</v>
      </c>
      <c r="R174" s="89" t="e">
        <f>IF('Emission Calculations'!$C$9="flat",IF(0.053*'Wind Calculations'!$M174&gt;$L$3,58*('Wind Calculations'!$M174-$L$3)^2+25*('Wind Calculations'!$M174-$L$3),0),IF(N174&gt;$L$3,(58*(N174-$L$3)^2+25*(N174-$L$3))*$L$7,0)+IF(O174&gt;$L$3,(58*(O174-$L$3)^2+25*(O174-$L$3))*$M$7,0)+IF(P174&gt;$L$3,(58*(P174-$L$3)^2+25*(P174-$L$3))*$N$7,0)+IF(Q174&gt;$L$3,(58*(Q174-$L$3)^2+25*(Q174-$L$3))*$O$7,0))</f>
        <v>#DIV/0!</v>
      </c>
      <c r="S174" s="89" t="e">
        <f>IF('Emission Calculations'!$C$9="flat",IF(0.056*'Wind Calculations'!$M174&gt;$L$3,1,0),IF(OR(N174&gt;$L$3,O174&gt;$L$3,P174&gt;$L$3,AND((Q174&gt;$L$3),$L$7&gt;0)),1,0))</f>
        <v>#DIV/0!</v>
      </c>
      <c r="T174" s="47"/>
      <c r="U174" s="148"/>
      <c r="V174" s="136"/>
      <c r="W174" s="89" t="e">
        <f>'Wind Calculations'!$V174*LN(10/$V$4)/LN($V$5/$V$4)</f>
        <v>#DIV/0!</v>
      </c>
      <c r="X174" s="89" t="e">
        <f t="shared" si="48"/>
        <v>#DIV/0!</v>
      </c>
      <c r="Y174" s="89" t="e">
        <f t="shared" si="49"/>
        <v>#DIV/0!</v>
      </c>
      <c r="Z174" s="89" t="e">
        <f t="shared" si="50"/>
        <v>#DIV/0!</v>
      </c>
      <c r="AA174" s="89" t="e">
        <f t="shared" si="51"/>
        <v>#DIV/0!</v>
      </c>
      <c r="AB174" s="89" t="e">
        <f>IF('Emission Calculations'!$D$9="flat",IF(0.053*'Wind Calculations'!$W174&gt;$V$3,58*('Wind Calculations'!$W174-$L$3)^2+25*('Wind Calculations'!$W174-$L$3),0),IF(X174&gt;$L$3,(58*(X174-$L$3)^2+25*(X174-$L$3))*$V$7,0)+IF(Y174&gt;$V$3,(58*(Y174-$V$3)^2+25*(Y174-$V$3))*$W$7,0)+IF(Z174&gt;$V$3,(58*(Z174-$V$3)^2+25*(Z174-$V$3))*$X$7,0)+IF(AA174&gt;$V$3,(58*(AA174-$V$3)^2+25*(AA174-$V$3))*$Y$7,0))</f>
        <v>#DIV/0!</v>
      </c>
      <c r="AC174" s="89" t="e">
        <f>IF('Emission Calculations'!$D$9="flat",IF(0.056*'Wind Calculations'!$W174&gt;$V$3,1,0),IF(OR(X174&gt;$V$3,Y174&gt;$V$3,Z174&gt;$V$3,AND((AA174&gt;$V$3),$V$7&gt;0)),1,0))</f>
        <v>#DIV/0!</v>
      </c>
      <c r="AD174" s="47"/>
      <c r="AE174" s="148"/>
      <c r="AF174" s="136"/>
      <c r="AG174" s="89" t="e">
        <f>'Wind Calculations'!$AF174*LN(10/$AF$4)/LN($AF$5/$AF$4)</f>
        <v>#DIV/0!</v>
      </c>
      <c r="AH174" s="89" t="e">
        <f t="shared" si="52"/>
        <v>#DIV/0!</v>
      </c>
      <c r="AI174" s="89" t="e">
        <f t="shared" si="53"/>
        <v>#DIV/0!</v>
      </c>
      <c r="AJ174" s="89" t="e">
        <f t="shared" si="54"/>
        <v>#DIV/0!</v>
      </c>
      <c r="AK174" s="89" t="e">
        <f t="shared" si="55"/>
        <v>#DIV/0!</v>
      </c>
      <c r="AL174" s="89" t="e">
        <f>IF('Emission Calculations'!$E$9="flat",IF(0.053*'Wind Calculations'!$AG174&gt;$AF$3,58*('Wind Calculations'!$AG174-$AF$3)^2+25*('Wind Calculations'!$AG174-$AF$3),0),IF(AH174&gt;$AF$3,(58*(AH174-$AF$3)^2+25*(AH174-$AF$3))*$AF$7,0)+IF(AI174&gt;$AF$3,(58*(AI174-$AF$3)^2+25*(AI174-$AF$3))*$AG$7,0)+IF(AJ174&gt;$AF$3,(58*(AJ174-$AF$3)^2+25*(AJ174-$AF$3))*$AH$7,0)+IF(AK174&gt;$AF$3,(58*(AK174-$AF$3)^2+25*(AK174-$AF$3))*$AI$7,0))</f>
        <v>#DIV/0!</v>
      </c>
      <c r="AM174" s="89" t="e">
        <f>IF('Emission Calculations'!$E$9="flat",IF(0.056*'Wind Calculations'!$AG174&gt;$AF$3,1,0),IF(OR(AH174&gt;$AF$3,AI174&gt;$AF$3,AJ174&gt;$AF$3,AND((AK174&gt;$AF$3),$AF$7&gt;0)),1,0))</f>
        <v>#DIV/0!</v>
      </c>
      <c r="AN174" s="47"/>
      <c r="AO174" s="148"/>
      <c r="AP174" s="136"/>
      <c r="AQ174" s="89" t="e">
        <f>'Wind Calculations'!$AP174*LN(10/$AP$4)/LN($AP$5/$AP$4)</f>
        <v>#DIV/0!</v>
      </c>
      <c r="AR174" s="89" t="e">
        <f t="shared" si="56"/>
        <v>#DIV/0!</v>
      </c>
      <c r="AS174" s="89" t="e">
        <f t="shared" si="57"/>
        <v>#DIV/0!</v>
      </c>
      <c r="AT174" s="89" t="e">
        <f t="shared" si="58"/>
        <v>#DIV/0!</v>
      </c>
      <c r="AU174" s="89" t="e">
        <f t="shared" si="59"/>
        <v>#DIV/0!</v>
      </c>
      <c r="AV174" s="89" t="e">
        <f>IF('Emission Calculations'!$F$9="flat",IF(0.053*'Wind Calculations'!$AQ174&gt;$AP$3,58*('Wind Calculations'!$AQ174-$AP$3)^2+25*('Wind Calculations'!$AQ174-$AP$3),0),IF(AR174&gt;$AP$3,(58*(AR174-$AP$3)^2+25*(AR174-$AP$3))*$AP$7,0)+IF(AS174&gt;$AP$3,(58*(AS174-$AP$3)^2+25*(AS174-$AP$3))*$AQ$7,0)+IF(AT174&gt;$AP$3,(58*(AT174-$AP$3)^2+25*(AT174-$AP$3))*$AR$7,0)+IF(AU174&gt;$AP$3,(58*(AU174-$AP$3)^2+25*(AU174-$AP$3))*$AS$7,0))</f>
        <v>#DIV/0!</v>
      </c>
      <c r="AW174" s="89" t="e">
        <f>IF('Emission Calculations'!$F$9="flat",IF(0.056*'Wind Calculations'!$AQ174&gt;$AP$3,1,0),IF(OR(AR174&gt;$AP$3,AS174&gt;$AP$3,AT174&gt;$AP$3,AND((AU174&gt;$AP$3),$AP$7&gt;0)),1,0))</f>
        <v>#DIV/0!</v>
      </c>
    </row>
    <row r="175" spans="1:49">
      <c r="A175" s="148"/>
      <c r="B175" s="136"/>
      <c r="C175" s="89" t="e">
        <f>'Wind Calculations'!$B175*LN(10/$B$4)/LN($B$5/$B$4)</f>
        <v>#DIV/0!</v>
      </c>
      <c r="D175" s="89" t="e">
        <f t="shared" si="40"/>
        <v>#DIV/0!</v>
      </c>
      <c r="E175" s="89" t="e">
        <f t="shared" si="41"/>
        <v>#DIV/0!</v>
      </c>
      <c r="F175" s="89" t="e">
        <f t="shared" si="42"/>
        <v>#DIV/0!</v>
      </c>
      <c r="G175" s="89" t="e">
        <f t="shared" si="43"/>
        <v>#DIV/0!</v>
      </c>
      <c r="H175" s="138" t="e">
        <f>IF('Emission Calculations'!$B$9="flat",IF(0.053*'Wind Calculations'!$C175&gt;$B$3,58*('Wind Calculations'!$C175-$B$3)^2+25*('Wind Calculations'!$C175-$B$3),0),IF(D175&gt;$B$3,(58*(D175-$B$3)^2+25*(D175-$B$3))*$B$7,0)+IF(E175&gt;$B$3,(58*(E175-$B$3)^2+25*(E175-$B$3))*$C$7,0)+IF(F175&gt;$B$3,(58*(F175-$B$3)^2+25*(F175-$B$3))*$D$7,0)+IF(G175&gt;$B$3,(58*(G175-$B$3)^2+25*(G175-$B$3))*$E$7,0))</f>
        <v>#DIV/0!</v>
      </c>
      <c r="I175" s="138" t="e">
        <f>IF('Emission Calculations'!$B$9="flat",IF(0.056*'Wind Calculations'!$C175&gt;$B$3,1,0),IF(OR(D175&gt;$B$3,E175&gt;$B$3,F175&gt;$B$3,AND((G175&gt;$B$3),$B$7&gt;0)),1,0))</f>
        <v>#DIV/0!</v>
      </c>
      <c r="J175" s="139"/>
      <c r="K175" s="148"/>
      <c r="L175" s="136"/>
      <c r="M175" s="89" t="e">
        <f>'Wind Calculations'!$L175*LN(10/$L$4)/LN($L$5/$L$4)</f>
        <v>#DIV/0!</v>
      </c>
      <c r="N175" s="89" t="e">
        <f t="shared" si="44"/>
        <v>#DIV/0!</v>
      </c>
      <c r="O175" s="89" t="e">
        <f t="shared" si="45"/>
        <v>#DIV/0!</v>
      </c>
      <c r="P175" s="89" t="e">
        <f t="shared" si="46"/>
        <v>#DIV/0!</v>
      </c>
      <c r="Q175" s="89" t="e">
        <f t="shared" si="47"/>
        <v>#DIV/0!</v>
      </c>
      <c r="R175" s="89" t="e">
        <f>IF('Emission Calculations'!$C$9="flat",IF(0.053*'Wind Calculations'!$M175&gt;$L$3,58*('Wind Calculations'!$M175-$L$3)^2+25*('Wind Calculations'!$M175-$L$3),0),IF(N175&gt;$L$3,(58*(N175-$L$3)^2+25*(N175-$L$3))*$L$7,0)+IF(O175&gt;$L$3,(58*(O175-$L$3)^2+25*(O175-$L$3))*$M$7,0)+IF(P175&gt;$L$3,(58*(P175-$L$3)^2+25*(P175-$L$3))*$N$7,0)+IF(Q175&gt;$L$3,(58*(Q175-$L$3)^2+25*(Q175-$L$3))*$O$7,0))</f>
        <v>#DIV/0!</v>
      </c>
      <c r="S175" s="89" t="e">
        <f>IF('Emission Calculations'!$C$9="flat",IF(0.056*'Wind Calculations'!$M175&gt;$L$3,1,0),IF(OR(N175&gt;$L$3,O175&gt;$L$3,P175&gt;$L$3,AND((Q175&gt;$L$3),$L$7&gt;0)),1,0))</f>
        <v>#DIV/0!</v>
      </c>
      <c r="T175" s="47"/>
      <c r="U175" s="148"/>
      <c r="V175" s="136"/>
      <c r="W175" s="89" t="e">
        <f>'Wind Calculations'!$V175*LN(10/$V$4)/LN($V$5/$V$4)</f>
        <v>#DIV/0!</v>
      </c>
      <c r="X175" s="89" t="e">
        <f t="shared" si="48"/>
        <v>#DIV/0!</v>
      </c>
      <c r="Y175" s="89" t="e">
        <f t="shared" si="49"/>
        <v>#DIV/0!</v>
      </c>
      <c r="Z175" s="89" t="e">
        <f t="shared" si="50"/>
        <v>#DIV/0!</v>
      </c>
      <c r="AA175" s="89" t="e">
        <f t="shared" si="51"/>
        <v>#DIV/0!</v>
      </c>
      <c r="AB175" s="89" t="e">
        <f>IF('Emission Calculations'!$D$9="flat",IF(0.053*'Wind Calculations'!$W175&gt;$V$3,58*('Wind Calculations'!$W175-$L$3)^2+25*('Wind Calculations'!$W175-$L$3),0),IF(X175&gt;$L$3,(58*(X175-$L$3)^2+25*(X175-$L$3))*$V$7,0)+IF(Y175&gt;$V$3,(58*(Y175-$V$3)^2+25*(Y175-$V$3))*$W$7,0)+IF(Z175&gt;$V$3,(58*(Z175-$V$3)^2+25*(Z175-$V$3))*$X$7,0)+IF(AA175&gt;$V$3,(58*(AA175-$V$3)^2+25*(AA175-$V$3))*$Y$7,0))</f>
        <v>#DIV/0!</v>
      </c>
      <c r="AC175" s="89" t="e">
        <f>IF('Emission Calculations'!$D$9="flat",IF(0.056*'Wind Calculations'!$W175&gt;$V$3,1,0),IF(OR(X175&gt;$V$3,Y175&gt;$V$3,Z175&gt;$V$3,AND((AA175&gt;$V$3),$V$7&gt;0)),1,0))</f>
        <v>#DIV/0!</v>
      </c>
      <c r="AD175" s="47"/>
      <c r="AE175" s="148"/>
      <c r="AF175" s="136"/>
      <c r="AG175" s="89" t="e">
        <f>'Wind Calculations'!$AF175*LN(10/$AF$4)/LN($AF$5/$AF$4)</f>
        <v>#DIV/0!</v>
      </c>
      <c r="AH175" s="89" t="e">
        <f t="shared" si="52"/>
        <v>#DIV/0!</v>
      </c>
      <c r="AI175" s="89" t="e">
        <f t="shared" si="53"/>
        <v>#DIV/0!</v>
      </c>
      <c r="AJ175" s="89" t="e">
        <f t="shared" si="54"/>
        <v>#DIV/0!</v>
      </c>
      <c r="AK175" s="89" t="e">
        <f t="shared" si="55"/>
        <v>#DIV/0!</v>
      </c>
      <c r="AL175" s="89" t="e">
        <f>IF('Emission Calculations'!$E$9="flat",IF(0.053*'Wind Calculations'!$AG175&gt;$AF$3,58*('Wind Calculations'!$AG175-$AF$3)^2+25*('Wind Calculations'!$AG175-$AF$3),0),IF(AH175&gt;$AF$3,(58*(AH175-$AF$3)^2+25*(AH175-$AF$3))*$AF$7,0)+IF(AI175&gt;$AF$3,(58*(AI175-$AF$3)^2+25*(AI175-$AF$3))*$AG$7,0)+IF(AJ175&gt;$AF$3,(58*(AJ175-$AF$3)^2+25*(AJ175-$AF$3))*$AH$7,0)+IF(AK175&gt;$AF$3,(58*(AK175-$AF$3)^2+25*(AK175-$AF$3))*$AI$7,0))</f>
        <v>#DIV/0!</v>
      </c>
      <c r="AM175" s="89" t="e">
        <f>IF('Emission Calculations'!$E$9="flat",IF(0.056*'Wind Calculations'!$AG175&gt;$AF$3,1,0),IF(OR(AH175&gt;$AF$3,AI175&gt;$AF$3,AJ175&gt;$AF$3,AND((AK175&gt;$AF$3),$AF$7&gt;0)),1,0))</f>
        <v>#DIV/0!</v>
      </c>
      <c r="AN175" s="47"/>
      <c r="AO175" s="148"/>
      <c r="AP175" s="136"/>
      <c r="AQ175" s="89" t="e">
        <f>'Wind Calculations'!$AP175*LN(10/$AP$4)/LN($AP$5/$AP$4)</f>
        <v>#DIV/0!</v>
      </c>
      <c r="AR175" s="89" t="e">
        <f t="shared" si="56"/>
        <v>#DIV/0!</v>
      </c>
      <c r="AS175" s="89" t="e">
        <f t="shared" si="57"/>
        <v>#DIV/0!</v>
      </c>
      <c r="AT175" s="89" t="e">
        <f t="shared" si="58"/>
        <v>#DIV/0!</v>
      </c>
      <c r="AU175" s="89" t="e">
        <f t="shared" si="59"/>
        <v>#DIV/0!</v>
      </c>
      <c r="AV175" s="89" t="e">
        <f>IF('Emission Calculations'!$F$9="flat",IF(0.053*'Wind Calculations'!$AQ175&gt;$AP$3,58*('Wind Calculations'!$AQ175-$AP$3)^2+25*('Wind Calculations'!$AQ175-$AP$3),0),IF(AR175&gt;$AP$3,(58*(AR175-$AP$3)^2+25*(AR175-$AP$3))*$AP$7,0)+IF(AS175&gt;$AP$3,(58*(AS175-$AP$3)^2+25*(AS175-$AP$3))*$AQ$7,0)+IF(AT175&gt;$AP$3,(58*(AT175-$AP$3)^2+25*(AT175-$AP$3))*$AR$7,0)+IF(AU175&gt;$AP$3,(58*(AU175-$AP$3)^2+25*(AU175-$AP$3))*$AS$7,0))</f>
        <v>#DIV/0!</v>
      </c>
      <c r="AW175" s="89" t="e">
        <f>IF('Emission Calculations'!$F$9="flat",IF(0.056*'Wind Calculations'!$AQ175&gt;$AP$3,1,0),IF(OR(AR175&gt;$AP$3,AS175&gt;$AP$3,AT175&gt;$AP$3,AND((AU175&gt;$AP$3),$AP$7&gt;0)),1,0))</f>
        <v>#DIV/0!</v>
      </c>
    </row>
    <row r="176" spans="1:49">
      <c r="A176" s="148"/>
      <c r="B176" s="136"/>
      <c r="C176" s="89" t="e">
        <f>'Wind Calculations'!$B176*LN(10/$B$4)/LN($B$5/$B$4)</f>
        <v>#DIV/0!</v>
      </c>
      <c r="D176" s="89" t="e">
        <f t="shared" si="40"/>
        <v>#DIV/0!</v>
      </c>
      <c r="E176" s="89" t="e">
        <f t="shared" si="41"/>
        <v>#DIV/0!</v>
      </c>
      <c r="F176" s="89" t="e">
        <f t="shared" si="42"/>
        <v>#DIV/0!</v>
      </c>
      <c r="G176" s="89" t="e">
        <f t="shared" si="43"/>
        <v>#DIV/0!</v>
      </c>
      <c r="H176" s="138" t="e">
        <f>IF('Emission Calculations'!$B$9="flat",IF(0.053*'Wind Calculations'!$C176&gt;$B$3,58*('Wind Calculations'!$C176-$B$3)^2+25*('Wind Calculations'!$C176-$B$3),0),IF(D176&gt;$B$3,(58*(D176-$B$3)^2+25*(D176-$B$3))*$B$7,0)+IF(E176&gt;$B$3,(58*(E176-$B$3)^2+25*(E176-$B$3))*$C$7,0)+IF(F176&gt;$B$3,(58*(F176-$B$3)^2+25*(F176-$B$3))*$D$7,0)+IF(G176&gt;$B$3,(58*(G176-$B$3)^2+25*(G176-$B$3))*$E$7,0))</f>
        <v>#DIV/0!</v>
      </c>
      <c r="I176" s="138" t="e">
        <f>IF('Emission Calculations'!$B$9="flat",IF(0.056*'Wind Calculations'!$C176&gt;$B$3,1,0),IF(OR(D176&gt;$B$3,E176&gt;$B$3,F176&gt;$B$3,AND((G176&gt;$B$3),$B$7&gt;0)),1,0))</f>
        <v>#DIV/0!</v>
      </c>
      <c r="J176" s="139"/>
      <c r="K176" s="148"/>
      <c r="L176" s="136"/>
      <c r="M176" s="89" t="e">
        <f>'Wind Calculations'!$L176*LN(10/$L$4)/LN($L$5/$L$4)</f>
        <v>#DIV/0!</v>
      </c>
      <c r="N176" s="89" t="e">
        <f t="shared" si="44"/>
        <v>#DIV/0!</v>
      </c>
      <c r="O176" s="89" t="e">
        <f t="shared" si="45"/>
        <v>#DIV/0!</v>
      </c>
      <c r="P176" s="89" t="e">
        <f t="shared" si="46"/>
        <v>#DIV/0!</v>
      </c>
      <c r="Q176" s="89" t="e">
        <f t="shared" si="47"/>
        <v>#DIV/0!</v>
      </c>
      <c r="R176" s="89" t="e">
        <f>IF('Emission Calculations'!$C$9="flat",IF(0.053*'Wind Calculations'!$M176&gt;$L$3,58*('Wind Calculations'!$M176-$L$3)^2+25*('Wind Calculations'!$M176-$L$3),0),IF(N176&gt;$L$3,(58*(N176-$L$3)^2+25*(N176-$L$3))*$L$7,0)+IF(O176&gt;$L$3,(58*(O176-$L$3)^2+25*(O176-$L$3))*$M$7,0)+IF(P176&gt;$L$3,(58*(P176-$L$3)^2+25*(P176-$L$3))*$N$7,0)+IF(Q176&gt;$L$3,(58*(Q176-$L$3)^2+25*(Q176-$L$3))*$O$7,0))</f>
        <v>#DIV/0!</v>
      </c>
      <c r="S176" s="89" t="e">
        <f>IF('Emission Calculations'!$C$9="flat",IF(0.056*'Wind Calculations'!$M176&gt;$L$3,1,0),IF(OR(N176&gt;$L$3,O176&gt;$L$3,P176&gt;$L$3,AND((Q176&gt;$L$3),$L$7&gt;0)),1,0))</f>
        <v>#DIV/0!</v>
      </c>
      <c r="T176" s="47"/>
      <c r="U176" s="148"/>
      <c r="V176" s="136"/>
      <c r="W176" s="89" t="e">
        <f>'Wind Calculations'!$V176*LN(10/$V$4)/LN($V$5/$V$4)</f>
        <v>#DIV/0!</v>
      </c>
      <c r="X176" s="89" t="e">
        <f t="shared" si="48"/>
        <v>#DIV/0!</v>
      </c>
      <c r="Y176" s="89" t="e">
        <f t="shared" si="49"/>
        <v>#DIV/0!</v>
      </c>
      <c r="Z176" s="89" t="e">
        <f t="shared" si="50"/>
        <v>#DIV/0!</v>
      </c>
      <c r="AA176" s="89" t="e">
        <f t="shared" si="51"/>
        <v>#DIV/0!</v>
      </c>
      <c r="AB176" s="89" t="e">
        <f>IF('Emission Calculations'!$D$9="flat",IF(0.053*'Wind Calculations'!$W176&gt;$V$3,58*('Wind Calculations'!$W176-$L$3)^2+25*('Wind Calculations'!$W176-$L$3),0),IF(X176&gt;$L$3,(58*(X176-$L$3)^2+25*(X176-$L$3))*$V$7,0)+IF(Y176&gt;$V$3,(58*(Y176-$V$3)^2+25*(Y176-$V$3))*$W$7,0)+IF(Z176&gt;$V$3,(58*(Z176-$V$3)^2+25*(Z176-$V$3))*$X$7,0)+IF(AA176&gt;$V$3,(58*(AA176-$V$3)^2+25*(AA176-$V$3))*$Y$7,0))</f>
        <v>#DIV/0!</v>
      </c>
      <c r="AC176" s="89" t="e">
        <f>IF('Emission Calculations'!$D$9="flat",IF(0.056*'Wind Calculations'!$W176&gt;$V$3,1,0),IF(OR(X176&gt;$V$3,Y176&gt;$V$3,Z176&gt;$V$3,AND((AA176&gt;$V$3),$V$7&gt;0)),1,0))</f>
        <v>#DIV/0!</v>
      </c>
      <c r="AD176" s="47"/>
      <c r="AE176" s="148"/>
      <c r="AF176" s="136"/>
      <c r="AG176" s="89" t="e">
        <f>'Wind Calculations'!$AF176*LN(10/$AF$4)/LN($AF$5/$AF$4)</f>
        <v>#DIV/0!</v>
      </c>
      <c r="AH176" s="89" t="e">
        <f t="shared" si="52"/>
        <v>#DIV/0!</v>
      </c>
      <c r="AI176" s="89" t="e">
        <f t="shared" si="53"/>
        <v>#DIV/0!</v>
      </c>
      <c r="AJ176" s="89" t="e">
        <f t="shared" si="54"/>
        <v>#DIV/0!</v>
      </c>
      <c r="AK176" s="89" t="e">
        <f t="shared" si="55"/>
        <v>#DIV/0!</v>
      </c>
      <c r="AL176" s="89" t="e">
        <f>IF('Emission Calculations'!$E$9="flat",IF(0.053*'Wind Calculations'!$AG176&gt;$AF$3,58*('Wind Calculations'!$AG176-$AF$3)^2+25*('Wind Calculations'!$AG176-$AF$3),0),IF(AH176&gt;$AF$3,(58*(AH176-$AF$3)^2+25*(AH176-$AF$3))*$AF$7,0)+IF(AI176&gt;$AF$3,(58*(AI176-$AF$3)^2+25*(AI176-$AF$3))*$AG$7,0)+IF(AJ176&gt;$AF$3,(58*(AJ176-$AF$3)^2+25*(AJ176-$AF$3))*$AH$7,0)+IF(AK176&gt;$AF$3,(58*(AK176-$AF$3)^2+25*(AK176-$AF$3))*$AI$7,0))</f>
        <v>#DIV/0!</v>
      </c>
      <c r="AM176" s="89" t="e">
        <f>IF('Emission Calculations'!$E$9="flat",IF(0.056*'Wind Calculations'!$AG176&gt;$AF$3,1,0),IF(OR(AH176&gt;$AF$3,AI176&gt;$AF$3,AJ176&gt;$AF$3,AND((AK176&gt;$AF$3),$AF$7&gt;0)),1,0))</f>
        <v>#DIV/0!</v>
      </c>
      <c r="AN176" s="47"/>
      <c r="AO176" s="148"/>
      <c r="AP176" s="136"/>
      <c r="AQ176" s="89" t="e">
        <f>'Wind Calculations'!$AP176*LN(10/$AP$4)/LN($AP$5/$AP$4)</f>
        <v>#DIV/0!</v>
      </c>
      <c r="AR176" s="89" t="e">
        <f t="shared" si="56"/>
        <v>#DIV/0!</v>
      </c>
      <c r="AS176" s="89" t="e">
        <f t="shared" si="57"/>
        <v>#DIV/0!</v>
      </c>
      <c r="AT176" s="89" t="e">
        <f t="shared" si="58"/>
        <v>#DIV/0!</v>
      </c>
      <c r="AU176" s="89" t="e">
        <f t="shared" si="59"/>
        <v>#DIV/0!</v>
      </c>
      <c r="AV176" s="89" t="e">
        <f>IF('Emission Calculations'!$F$9="flat",IF(0.053*'Wind Calculations'!$AQ176&gt;$AP$3,58*('Wind Calculations'!$AQ176-$AP$3)^2+25*('Wind Calculations'!$AQ176-$AP$3),0),IF(AR176&gt;$AP$3,(58*(AR176-$AP$3)^2+25*(AR176-$AP$3))*$AP$7,0)+IF(AS176&gt;$AP$3,(58*(AS176-$AP$3)^2+25*(AS176-$AP$3))*$AQ$7,0)+IF(AT176&gt;$AP$3,(58*(AT176-$AP$3)^2+25*(AT176-$AP$3))*$AR$7,0)+IF(AU176&gt;$AP$3,(58*(AU176-$AP$3)^2+25*(AU176-$AP$3))*$AS$7,0))</f>
        <v>#DIV/0!</v>
      </c>
      <c r="AW176" s="89" t="e">
        <f>IF('Emission Calculations'!$F$9="flat",IF(0.056*'Wind Calculations'!$AQ176&gt;$AP$3,1,0),IF(OR(AR176&gt;$AP$3,AS176&gt;$AP$3,AT176&gt;$AP$3,AND((AU176&gt;$AP$3),$AP$7&gt;0)),1,0))</f>
        <v>#DIV/0!</v>
      </c>
    </row>
    <row r="177" spans="1:49">
      <c r="A177" s="148"/>
      <c r="B177" s="136"/>
      <c r="C177" s="89" t="e">
        <f>'Wind Calculations'!$B177*LN(10/$B$4)/LN($B$5/$B$4)</f>
        <v>#DIV/0!</v>
      </c>
      <c r="D177" s="89" t="e">
        <f t="shared" si="40"/>
        <v>#DIV/0!</v>
      </c>
      <c r="E177" s="89" t="e">
        <f t="shared" si="41"/>
        <v>#DIV/0!</v>
      </c>
      <c r="F177" s="89" t="e">
        <f t="shared" si="42"/>
        <v>#DIV/0!</v>
      </c>
      <c r="G177" s="89" t="e">
        <f t="shared" si="43"/>
        <v>#DIV/0!</v>
      </c>
      <c r="H177" s="138" t="e">
        <f>IF('Emission Calculations'!$B$9="flat",IF(0.053*'Wind Calculations'!$C177&gt;$B$3,58*('Wind Calculations'!$C177-$B$3)^2+25*('Wind Calculations'!$C177-$B$3),0),IF(D177&gt;$B$3,(58*(D177-$B$3)^2+25*(D177-$B$3))*$B$7,0)+IF(E177&gt;$B$3,(58*(E177-$B$3)^2+25*(E177-$B$3))*$C$7,0)+IF(F177&gt;$B$3,(58*(F177-$B$3)^2+25*(F177-$B$3))*$D$7,0)+IF(G177&gt;$B$3,(58*(G177-$B$3)^2+25*(G177-$B$3))*$E$7,0))</f>
        <v>#DIV/0!</v>
      </c>
      <c r="I177" s="138" t="e">
        <f>IF('Emission Calculations'!$B$9="flat",IF(0.056*'Wind Calculations'!$C177&gt;$B$3,1,0),IF(OR(D177&gt;$B$3,E177&gt;$B$3,F177&gt;$B$3,AND((G177&gt;$B$3),$B$7&gt;0)),1,0))</f>
        <v>#DIV/0!</v>
      </c>
      <c r="J177" s="139"/>
      <c r="K177" s="148"/>
      <c r="L177" s="136"/>
      <c r="M177" s="89" t="e">
        <f>'Wind Calculations'!$L177*LN(10/$L$4)/LN($L$5/$L$4)</f>
        <v>#DIV/0!</v>
      </c>
      <c r="N177" s="89" t="e">
        <f t="shared" si="44"/>
        <v>#DIV/0!</v>
      </c>
      <c r="O177" s="89" t="e">
        <f t="shared" si="45"/>
        <v>#DIV/0!</v>
      </c>
      <c r="P177" s="89" t="e">
        <f t="shared" si="46"/>
        <v>#DIV/0!</v>
      </c>
      <c r="Q177" s="89" t="e">
        <f t="shared" si="47"/>
        <v>#DIV/0!</v>
      </c>
      <c r="R177" s="89" t="e">
        <f>IF('Emission Calculations'!$C$9="flat",IF(0.053*'Wind Calculations'!$M177&gt;$L$3,58*('Wind Calculations'!$M177-$L$3)^2+25*('Wind Calculations'!$M177-$L$3),0),IF(N177&gt;$L$3,(58*(N177-$L$3)^2+25*(N177-$L$3))*$L$7,0)+IF(O177&gt;$L$3,(58*(O177-$L$3)^2+25*(O177-$L$3))*$M$7,0)+IF(P177&gt;$L$3,(58*(P177-$L$3)^2+25*(P177-$L$3))*$N$7,0)+IF(Q177&gt;$L$3,(58*(Q177-$L$3)^2+25*(Q177-$L$3))*$O$7,0))</f>
        <v>#DIV/0!</v>
      </c>
      <c r="S177" s="89" t="e">
        <f>IF('Emission Calculations'!$C$9="flat",IF(0.056*'Wind Calculations'!$M177&gt;$L$3,1,0),IF(OR(N177&gt;$L$3,O177&gt;$L$3,P177&gt;$L$3,AND((Q177&gt;$L$3),$L$7&gt;0)),1,0))</f>
        <v>#DIV/0!</v>
      </c>
      <c r="T177" s="47"/>
      <c r="U177" s="148"/>
      <c r="V177" s="136"/>
      <c r="W177" s="89" t="e">
        <f>'Wind Calculations'!$V177*LN(10/$V$4)/LN($V$5/$V$4)</f>
        <v>#DIV/0!</v>
      </c>
      <c r="X177" s="89" t="e">
        <f t="shared" si="48"/>
        <v>#DIV/0!</v>
      </c>
      <c r="Y177" s="89" t="e">
        <f t="shared" si="49"/>
        <v>#DIV/0!</v>
      </c>
      <c r="Z177" s="89" t="e">
        <f t="shared" si="50"/>
        <v>#DIV/0!</v>
      </c>
      <c r="AA177" s="89" t="e">
        <f t="shared" si="51"/>
        <v>#DIV/0!</v>
      </c>
      <c r="AB177" s="89" t="e">
        <f>IF('Emission Calculations'!$D$9="flat",IF(0.053*'Wind Calculations'!$W177&gt;$V$3,58*('Wind Calculations'!$W177-$L$3)^2+25*('Wind Calculations'!$W177-$L$3),0),IF(X177&gt;$L$3,(58*(X177-$L$3)^2+25*(X177-$L$3))*$V$7,0)+IF(Y177&gt;$V$3,(58*(Y177-$V$3)^2+25*(Y177-$V$3))*$W$7,0)+IF(Z177&gt;$V$3,(58*(Z177-$V$3)^2+25*(Z177-$V$3))*$X$7,0)+IF(AA177&gt;$V$3,(58*(AA177-$V$3)^2+25*(AA177-$V$3))*$Y$7,0))</f>
        <v>#DIV/0!</v>
      </c>
      <c r="AC177" s="89" t="e">
        <f>IF('Emission Calculations'!$D$9="flat",IF(0.056*'Wind Calculations'!$W177&gt;$V$3,1,0),IF(OR(X177&gt;$V$3,Y177&gt;$V$3,Z177&gt;$V$3,AND((AA177&gt;$V$3),$V$7&gt;0)),1,0))</f>
        <v>#DIV/0!</v>
      </c>
      <c r="AD177" s="47"/>
      <c r="AE177" s="148"/>
      <c r="AF177" s="136"/>
      <c r="AG177" s="89" t="e">
        <f>'Wind Calculations'!$AF177*LN(10/$AF$4)/LN($AF$5/$AF$4)</f>
        <v>#DIV/0!</v>
      </c>
      <c r="AH177" s="89" t="e">
        <f t="shared" si="52"/>
        <v>#DIV/0!</v>
      </c>
      <c r="AI177" s="89" t="e">
        <f t="shared" si="53"/>
        <v>#DIV/0!</v>
      </c>
      <c r="AJ177" s="89" t="e">
        <f t="shared" si="54"/>
        <v>#DIV/0!</v>
      </c>
      <c r="AK177" s="89" t="e">
        <f t="shared" si="55"/>
        <v>#DIV/0!</v>
      </c>
      <c r="AL177" s="89" t="e">
        <f>IF('Emission Calculations'!$E$9="flat",IF(0.053*'Wind Calculations'!$AG177&gt;$AF$3,58*('Wind Calculations'!$AG177-$AF$3)^2+25*('Wind Calculations'!$AG177-$AF$3),0),IF(AH177&gt;$AF$3,(58*(AH177-$AF$3)^2+25*(AH177-$AF$3))*$AF$7,0)+IF(AI177&gt;$AF$3,(58*(AI177-$AF$3)^2+25*(AI177-$AF$3))*$AG$7,0)+IF(AJ177&gt;$AF$3,(58*(AJ177-$AF$3)^2+25*(AJ177-$AF$3))*$AH$7,0)+IF(AK177&gt;$AF$3,(58*(AK177-$AF$3)^2+25*(AK177-$AF$3))*$AI$7,0))</f>
        <v>#DIV/0!</v>
      </c>
      <c r="AM177" s="89" t="e">
        <f>IF('Emission Calculations'!$E$9="flat",IF(0.056*'Wind Calculations'!$AG177&gt;$AF$3,1,0),IF(OR(AH177&gt;$AF$3,AI177&gt;$AF$3,AJ177&gt;$AF$3,AND((AK177&gt;$AF$3),$AF$7&gt;0)),1,0))</f>
        <v>#DIV/0!</v>
      </c>
      <c r="AN177" s="47"/>
      <c r="AO177" s="148"/>
      <c r="AP177" s="136"/>
      <c r="AQ177" s="89" t="e">
        <f>'Wind Calculations'!$AP177*LN(10/$AP$4)/LN($AP$5/$AP$4)</f>
        <v>#DIV/0!</v>
      </c>
      <c r="AR177" s="89" t="e">
        <f t="shared" si="56"/>
        <v>#DIV/0!</v>
      </c>
      <c r="AS177" s="89" t="e">
        <f t="shared" si="57"/>
        <v>#DIV/0!</v>
      </c>
      <c r="AT177" s="89" t="e">
        <f t="shared" si="58"/>
        <v>#DIV/0!</v>
      </c>
      <c r="AU177" s="89" t="e">
        <f t="shared" si="59"/>
        <v>#DIV/0!</v>
      </c>
      <c r="AV177" s="89" t="e">
        <f>IF('Emission Calculations'!$F$9="flat",IF(0.053*'Wind Calculations'!$AQ177&gt;$AP$3,58*('Wind Calculations'!$AQ177-$AP$3)^2+25*('Wind Calculations'!$AQ177-$AP$3),0),IF(AR177&gt;$AP$3,(58*(AR177-$AP$3)^2+25*(AR177-$AP$3))*$AP$7,0)+IF(AS177&gt;$AP$3,(58*(AS177-$AP$3)^2+25*(AS177-$AP$3))*$AQ$7,0)+IF(AT177&gt;$AP$3,(58*(AT177-$AP$3)^2+25*(AT177-$AP$3))*$AR$7,0)+IF(AU177&gt;$AP$3,(58*(AU177-$AP$3)^2+25*(AU177-$AP$3))*$AS$7,0))</f>
        <v>#DIV/0!</v>
      </c>
      <c r="AW177" s="89" t="e">
        <f>IF('Emission Calculations'!$F$9="flat",IF(0.056*'Wind Calculations'!$AQ177&gt;$AP$3,1,0),IF(OR(AR177&gt;$AP$3,AS177&gt;$AP$3,AT177&gt;$AP$3,AND((AU177&gt;$AP$3),$AP$7&gt;0)),1,0))</f>
        <v>#DIV/0!</v>
      </c>
    </row>
    <row r="178" spans="1:49">
      <c r="A178" s="148"/>
      <c r="B178" s="136"/>
      <c r="C178" s="89" t="e">
        <f>'Wind Calculations'!$B178*LN(10/$B$4)/LN($B$5/$B$4)</f>
        <v>#DIV/0!</v>
      </c>
      <c r="D178" s="89" t="e">
        <f t="shared" si="40"/>
        <v>#DIV/0!</v>
      </c>
      <c r="E178" s="89" t="e">
        <f t="shared" si="41"/>
        <v>#DIV/0!</v>
      </c>
      <c r="F178" s="89" t="e">
        <f t="shared" si="42"/>
        <v>#DIV/0!</v>
      </c>
      <c r="G178" s="89" t="e">
        <f t="shared" si="43"/>
        <v>#DIV/0!</v>
      </c>
      <c r="H178" s="138" t="e">
        <f>IF('Emission Calculations'!$B$9="flat",IF(0.053*'Wind Calculations'!$C178&gt;$B$3,58*('Wind Calculations'!$C178-$B$3)^2+25*('Wind Calculations'!$C178-$B$3),0),IF(D178&gt;$B$3,(58*(D178-$B$3)^2+25*(D178-$B$3))*$B$7,0)+IF(E178&gt;$B$3,(58*(E178-$B$3)^2+25*(E178-$B$3))*$C$7,0)+IF(F178&gt;$B$3,(58*(F178-$B$3)^2+25*(F178-$B$3))*$D$7,0)+IF(G178&gt;$B$3,(58*(G178-$B$3)^2+25*(G178-$B$3))*$E$7,0))</f>
        <v>#DIV/0!</v>
      </c>
      <c r="I178" s="138" t="e">
        <f>IF('Emission Calculations'!$B$9="flat",IF(0.056*'Wind Calculations'!$C178&gt;$B$3,1,0),IF(OR(D178&gt;$B$3,E178&gt;$B$3,F178&gt;$B$3,AND((G178&gt;$B$3),$B$7&gt;0)),1,0))</f>
        <v>#DIV/0!</v>
      </c>
      <c r="J178" s="139"/>
      <c r="K178" s="148"/>
      <c r="L178" s="136"/>
      <c r="M178" s="89" t="e">
        <f>'Wind Calculations'!$L178*LN(10/$L$4)/LN($L$5/$L$4)</f>
        <v>#DIV/0!</v>
      </c>
      <c r="N178" s="89" t="e">
        <f t="shared" si="44"/>
        <v>#DIV/0!</v>
      </c>
      <c r="O178" s="89" t="e">
        <f t="shared" si="45"/>
        <v>#DIV/0!</v>
      </c>
      <c r="P178" s="89" t="e">
        <f t="shared" si="46"/>
        <v>#DIV/0!</v>
      </c>
      <c r="Q178" s="89" t="e">
        <f t="shared" si="47"/>
        <v>#DIV/0!</v>
      </c>
      <c r="R178" s="89" t="e">
        <f>IF('Emission Calculations'!$C$9="flat",IF(0.053*'Wind Calculations'!$M178&gt;$L$3,58*('Wind Calculations'!$M178-$L$3)^2+25*('Wind Calculations'!$M178-$L$3),0),IF(N178&gt;$L$3,(58*(N178-$L$3)^2+25*(N178-$L$3))*$L$7,0)+IF(O178&gt;$L$3,(58*(O178-$L$3)^2+25*(O178-$L$3))*$M$7,0)+IF(P178&gt;$L$3,(58*(P178-$L$3)^2+25*(P178-$L$3))*$N$7,0)+IF(Q178&gt;$L$3,(58*(Q178-$L$3)^2+25*(Q178-$L$3))*$O$7,0))</f>
        <v>#DIV/0!</v>
      </c>
      <c r="S178" s="89" t="e">
        <f>IF('Emission Calculations'!$C$9="flat",IF(0.056*'Wind Calculations'!$M178&gt;$L$3,1,0),IF(OR(N178&gt;$L$3,O178&gt;$L$3,P178&gt;$L$3,AND((Q178&gt;$L$3),$L$7&gt;0)),1,0))</f>
        <v>#DIV/0!</v>
      </c>
      <c r="T178" s="47"/>
      <c r="U178" s="148"/>
      <c r="V178" s="136"/>
      <c r="W178" s="89" t="e">
        <f>'Wind Calculations'!$V178*LN(10/$V$4)/LN($V$5/$V$4)</f>
        <v>#DIV/0!</v>
      </c>
      <c r="X178" s="89" t="e">
        <f t="shared" si="48"/>
        <v>#DIV/0!</v>
      </c>
      <c r="Y178" s="89" t="e">
        <f t="shared" si="49"/>
        <v>#DIV/0!</v>
      </c>
      <c r="Z178" s="89" t="e">
        <f t="shared" si="50"/>
        <v>#DIV/0!</v>
      </c>
      <c r="AA178" s="89" t="e">
        <f t="shared" si="51"/>
        <v>#DIV/0!</v>
      </c>
      <c r="AB178" s="89" t="e">
        <f>IF('Emission Calculations'!$D$9="flat",IF(0.053*'Wind Calculations'!$W178&gt;$V$3,58*('Wind Calculations'!$W178-$L$3)^2+25*('Wind Calculations'!$W178-$L$3),0),IF(X178&gt;$L$3,(58*(X178-$L$3)^2+25*(X178-$L$3))*$V$7,0)+IF(Y178&gt;$V$3,(58*(Y178-$V$3)^2+25*(Y178-$V$3))*$W$7,0)+IF(Z178&gt;$V$3,(58*(Z178-$V$3)^2+25*(Z178-$V$3))*$X$7,0)+IF(AA178&gt;$V$3,(58*(AA178-$V$3)^2+25*(AA178-$V$3))*$Y$7,0))</f>
        <v>#DIV/0!</v>
      </c>
      <c r="AC178" s="89" t="e">
        <f>IF('Emission Calculations'!$D$9="flat",IF(0.056*'Wind Calculations'!$W178&gt;$V$3,1,0),IF(OR(X178&gt;$V$3,Y178&gt;$V$3,Z178&gt;$V$3,AND((AA178&gt;$V$3),$V$7&gt;0)),1,0))</f>
        <v>#DIV/0!</v>
      </c>
      <c r="AD178" s="47"/>
      <c r="AE178" s="148"/>
      <c r="AF178" s="136"/>
      <c r="AG178" s="89" t="e">
        <f>'Wind Calculations'!$AF178*LN(10/$AF$4)/LN($AF$5/$AF$4)</f>
        <v>#DIV/0!</v>
      </c>
      <c r="AH178" s="89" t="e">
        <f t="shared" si="52"/>
        <v>#DIV/0!</v>
      </c>
      <c r="AI178" s="89" t="e">
        <f t="shared" si="53"/>
        <v>#DIV/0!</v>
      </c>
      <c r="AJ178" s="89" t="e">
        <f t="shared" si="54"/>
        <v>#DIV/0!</v>
      </c>
      <c r="AK178" s="89" t="e">
        <f t="shared" si="55"/>
        <v>#DIV/0!</v>
      </c>
      <c r="AL178" s="89" t="e">
        <f>IF('Emission Calculations'!$E$9="flat",IF(0.053*'Wind Calculations'!$AG178&gt;$AF$3,58*('Wind Calculations'!$AG178-$AF$3)^2+25*('Wind Calculations'!$AG178-$AF$3),0),IF(AH178&gt;$AF$3,(58*(AH178-$AF$3)^2+25*(AH178-$AF$3))*$AF$7,0)+IF(AI178&gt;$AF$3,(58*(AI178-$AF$3)^2+25*(AI178-$AF$3))*$AG$7,0)+IF(AJ178&gt;$AF$3,(58*(AJ178-$AF$3)^2+25*(AJ178-$AF$3))*$AH$7,0)+IF(AK178&gt;$AF$3,(58*(AK178-$AF$3)^2+25*(AK178-$AF$3))*$AI$7,0))</f>
        <v>#DIV/0!</v>
      </c>
      <c r="AM178" s="89" t="e">
        <f>IF('Emission Calculations'!$E$9="flat",IF(0.056*'Wind Calculations'!$AG178&gt;$AF$3,1,0),IF(OR(AH178&gt;$AF$3,AI178&gt;$AF$3,AJ178&gt;$AF$3,AND((AK178&gt;$AF$3),$AF$7&gt;0)),1,0))</f>
        <v>#DIV/0!</v>
      </c>
      <c r="AN178" s="47"/>
      <c r="AO178" s="148"/>
      <c r="AP178" s="136"/>
      <c r="AQ178" s="89" t="e">
        <f>'Wind Calculations'!$AP178*LN(10/$AP$4)/LN($AP$5/$AP$4)</f>
        <v>#DIV/0!</v>
      </c>
      <c r="AR178" s="89" t="e">
        <f t="shared" si="56"/>
        <v>#DIV/0!</v>
      </c>
      <c r="AS178" s="89" t="e">
        <f t="shared" si="57"/>
        <v>#DIV/0!</v>
      </c>
      <c r="AT178" s="89" t="e">
        <f t="shared" si="58"/>
        <v>#DIV/0!</v>
      </c>
      <c r="AU178" s="89" t="e">
        <f t="shared" si="59"/>
        <v>#DIV/0!</v>
      </c>
      <c r="AV178" s="89" t="e">
        <f>IF('Emission Calculations'!$F$9="flat",IF(0.053*'Wind Calculations'!$AQ178&gt;$AP$3,58*('Wind Calculations'!$AQ178-$AP$3)^2+25*('Wind Calculations'!$AQ178-$AP$3),0),IF(AR178&gt;$AP$3,(58*(AR178-$AP$3)^2+25*(AR178-$AP$3))*$AP$7,0)+IF(AS178&gt;$AP$3,(58*(AS178-$AP$3)^2+25*(AS178-$AP$3))*$AQ$7,0)+IF(AT178&gt;$AP$3,(58*(AT178-$AP$3)^2+25*(AT178-$AP$3))*$AR$7,0)+IF(AU178&gt;$AP$3,(58*(AU178-$AP$3)^2+25*(AU178-$AP$3))*$AS$7,0))</f>
        <v>#DIV/0!</v>
      </c>
      <c r="AW178" s="89" t="e">
        <f>IF('Emission Calculations'!$F$9="flat",IF(0.056*'Wind Calculations'!$AQ178&gt;$AP$3,1,0),IF(OR(AR178&gt;$AP$3,AS178&gt;$AP$3,AT178&gt;$AP$3,AND((AU178&gt;$AP$3),$AP$7&gt;0)),1,0))</f>
        <v>#DIV/0!</v>
      </c>
    </row>
    <row r="179" spans="1:49">
      <c r="A179" s="148"/>
      <c r="B179" s="136"/>
      <c r="C179" s="89" t="e">
        <f>'Wind Calculations'!$B179*LN(10/$B$4)/LN($B$5/$B$4)</f>
        <v>#DIV/0!</v>
      </c>
      <c r="D179" s="89" t="e">
        <f t="shared" si="40"/>
        <v>#DIV/0!</v>
      </c>
      <c r="E179" s="89" t="e">
        <f t="shared" si="41"/>
        <v>#DIV/0!</v>
      </c>
      <c r="F179" s="89" t="e">
        <f t="shared" si="42"/>
        <v>#DIV/0!</v>
      </c>
      <c r="G179" s="89" t="e">
        <f t="shared" si="43"/>
        <v>#DIV/0!</v>
      </c>
      <c r="H179" s="138" t="e">
        <f>IF('Emission Calculations'!$B$9="flat",IF(0.053*'Wind Calculations'!$C179&gt;$B$3,58*('Wind Calculations'!$C179-$B$3)^2+25*('Wind Calculations'!$C179-$B$3),0),IF(D179&gt;$B$3,(58*(D179-$B$3)^2+25*(D179-$B$3))*$B$7,0)+IF(E179&gt;$B$3,(58*(E179-$B$3)^2+25*(E179-$B$3))*$C$7,0)+IF(F179&gt;$B$3,(58*(F179-$B$3)^2+25*(F179-$B$3))*$D$7,0)+IF(G179&gt;$B$3,(58*(G179-$B$3)^2+25*(G179-$B$3))*$E$7,0))</f>
        <v>#DIV/0!</v>
      </c>
      <c r="I179" s="138" t="e">
        <f>IF('Emission Calculations'!$B$9="flat",IF(0.056*'Wind Calculations'!$C179&gt;$B$3,1,0),IF(OR(D179&gt;$B$3,E179&gt;$B$3,F179&gt;$B$3,AND((G179&gt;$B$3),$B$7&gt;0)),1,0))</f>
        <v>#DIV/0!</v>
      </c>
      <c r="J179" s="139"/>
      <c r="K179" s="148"/>
      <c r="L179" s="136"/>
      <c r="M179" s="89" t="e">
        <f>'Wind Calculations'!$L179*LN(10/$L$4)/LN($L$5/$L$4)</f>
        <v>#DIV/0!</v>
      </c>
      <c r="N179" s="89" t="e">
        <f t="shared" si="44"/>
        <v>#DIV/0!</v>
      </c>
      <c r="O179" s="89" t="e">
        <f t="shared" si="45"/>
        <v>#DIV/0!</v>
      </c>
      <c r="P179" s="89" t="e">
        <f t="shared" si="46"/>
        <v>#DIV/0!</v>
      </c>
      <c r="Q179" s="89" t="e">
        <f t="shared" si="47"/>
        <v>#DIV/0!</v>
      </c>
      <c r="R179" s="89" t="e">
        <f>IF('Emission Calculations'!$C$9="flat",IF(0.053*'Wind Calculations'!$M179&gt;$L$3,58*('Wind Calculations'!$M179-$L$3)^2+25*('Wind Calculations'!$M179-$L$3),0),IF(N179&gt;$L$3,(58*(N179-$L$3)^2+25*(N179-$L$3))*$L$7,0)+IF(O179&gt;$L$3,(58*(O179-$L$3)^2+25*(O179-$L$3))*$M$7,0)+IF(P179&gt;$L$3,(58*(P179-$L$3)^2+25*(P179-$L$3))*$N$7,0)+IF(Q179&gt;$L$3,(58*(Q179-$L$3)^2+25*(Q179-$L$3))*$O$7,0))</f>
        <v>#DIV/0!</v>
      </c>
      <c r="S179" s="89" t="e">
        <f>IF('Emission Calculations'!$C$9="flat",IF(0.056*'Wind Calculations'!$M179&gt;$L$3,1,0),IF(OR(N179&gt;$L$3,O179&gt;$L$3,P179&gt;$L$3,AND((Q179&gt;$L$3),$L$7&gt;0)),1,0))</f>
        <v>#DIV/0!</v>
      </c>
      <c r="T179" s="47"/>
      <c r="U179" s="148"/>
      <c r="V179" s="136"/>
      <c r="W179" s="89" t="e">
        <f>'Wind Calculations'!$V179*LN(10/$V$4)/LN($V$5/$V$4)</f>
        <v>#DIV/0!</v>
      </c>
      <c r="X179" s="89" t="e">
        <f t="shared" si="48"/>
        <v>#DIV/0!</v>
      </c>
      <c r="Y179" s="89" t="e">
        <f t="shared" si="49"/>
        <v>#DIV/0!</v>
      </c>
      <c r="Z179" s="89" t="e">
        <f t="shared" si="50"/>
        <v>#DIV/0!</v>
      </c>
      <c r="AA179" s="89" t="e">
        <f t="shared" si="51"/>
        <v>#DIV/0!</v>
      </c>
      <c r="AB179" s="89" t="e">
        <f>IF('Emission Calculations'!$D$9="flat",IF(0.053*'Wind Calculations'!$W179&gt;$V$3,58*('Wind Calculations'!$W179-$L$3)^2+25*('Wind Calculations'!$W179-$L$3),0),IF(X179&gt;$L$3,(58*(X179-$L$3)^2+25*(X179-$L$3))*$V$7,0)+IF(Y179&gt;$V$3,(58*(Y179-$V$3)^2+25*(Y179-$V$3))*$W$7,0)+IF(Z179&gt;$V$3,(58*(Z179-$V$3)^2+25*(Z179-$V$3))*$X$7,0)+IF(AA179&gt;$V$3,(58*(AA179-$V$3)^2+25*(AA179-$V$3))*$Y$7,0))</f>
        <v>#DIV/0!</v>
      </c>
      <c r="AC179" s="89" t="e">
        <f>IF('Emission Calculations'!$D$9="flat",IF(0.056*'Wind Calculations'!$W179&gt;$V$3,1,0),IF(OR(X179&gt;$V$3,Y179&gt;$V$3,Z179&gt;$V$3,AND((AA179&gt;$V$3),$V$7&gt;0)),1,0))</f>
        <v>#DIV/0!</v>
      </c>
      <c r="AD179" s="47"/>
      <c r="AE179" s="148"/>
      <c r="AF179" s="136"/>
      <c r="AG179" s="89" t="e">
        <f>'Wind Calculations'!$AF179*LN(10/$AF$4)/LN($AF$5/$AF$4)</f>
        <v>#DIV/0!</v>
      </c>
      <c r="AH179" s="89" t="e">
        <f t="shared" si="52"/>
        <v>#DIV/0!</v>
      </c>
      <c r="AI179" s="89" t="e">
        <f t="shared" si="53"/>
        <v>#DIV/0!</v>
      </c>
      <c r="AJ179" s="89" t="e">
        <f t="shared" si="54"/>
        <v>#DIV/0!</v>
      </c>
      <c r="AK179" s="89" t="e">
        <f t="shared" si="55"/>
        <v>#DIV/0!</v>
      </c>
      <c r="AL179" s="89" t="e">
        <f>IF('Emission Calculations'!$E$9="flat",IF(0.053*'Wind Calculations'!$AG179&gt;$AF$3,58*('Wind Calculations'!$AG179-$AF$3)^2+25*('Wind Calculations'!$AG179-$AF$3),0),IF(AH179&gt;$AF$3,(58*(AH179-$AF$3)^2+25*(AH179-$AF$3))*$AF$7,0)+IF(AI179&gt;$AF$3,(58*(AI179-$AF$3)^2+25*(AI179-$AF$3))*$AG$7,0)+IF(AJ179&gt;$AF$3,(58*(AJ179-$AF$3)^2+25*(AJ179-$AF$3))*$AH$7,0)+IF(AK179&gt;$AF$3,(58*(AK179-$AF$3)^2+25*(AK179-$AF$3))*$AI$7,0))</f>
        <v>#DIV/0!</v>
      </c>
      <c r="AM179" s="89" t="e">
        <f>IF('Emission Calculations'!$E$9="flat",IF(0.056*'Wind Calculations'!$AG179&gt;$AF$3,1,0),IF(OR(AH179&gt;$AF$3,AI179&gt;$AF$3,AJ179&gt;$AF$3,AND((AK179&gt;$AF$3),$AF$7&gt;0)),1,0))</f>
        <v>#DIV/0!</v>
      </c>
      <c r="AN179" s="47"/>
      <c r="AO179" s="148"/>
      <c r="AP179" s="136"/>
      <c r="AQ179" s="89" t="e">
        <f>'Wind Calculations'!$AP179*LN(10/$AP$4)/LN($AP$5/$AP$4)</f>
        <v>#DIV/0!</v>
      </c>
      <c r="AR179" s="89" t="e">
        <f t="shared" si="56"/>
        <v>#DIV/0!</v>
      </c>
      <c r="AS179" s="89" t="e">
        <f t="shared" si="57"/>
        <v>#DIV/0!</v>
      </c>
      <c r="AT179" s="89" t="e">
        <f t="shared" si="58"/>
        <v>#DIV/0!</v>
      </c>
      <c r="AU179" s="89" t="e">
        <f t="shared" si="59"/>
        <v>#DIV/0!</v>
      </c>
      <c r="AV179" s="89" t="e">
        <f>IF('Emission Calculations'!$F$9="flat",IF(0.053*'Wind Calculations'!$AQ179&gt;$AP$3,58*('Wind Calculations'!$AQ179-$AP$3)^2+25*('Wind Calculations'!$AQ179-$AP$3),0),IF(AR179&gt;$AP$3,(58*(AR179-$AP$3)^2+25*(AR179-$AP$3))*$AP$7,0)+IF(AS179&gt;$AP$3,(58*(AS179-$AP$3)^2+25*(AS179-$AP$3))*$AQ$7,0)+IF(AT179&gt;$AP$3,(58*(AT179-$AP$3)^2+25*(AT179-$AP$3))*$AR$7,0)+IF(AU179&gt;$AP$3,(58*(AU179-$AP$3)^2+25*(AU179-$AP$3))*$AS$7,0))</f>
        <v>#DIV/0!</v>
      </c>
      <c r="AW179" s="89" t="e">
        <f>IF('Emission Calculations'!$F$9="flat",IF(0.056*'Wind Calculations'!$AQ179&gt;$AP$3,1,0),IF(OR(AR179&gt;$AP$3,AS179&gt;$AP$3,AT179&gt;$AP$3,AND((AU179&gt;$AP$3),$AP$7&gt;0)),1,0))</f>
        <v>#DIV/0!</v>
      </c>
    </row>
    <row r="180" spans="1:49">
      <c r="A180" s="148"/>
      <c r="B180" s="136"/>
      <c r="C180" s="89" t="e">
        <f>'Wind Calculations'!$B180*LN(10/$B$4)/LN($B$5/$B$4)</f>
        <v>#DIV/0!</v>
      </c>
      <c r="D180" s="89" t="e">
        <f t="shared" si="40"/>
        <v>#DIV/0!</v>
      </c>
      <c r="E180" s="89" t="e">
        <f t="shared" si="41"/>
        <v>#DIV/0!</v>
      </c>
      <c r="F180" s="89" t="e">
        <f t="shared" si="42"/>
        <v>#DIV/0!</v>
      </c>
      <c r="G180" s="89" t="e">
        <f t="shared" si="43"/>
        <v>#DIV/0!</v>
      </c>
      <c r="H180" s="138" t="e">
        <f>IF('Emission Calculations'!$B$9="flat",IF(0.053*'Wind Calculations'!$C180&gt;$B$3,58*('Wind Calculations'!$C180-$B$3)^2+25*('Wind Calculations'!$C180-$B$3),0),IF(D180&gt;$B$3,(58*(D180-$B$3)^2+25*(D180-$B$3))*$B$7,0)+IF(E180&gt;$B$3,(58*(E180-$B$3)^2+25*(E180-$B$3))*$C$7,0)+IF(F180&gt;$B$3,(58*(F180-$B$3)^2+25*(F180-$B$3))*$D$7,0)+IF(G180&gt;$B$3,(58*(G180-$B$3)^2+25*(G180-$B$3))*$E$7,0))</f>
        <v>#DIV/0!</v>
      </c>
      <c r="I180" s="138" t="e">
        <f>IF('Emission Calculations'!$B$9="flat",IF(0.056*'Wind Calculations'!$C180&gt;$B$3,1,0),IF(OR(D180&gt;$B$3,E180&gt;$B$3,F180&gt;$B$3,AND((G180&gt;$B$3),$B$7&gt;0)),1,0))</f>
        <v>#DIV/0!</v>
      </c>
      <c r="J180" s="139"/>
      <c r="K180" s="148"/>
      <c r="L180" s="136"/>
      <c r="M180" s="89" t="e">
        <f>'Wind Calculations'!$L180*LN(10/$L$4)/LN($L$5/$L$4)</f>
        <v>#DIV/0!</v>
      </c>
      <c r="N180" s="89" t="e">
        <f t="shared" si="44"/>
        <v>#DIV/0!</v>
      </c>
      <c r="O180" s="89" t="e">
        <f t="shared" si="45"/>
        <v>#DIV/0!</v>
      </c>
      <c r="P180" s="89" t="e">
        <f t="shared" si="46"/>
        <v>#DIV/0!</v>
      </c>
      <c r="Q180" s="89" t="e">
        <f t="shared" si="47"/>
        <v>#DIV/0!</v>
      </c>
      <c r="R180" s="89" t="e">
        <f>IF('Emission Calculations'!$C$9="flat",IF(0.053*'Wind Calculations'!$M180&gt;$L$3,58*('Wind Calculations'!$M180-$L$3)^2+25*('Wind Calculations'!$M180-$L$3),0),IF(N180&gt;$L$3,(58*(N180-$L$3)^2+25*(N180-$L$3))*$L$7,0)+IF(O180&gt;$L$3,(58*(O180-$L$3)^2+25*(O180-$L$3))*$M$7,0)+IF(P180&gt;$L$3,(58*(P180-$L$3)^2+25*(P180-$L$3))*$N$7,0)+IF(Q180&gt;$L$3,(58*(Q180-$L$3)^2+25*(Q180-$L$3))*$O$7,0))</f>
        <v>#DIV/0!</v>
      </c>
      <c r="S180" s="89" t="e">
        <f>IF('Emission Calculations'!$C$9="flat",IF(0.056*'Wind Calculations'!$M180&gt;$L$3,1,0),IF(OR(N180&gt;$L$3,O180&gt;$L$3,P180&gt;$L$3,AND((Q180&gt;$L$3),$L$7&gt;0)),1,0))</f>
        <v>#DIV/0!</v>
      </c>
      <c r="T180" s="47"/>
      <c r="U180" s="148"/>
      <c r="V180" s="136"/>
      <c r="W180" s="89" t="e">
        <f>'Wind Calculations'!$V180*LN(10/$V$4)/LN($V$5/$V$4)</f>
        <v>#DIV/0!</v>
      </c>
      <c r="X180" s="89" t="e">
        <f t="shared" si="48"/>
        <v>#DIV/0!</v>
      </c>
      <c r="Y180" s="89" t="e">
        <f t="shared" si="49"/>
        <v>#DIV/0!</v>
      </c>
      <c r="Z180" s="89" t="e">
        <f t="shared" si="50"/>
        <v>#DIV/0!</v>
      </c>
      <c r="AA180" s="89" t="e">
        <f t="shared" si="51"/>
        <v>#DIV/0!</v>
      </c>
      <c r="AB180" s="89" t="e">
        <f>IF('Emission Calculations'!$D$9="flat",IF(0.053*'Wind Calculations'!$W180&gt;$V$3,58*('Wind Calculations'!$W180-$L$3)^2+25*('Wind Calculations'!$W180-$L$3),0),IF(X180&gt;$L$3,(58*(X180-$L$3)^2+25*(X180-$L$3))*$V$7,0)+IF(Y180&gt;$V$3,(58*(Y180-$V$3)^2+25*(Y180-$V$3))*$W$7,0)+IF(Z180&gt;$V$3,(58*(Z180-$V$3)^2+25*(Z180-$V$3))*$X$7,0)+IF(AA180&gt;$V$3,(58*(AA180-$V$3)^2+25*(AA180-$V$3))*$Y$7,0))</f>
        <v>#DIV/0!</v>
      </c>
      <c r="AC180" s="89" t="e">
        <f>IF('Emission Calculations'!$D$9="flat",IF(0.056*'Wind Calculations'!$W180&gt;$V$3,1,0),IF(OR(X180&gt;$V$3,Y180&gt;$V$3,Z180&gt;$V$3,AND((AA180&gt;$V$3),$V$7&gt;0)),1,0))</f>
        <v>#DIV/0!</v>
      </c>
      <c r="AD180" s="47"/>
      <c r="AE180" s="148"/>
      <c r="AF180" s="136"/>
      <c r="AG180" s="89" t="e">
        <f>'Wind Calculations'!$AF180*LN(10/$AF$4)/LN($AF$5/$AF$4)</f>
        <v>#DIV/0!</v>
      </c>
      <c r="AH180" s="89" t="e">
        <f t="shared" si="52"/>
        <v>#DIV/0!</v>
      </c>
      <c r="AI180" s="89" t="e">
        <f t="shared" si="53"/>
        <v>#DIV/0!</v>
      </c>
      <c r="AJ180" s="89" t="e">
        <f t="shared" si="54"/>
        <v>#DIV/0!</v>
      </c>
      <c r="AK180" s="89" t="e">
        <f t="shared" si="55"/>
        <v>#DIV/0!</v>
      </c>
      <c r="AL180" s="89" t="e">
        <f>IF('Emission Calculations'!$E$9="flat",IF(0.053*'Wind Calculations'!$AG180&gt;$AF$3,58*('Wind Calculations'!$AG180-$AF$3)^2+25*('Wind Calculations'!$AG180-$AF$3),0),IF(AH180&gt;$AF$3,(58*(AH180-$AF$3)^2+25*(AH180-$AF$3))*$AF$7,0)+IF(AI180&gt;$AF$3,(58*(AI180-$AF$3)^2+25*(AI180-$AF$3))*$AG$7,0)+IF(AJ180&gt;$AF$3,(58*(AJ180-$AF$3)^2+25*(AJ180-$AF$3))*$AH$7,0)+IF(AK180&gt;$AF$3,(58*(AK180-$AF$3)^2+25*(AK180-$AF$3))*$AI$7,0))</f>
        <v>#DIV/0!</v>
      </c>
      <c r="AM180" s="89" t="e">
        <f>IF('Emission Calculations'!$E$9="flat",IF(0.056*'Wind Calculations'!$AG180&gt;$AF$3,1,0),IF(OR(AH180&gt;$AF$3,AI180&gt;$AF$3,AJ180&gt;$AF$3,AND((AK180&gt;$AF$3),$AF$7&gt;0)),1,0))</f>
        <v>#DIV/0!</v>
      </c>
      <c r="AN180" s="47"/>
      <c r="AO180" s="148"/>
      <c r="AP180" s="136"/>
      <c r="AQ180" s="89" t="e">
        <f>'Wind Calculations'!$AP180*LN(10/$AP$4)/LN($AP$5/$AP$4)</f>
        <v>#DIV/0!</v>
      </c>
      <c r="AR180" s="89" t="e">
        <f t="shared" si="56"/>
        <v>#DIV/0!</v>
      </c>
      <c r="AS180" s="89" t="e">
        <f t="shared" si="57"/>
        <v>#DIV/0!</v>
      </c>
      <c r="AT180" s="89" t="e">
        <f t="shared" si="58"/>
        <v>#DIV/0!</v>
      </c>
      <c r="AU180" s="89" t="e">
        <f t="shared" si="59"/>
        <v>#DIV/0!</v>
      </c>
      <c r="AV180" s="89" t="e">
        <f>IF('Emission Calculations'!$F$9="flat",IF(0.053*'Wind Calculations'!$AQ180&gt;$AP$3,58*('Wind Calculations'!$AQ180-$AP$3)^2+25*('Wind Calculations'!$AQ180-$AP$3),0),IF(AR180&gt;$AP$3,(58*(AR180-$AP$3)^2+25*(AR180-$AP$3))*$AP$7,0)+IF(AS180&gt;$AP$3,(58*(AS180-$AP$3)^2+25*(AS180-$AP$3))*$AQ$7,0)+IF(AT180&gt;$AP$3,(58*(AT180-$AP$3)^2+25*(AT180-$AP$3))*$AR$7,0)+IF(AU180&gt;$AP$3,(58*(AU180-$AP$3)^2+25*(AU180-$AP$3))*$AS$7,0))</f>
        <v>#DIV/0!</v>
      </c>
      <c r="AW180" s="89" t="e">
        <f>IF('Emission Calculations'!$F$9="flat",IF(0.056*'Wind Calculations'!$AQ180&gt;$AP$3,1,0),IF(OR(AR180&gt;$AP$3,AS180&gt;$AP$3,AT180&gt;$AP$3,AND((AU180&gt;$AP$3),$AP$7&gt;0)),1,0))</f>
        <v>#DIV/0!</v>
      </c>
    </row>
    <row r="181" spans="1:49">
      <c r="A181" s="148"/>
      <c r="B181" s="136"/>
      <c r="C181" s="89" t="e">
        <f>'Wind Calculations'!$B181*LN(10/$B$4)/LN($B$5/$B$4)</f>
        <v>#DIV/0!</v>
      </c>
      <c r="D181" s="89" t="e">
        <f t="shared" si="40"/>
        <v>#DIV/0!</v>
      </c>
      <c r="E181" s="89" t="e">
        <f t="shared" si="41"/>
        <v>#DIV/0!</v>
      </c>
      <c r="F181" s="89" t="e">
        <f t="shared" si="42"/>
        <v>#DIV/0!</v>
      </c>
      <c r="G181" s="89" t="e">
        <f t="shared" si="43"/>
        <v>#DIV/0!</v>
      </c>
      <c r="H181" s="138" t="e">
        <f>IF('Emission Calculations'!$B$9="flat",IF(0.053*'Wind Calculations'!$C181&gt;$B$3,58*('Wind Calculations'!$C181-$B$3)^2+25*('Wind Calculations'!$C181-$B$3),0),IF(D181&gt;$B$3,(58*(D181-$B$3)^2+25*(D181-$B$3))*$B$7,0)+IF(E181&gt;$B$3,(58*(E181-$B$3)^2+25*(E181-$B$3))*$C$7,0)+IF(F181&gt;$B$3,(58*(F181-$B$3)^2+25*(F181-$B$3))*$D$7,0)+IF(G181&gt;$B$3,(58*(G181-$B$3)^2+25*(G181-$B$3))*$E$7,0))</f>
        <v>#DIV/0!</v>
      </c>
      <c r="I181" s="138" t="e">
        <f>IF('Emission Calculations'!$B$9="flat",IF(0.056*'Wind Calculations'!$C181&gt;$B$3,1,0),IF(OR(D181&gt;$B$3,E181&gt;$B$3,F181&gt;$B$3,AND((G181&gt;$B$3),$B$7&gt;0)),1,0))</f>
        <v>#DIV/0!</v>
      </c>
      <c r="J181" s="139"/>
      <c r="K181" s="148"/>
      <c r="L181" s="136"/>
      <c r="M181" s="89" t="e">
        <f>'Wind Calculations'!$L181*LN(10/$L$4)/LN($L$5/$L$4)</f>
        <v>#DIV/0!</v>
      </c>
      <c r="N181" s="89" t="e">
        <f t="shared" si="44"/>
        <v>#DIV/0!</v>
      </c>
      <c r="O181" s="89" t="e">
        <f t="shared" si="45"/>
        <v>#DIV/0!</v>
      </c>
      <c r="P181" s="89" t="e">
        <f t="shared" si="46"/>
        <v>#DIV/0!</v>
      </c>
      <c r="Q181" s="89" t="e">
        <f t="shared" si="47"/>
        <v>#DIV/0!</v>
      </c>
      <c r="R181" s="89" t="e">
        <f>IF('Emission Calculations'!$C$9="flat",IF(0.053*'Wind Calculations'!$M181&gt;$L$3,58*('Wind Calculations'!$M181-$L$3)^2+25*('Wind Calculations'!$M181-$L$3),0),IF(N181&gt;$L$3,(58*(N181-$L$3)^2+25*(N181-$L$3))*$L$7,0)+IF(O181&gt;$L$3,(58*(O181-$L$3)^2+25*(O181-$L$3))*$M$7,0)+IF(P181&gt;$L$3,(58*(P181-$L$3)^2+25*(P181-$L$3))*$N$7,0)+IF(Q181&gt;$L$3,(58*(Q181-$L$3)^2+25*(Q181-$L$3))*$O$7,0))</f>
        <v>#DIV/0!</v>
      </c>
      <c r="S181" s="89" t="e">
        <f>IF('Emission Calculations'!$C$9="flat",IF(0.056*'Wind Calculations'!$M181&gt;$L$3,1,0),IF(OR(N181&gt;$L$3,O181&gt;$L$3,P181&gt;$L$3,AND((Q181&gt;$L$3),$L$7&gt;0)),1,0))</f>
        <v>#DIV/0!</v>
      </c>
      <c r="T181" s="47"/>
      <c r="U181" s="148"/>
      <c r="V181" s="136"/>
      <c r="W181" s="89" t="e">
        <f>'Wind Calculations'!$V181*LN(10/$V$4)/LN($V$5/$V$4)</f>
        <v>#DIV/0!</v>
      </c>
      <c r="X181" s="89" t="e">
        <f t="shared" si="48"/>
        <v>#DIV/0!</v>
      </c>
      <c r="Y181" s="89" t="e">
        <f t="shared" si="49"/>
        <v>#DIV/0!</v>
      </c>
      <c r="Z181" s="89" t="e">
        <f t="shared" si="50"/>
        <v>#DIV/0!</v>
      </c>
      <c r="AA181" s="89" t="e">
        <f t="shared" si="51"/>
        <v>#DIV/0!</v>
      </c>
      <c r="AB181" s="89" t="e">
        <f>IF('Emission Calculations'!$D$9="flat",IF(0.053*'Wind Calculations'!$W181&gt;$V$3,58*('Wind Calculations'!$W181-$L$3)^2+25*('Wind Calculations'!$W181-$L$3),0),IF(X181&gt;$L$3,(58*(X181-$L$3)^2+25*(X181-$L$3))*$V$7,0)+IF(Y181&gt;$V$3,(58*(Y181-$V$3)^2+25*(Y181-$V$3))*$W$7,0)+IF(Z181&gt;$V$3,(58*(Z181-$V$3)^2+25*(Z181-$V$3))*$X$7,0)+IF(AA181&gt;$V$3,(58*(AA181-$V$3)^2+25*(AA181-$V$3))*$Y$7,0))</f>
        <v>#DIV/0!</v>
      </c>
      <c r="AC181" s="89" t="e">
        <f>IF('Emission Calculations'!$D$9="flat",IF(0.056*'Wind Calculations'!$W181&gt;$V$3,1,0),IF(OR(X181&gt;$V$3,Y181&gt;$V$3,Z181&gt;$V$3,AND((AA181&gt;$V$3),$V$7&gt;0)),1,0))</f>
        <v>#DIV/0!</v>
      </c>
      <c r="AD181" s="47"/>
      <c r="AE181" s="148"/>
      <c r="AF181" s="136"/>
      <c r="AG181" s="89" t="e">
        <f>'Wind Calculations'!$AF181*LN(10/$AF$4)/LN($AF$5/$AF$4)</f>
        <v>#DIV/0!</v>
      </c>
      <c r="AH181" s="89" t="e">
        <f t="shared" si="52"/>
        <v>#DIV/0!</v>
      </c>
      <c r="AI181" s="89" t="e">
        <f t="shared" si="53"/>
        <v>#DIV/0!</v>
      </c>
      <c r="AJ181" s="89" t="e">
        <f t="shared" si="54"/>
        <v>#DIV/0!</v>
      </c>
      <c r="AK181" s="89" t="e">
        <f t="shared" si="55"/>
        <v>#DIV/0!</v>
      </c>
      <c r="AL181" s="89" t="e">
        <f>IF('Emission Calculations'!$E$9="flat",IF(0.053*'Wind Calculations'!$AG181&gt;$AF$3,58*('Wind Calculations'!$AG181-$AF$3)^2+25*('Wind Calculations'!$AG181-$AF$3),0),IF(AH181&gt;$AF$3,(58*(AH181-$AF$3)^2+25*(AH181-$AF$3))*$AF$7,0)+IF(AI181&gt;$AF$3,(58*(AI181-$AF$3)^2+25*(AI181-$AF$3))*$AG$7,0)+IF(AJ181&gt;$AF$3,(58*(AJ181-$AF$3)^2+25*(AJ181-$AF$3))*$AH$7,0)+IF(AK181&gt;$AF$3,(58*(AK181-$AF$3)^2+25*(AK181-$AF$3))*$AI$7,0))</f>
        <v>#DIV/0!</v>
      </c>
      <c r="AM181" s="89" t="e">
        <f>IF('Emission Calculations'!$E$9="flat",IF(0.056*'Wind Calculations'!$AG181&gt;$AF$3,1,0),IF(OR(AH181&gt;$AF$3,AI181&gt;$AF$3,AJ181&gt;$AF$3,AND((AK181&gt;$AF$3),$AF$7&gt;0)),1,0))</f>
        <v>#DIV/0!</v>
      </c>
      <c r="AN181" s="47"/>
      <c r="AO181" s="148"/>
      <c r="AP181" s="136"/>
      <c r="AQ181" s="89" t="e">
        <f>'Wind Calculations'!$AP181*LN(10/$AP$4)/LN($AP$5/$AP$4)</f>
        <v>#DIV/0!</v>
      </c>
      <c r="AR181" s="89" t="e">
        <f t="shared" si="56"/>
        <v>#DIV/0!</v>
      </c>
      <c r="AS181" s="89" t="e">
        <f t="shared" si="57"/>
        <v>#DIV/0!</v>
      </c>
      <c r="AT181" s="89" t="e">
        <f t="shared" si="58"/>
        <v>#DIV/0!</v>
      </c>
      <c r="AU181" s="89" t="e">
        <f t="shared" si="59"/>
        <v>#DIV/0!</v>
      </c>
      <c r="AV181" s="89" t="e">
        <f>IF('Emission Calculations'!$F$9="flat",IF(0.053*'Wind Calculations'!$AQ181&gt;$AP$3,58*('Wind Calculations'!$AQ181-$AP$3)^2+25*('Wind Calculations'!$AQ181-$AP$3),0),IF(AR181&gt;$AP$3,(58*(AR181-$AP$3)^2+25*(AR181-$AP$3))*$AP$7,0)+IF(AS181&gt;$AP$3,(58*(AS181-$AP$3)^2+25*(AS181-$AP$3))*$AQ$7,0)+IF(AT181&gt;$AP$3,(58*(AT181-$AP$3)^2+25*(AT181-$AP$3))*$AR$7,0)+IF(AU181&gt;$AP$3,(58*(AU181-$AP$3)^2+25*(AU181-$AP$3))*$AS$7,0))</f>
        <v>#DIV/0!</v>
      </c>
      <c r="AW181" s="89" t="e">
        <f>IF('Emission Calculations'!$F$9="flat",IF(0.056*'Wind Calculations'!$AQ181&gt;$AP$3,1,0),IF(OR(AR181&gt;$AP$3,AS181&gt;$AP$3,AT181&gt;$AP$3,AND((AU181&gt;$AP$3),$AP$7&gt;0)),1,0))</f>
        <v>#DIV/0!</v>
      </c>
    </row>
    <row r="182" spans="1:49">
      <c r="A182" s="148"/>
      <c r="B182" s="136"/>
      <c r="C182" s="89" t="e">
        <f>'Wind Calculations'!$B182*LN(10/$B$4)/LN($B$5/$B$4)</f>
        <v>#DIV/0!</v>
      </c>
      <c r="D182" s="89" t="e">
        <f t="shared" si="40"/>
        <v>#DIV/0!</v>
      </c>
      <c r="E182" s="89" t="e">
        <f t="shared" si="41"/>
        <v>#DIV/0!</v>
      </c>
      <c r="F182" s="89" t="e">
        <f t="shared" si="42"/>
        <v>#DIV/0!</v>
      </c>
      <c r="G182" s="89" t="e">
        <f t="shared" si="43"/>
        <v>#DIV/0!</v>
      </c>
      <c r="H182" s="138" t="e">
        <f>IF('Emission Calculations'!$B$9="flat",IF(0.053*'Wind Calculations'!$C182&gt;$B$3,58*('Wind Calculations'!$C182-$B$3)^2+25*('Wind Calculations'!$C182-$B$3),0),IF(D182&gt;$B$3,(58*(D182-$B$3)^2+25*(D182-$B$3))*$B$7,0)+IF(E182&gt;$B$3,(58*(E182-$B$3)^2+25*(E182-$B$3))*$C$7,0)+IF(F182&gt;$B$3,(58*(F182-$B$3)^2+25*(F182-$B$3))*$D$7,0)+IF(G182&gt;$B$3,(58*(G182-$B$3)^2+25*(G182-$B$3))*$E$7,0))</f>
        <v>#DIV/0!</v>
      </c>
      <c r="I182" s="138" t="e">
        <f>IF('Emission Calculations'!$B$9="flat",IF(0.056*'Wind Calculations'!$C182&gt;$B$3,1,0),IF(OR(D182&gt;$B$3,E182&gt;$B$3,F182&gt;$B$3,AND((G182&gt;$B$3),$B$7&gt;0)),1,0))</f>
        <v>#DIV/0!</v>
      </c>
      <c r="J182" s="139"/>
      <c r="K182" s="148"/>
      <c r="L182" s="136"/>
      <c r="M182" s="89" t="e">
        <f>'Wind Calculations'!$L182*LN(10/$L$4)/LN($L$5/$L$4)</f>
        <v>#DIV/0!</v>
      </c>
      <c r="N182" s="89" t="e">
        <f t="shared" si="44"/>
        <v>#DIV/0!</v>
      </c>
      <c r="O182" s="89" t="e">
        <f t="shared" si="45"/>
        <v>#DIV/0!</v>
      </c>
      <c r="P182" s="89" t="e">
        <f t="shared" si="46"/>
        <v>#DIV/0!</v>
      </c>
      <c r="Q182" s="89" t="e">
        <f t="shared" si="47"/>
        <v>#DIV/0!</v>
      </c>
      <c r="R182" s="89" t="e">
        <f>IF('Emission Calculations'!$C$9="flat",IF(0.053*'Wind Calculations'!$M182&gt;$L$3,58*('Wind Calculations'!$M182-$L$3)^2+25*('Wind Calculations'!$M182-$L$3),0),IF(N182&gt;$L$3,(58*(N182-$L$3)^2+25*(N182-$L$3))*$L$7,0)+IF(O182&gt;$L$3,(58*(O182-$L$3)^2+25*(O182-$L$3))*$M$7,0)+IF(P182&gt;$L$3,(58*(P182-$L$3)^2+25*(P182-$L$3))*$N$7,0)+IF(Q182&gt;$L$3,(58*(Q182-$L$3)^2+25*(Q182-$L$3))*$O$7,0))</f>
        <v>#DIV/0!</v>
      </c>
      <c r="S182" s="89" t="e">
        <f>IF('Emission Calculations'!$C$9="flat",IF(0.056*'Wind Calculations'!$M182&gt;$L$3,1,0),IF(OR(N182&gt;$L$3,O182&gt;$L$3,P182&gt;$L$3,AND((Q182&gt;$L$3),$L$7&gt;0)),1,0))</f>
        <v>#DIV/0!</v>
      </c>
      <c r="T182" s="47"/>
      <c r="U182" s="148"/>
      <c r="V182" s="136"/>
      <c r="W182" s="89" t="e">
        <f>'Wind Calculations'!$V182*LN(10/$V$4)/LN($V$5/$V$4)</f>
        <v>#DIV/0!</v>
      </c>
      <c r="X182" s="89" t="e">
        <f t="shared" si="48"/>
        <v>#DIV/0!</v>
      </c>
      <c r="Y182" s="89" t="e">
        <f t="shared" si="49"/>
        <v>#DIV/0!</v>
      </c>
      <c r="Z182" s="89" t="e">
        <f t="shared" si="50"/>
        <v>#DIV/0!</v>
      </c>
      <c r="AA182" s="89" t="e">
        <f t="shared" si="51"/>
        <v>#DIV/0!</v>
      </c>
      <c r="AB182" s="89" t="e">
        <f>IF('Emission Calculations'!$D$9="flat",IF(0.053*'Wind Calculations'!$W182&gt;$V$3,58*('Wind Calculations'!$W182-$L$3)^2+25*('Wind Calculations'!$W182-$L$3),0),IF(X182&gt;$L$3,(58*(X182-$L$3)^2+25*(X182-$L$3))*$V$7,0)+IF(Y182&gt;$V$3,(58*(Y182-$V$3)^2+25*(Y182-$V$3))*$W$7,0)+IF(Z182&gt;$V$3,(58*(Z182-$V$3)^2+25*(Z182-$V$3))*$X$7,0)+IF(AA182&gt;$V$3,(58*(AA182-$V$3)^2+25*(AA182-$V$3))*$Y$7,0))</f>
        <v>#DIV/0!</v>
      </c>
      <c r="AC182" s="89" t="e">
        <f>IF('Emission Calculations'!$D$9="flat",IF(0.056*'Wind Calculations'!$W182&gt;$V$3,1,0),IF(OR(X182&gt;$V$3,Y182&gt;$V$3,Z182&gt;$V$3,AND((AA182&gt;$V$3),$V$7&gt;0)),1,0))</f>
        <v>#DIV/0!</v>
      </c>
      <c r="AD182" s="47"/>
      <c r="AE182" s="148"/>
      <c r="AF182" s="136"/>
      <c r="AG182" s="89" t="e">
        <f>'Wind Calculations'!$AF182*LN(10/$AF$4)/LN($AF$5/$AF$4)</f>
        <v>#DIV/0!</v>
      </c>
      <c r="AH182" s="89" t="e">
        <f t="shared" si="52"/>
        <v>#DIV/0!</v>
      </c>
      <c r="AI182" s="89" t="e">
        <f t="shared" si="53"/>
        <v>#DIV/0!</v>
      </c>
      <c r="AJ182" s="89" t="e">
        <f t="shared" si="54"/>
        <v>#DIV/0!</v>
      </c>
      <c r="AK182" s="89" t="e">
        <f t="shared" si="55"/>
        <v>#DIV/0!</v>
      </c>
      <c r="AL182" s="89" t="e">
        <f>IF('Emission Calculations'!$E$9="flat",IF(0.053*'Wind Calculations'!$AG182&gt;$AF$3,58*('Wind Calculations'!$AG182-$AF$3)^2+25*('Wind Calculations'!$AG182-$AF$3),0),IF(AH182&gt;$AF$3,(58*(AH182-$AF$3)^2+25*(AH182-$AF$3))*$AF$7,0)+IF(AI182&gt;$AF$3,(58*(AI182-$AF$3)^2+25*(AI182-$AF$3))*$AG$7,0)+IF(AJ182&gt;$AF$3,(58*(AJ182-$AF$3)^2+25*(AJ182-$AF$3))*$AH$7,0)+IF(AK182&gt;$AF$3,(58*(AK182-$AF$3)^2+25*(AK182-$AF$3))*$AI$7,0))</f>
        <v>#DIV/0!</v>
      </c>
      <c r="AM182" s="89" t="e">
        <f>IF('Emission Calculations'!$E$9="flat",IF(0.056*'Wind Calculations'!$AG182&gt;$AF$3,1,0),IF(OR(AH182&gt;$AF$3,AI182&gt;$AF$3,AJ182&gt;$AF$3,AND((AK182&gt;$AF$3),$AF$7&gt;0)),1,0))</f>
        <v>#DIV/0!</v>
      </c>
      <c r="AN182" s="47"/>
      <c r="AO182" s="148"/>
      <c r="AP182" s="136"/>
      <c r="AQ182" s="89" t="e">
        <f>'Wind Calculations'!$AP182*LN(10/$AP$4)/LN($AP$5/$AP$4)</f>
        <v>#DIV/0!</v>
      </c>
      <c r="AR182" s="89" t="e">
        <f t="shared" si="56"/>
        <v>#DIV/0!</v>
      </c>
      <c r="AS182" s="89" t="e">
        <f t="shared" si="57"/>
        <v>#DIV/0!</v>
      </c>
      <c r="AT182" s="89" t="e">
        <f t="shared" si="58"/>
        <v>#DIV/0!</v>
      </c>
      <c r="AU182" s="89" t="e">
        <f t="shared" si="59"/>
        <v>#DIV/0!</v>
      </c>
      <c r="AV182" s="89" t="e">
        <f>IF('Emission Calculations'!$F$9="flat",IF(0.053*'Wind Calculations'!$AQ182&gt;$AP$3,58*('Wind Calculations'!$AQ182-$AP$3)^2+25*('Wind Calculations'!$AQ182-$AP$3),0),IF(AR182&gt;$AP$3,(58*(AR182-$AP$3)^2+25*(AR182-$AP$3))*$AP$7,0)+IF(AS182&gt;$AP$3,(58*(AS182-$AP$3)^2+25*(AS182-$AP$3))*$AQ$7,0)+IF(AT182&gt;$AP$3,(58*(AT182-$AP$3)^2+25*(AT182-$AP$3))*$AR$7,0)+IF(AU182&gt;$AP$3,(58*(AU182-$AP$3)^2+25*(AU182-$AP$3))*$AS$7,0))</f>
        <v>#DIV/0!</v>
      </c>
      <c r="AW182" s="89" t="e">
        <f>IF('Emission Calculations'!$F$9="flat",IF(0.056*'Wind Calculations'!$AQ182&gt;$AP$3,1,0),IF(OR(AR182&gt;$AP$3,AS182&gt;$AP$3,AT182&gt;$AP$3,AND((AU182&gt;$AP$3),$AP$7&gt;0)),1,0))</f>
        <v>#DIV/0!</v>
      </c>
    </row>
    <row r="183" spans="1:49">
      <c r="A183" s="148"/>
      <c r="B183" s="136"/>
      <c r="C183" s="89" t="e">
        <f>'Wind Calculations'!$B183*LN(10/$B$4)/LN($B$5/$B$4)</f>
        <v>#DIV/0!</v>
      </c>
      <c r="D183" s="89" t="e">
        <f t="shared" si="40"/>
        <v>#DIV/0!</v>
      </c>
      <c r="E183" s="89" t="e">
        <f t="shared" si="41"/>
        <v>#DIV/0!</v>
      </c>
      <c r="F183" s="89" t="e">
        <f t="shared" si="42"/>
        <v>#DIV/0!</v>
      </c>
      <c r="G183" s="89" t="e">
        <f t="shared" si="43"/>
        <v>#DIV/0!</v>
      </c>
      <c r="H183" s="138" t="e">
        <f>IF('Emission Calculations'!$B$9="flat",IF(0.053*'Wind Calculations'!$C183&gt;$B$3,58*('Wind Calculations'!$C183-$B$3)^2+25*('Wind Calculations'!$C183-$B$3),0),IF(D183&gt;$B$3,(58*(D183-$B$3)^2+25*(D183-$B$3))*$B$7,0)+IF(E183&gt;$B$3,(58*(E183-$B$3)^2+25*(E183-$B$3))*$C$7,0)+IF(F183&gt;$B$3,(58*(F183-$B$3)^2+25*(F183-$B$3))*$D$7,0)+IF(G183&gt;$B$3,(58*(G183-$B$3)^2+25*(G183-$B$3))*$E$7,0))</f>
        <v>#DIV/0!</v>
      </c>
      <c r="I183" s="138" t="e">
        <f>IF('Emission Calculations'!$B$9="flat",IF(0.056*'Wind Calculations'!$C183&gt;$B$3,1,0),IF(OR(D183&gt;$B$3,E183&gt;$B$3,F183&gt;$B$3,AND((G183&gt;$B$3),$B$7&gt;0)),1,0))</f>
        <v>#DIV/0!</v>
      </c>
      <c r="J183" s="139"/>
      <c r="K183" s="148"/>
      <c r="L183" s="136"/>
      <c r="M183" s="89" t="e">
        <f>'Wind Calculations'!$L183*LN(10/$L$4)/LN($L$5/$L$4)</f>
        <v>#DIV/0!</v>
      </c>
      <c r="N183" s="89" t="e">
        <f t="shared" si="44"/>
        <v>#DIV/0!</v>
      </c>
      <c r="O183" s="89" t="e">
        <f t="shared" si="45"/>
        <v>#DIV/0!</v>
      </c>
      <c r="P183" s="89" t="e">
        <f t="shared" si="46"/>
        <v>#DIV/0!</v>
      </c>
      <c r="Q183" s="89" t="e">
        <f t="shared" si="47"/>
        <v>#DIV/0!</v>
      </c>
      <c r="R183" s="89" t="e">
        <f>IF('Emission Calculations'!$C$9="flat",IF(0.053*'Wind Calculations'!$M183&gt;$L$3,58*('Wind Calculations'!$M183-$L$3)^2+25*('Wind Calculations'!$M183-$L$3),0),IF(N183&gt;$L$3,(58*(N183-$L$3)^2+25*(N183-$L$3))*$L$7,0)+IF(O183&gt;$L$3,(58*(O183-$L$3)^2+25*(O183-$L$3))*$M$7,0)+IF(P183&gt;$L$3,(58*(P183-$L$3)^2+25*(P183-$L$3))*$N$7,0)+IF(Q183&gt;$L$3,(58*(Q183-$L$3)^2+25*(Q183-$L$3))*$O$7,0))</f>
        <v>#DIV/0!</v>
      </c>
      <c r="S183" s="89" t="e">
        <f>IF('Emission Calculations'!$C$9="flat",IF(0.056*'Wind Calculations'!$M183&gt;$L$3,1,0),IF(OR(N183&gt;$L$3,O183&gt;$L$3,P183&gt;$L$3,AND((Q183&gt;$L$3),$L$7&gt;0)),1,0))</f>
        <v>#DIV/0!</v>
      </c>
      <c r="T183" s="47"/>
      <c r="U183" s="148"/>
      <c r="V183" s="136"/>
      <c r="W183" s="89" t="e">
        <f>'Wind Calculations'!$V183*LN(10/$V$4)/LN($V$5/$V$4)</f>
        <v>#DIV/0!</v>
      </c>
      <c r="X183" s="89" t="e">
        <f t="shared" si="48"/>
        <v>#DIV/0!</v>
      </c>
      <c r="Y183" s="89" t="e">
        <f t="shared" si="49"/>
        <v>#DIV/0!</v>
      </c>
      <c r="Z183" s="89" t="e">
        <f t="shared" si="50"/>
        <v>#DIV/0!</v>
      </c>
      <c r="AA183" s="89" t="e">
        <f t="shared" si="51"/>
        <v>#DIV/0!</v>
      </c>
      <c r="AB183" s="89" t="e">
        <f>IF('Emission Calculations'!$D$9="flat",IF(0.053*'Wind Calculations'!$W183&gt;$V$3,58*('Wind Calculations'!$W183-$L$3)^2+25*('Wind Calculations'!$W183-$L$3),0),IF(X183&gt;$L$3,(58*(X183-$L$3)^2+25*(X183-$L$3))*$V$7,0)+IF(Y183&gt;$V$3,(58*(Y183-$V$3)^2+25*(Y183-$V$3))*$W$7,0)+IF(Z183&gt;$V$3,(58*(Z183-$V$3)^2+25*(Z183-$V$3))*$X$7,0)+IF(AA183&gt;$V$3,(58*(AA183-$V$3)^2+25*(AA183-$V$3))*$Y$7,0))</f>
        <v>#DIV/0!</v>
      </c>
      <c r="AC183" s="89" t="e">
        <f>IF('Emission Calculations'!$D$9="flat",IF(0.056*'Wind Calculations'!$W183&gt;$V$3,1,0),IF(OR(X183&gt;$V$3,Y183&gt;$V$3,Z183&gt;$V$3,AND((AA183&gt;$V$3),$V$7&gt;0)),1,0))</f>
        <v>#DIV/0!</v>
      </c>
      <c r="AD183" s="47"/>
      <c r="AE183" s="148"/>
      <c r="AF183" s="136"/>
      <c r="AG183" s="89" t="e">
        <f>'Wind Calculations'!$AF183*LN(10/$AF$4)/LN($AF$5/$AF$4)</f>
        <v>#DIV/0!</v>
      </c>
      <c r="AH183" s="89" t="e">
        <f t="shared" si="52"/>
        <v>#DIV/0!</v>
      </c>
      <c r="AI183" s="89" t="e">
        <f t="shared" si="53"/>
        <v>#DIV/0!</v>
      </c>
      <c r="AJ183" s="89" t="e">
        <f t="shared" si="54"/>
        <v>#DIV/0!</v>
      </c>
      <c r="AK183" s="89" t="e">
        <f t="shared" si="55"/>
        <v>#DIV/0!</v>
      </c>
      <c r="AL183" s="89" t="e">
        <f>IF('Emission Calculations'!$E$9="flat",IF(0.053*'Wind Calculations'!$AG183&gt;$AF$3,58*('Wind Calculations'!$AG183-$AF$3)^2+25*('Wind Calculations'!$AG183-$AF$3),0),IF(AH183&gt;$AF$3,(58*(AH183-$AF$3)^2+25*(AH183-$AF$3))*$AF$7,0)+IF(AI183&gt;$AF$3,(58*(AI183-$AF$3)^2+25*(AI183-$AF$3))*$AG$7,0)+IF(AJ183&gt;$AF$3,(58*(AJ183-$AF$3)^2+25*(AJ183-$AF$3))*$AH$7,0)+IF(AK183&gt;$AF$3,(58*(AK183-$AF$3)^2+25*(AK183-$AF$3))*$AI$7,0))</f>
        <v>#DIV/0!</v>
      </c>
      <c r="AM183" s="89" t="e">
        <f>IF('Emission Calculations'!$E$9="flat",IF(0.056*'Wind Calculations'!$AG183&gt;$AF$3,1,0),IF(OR(AH183&gt;$AF$3,AI183&gt;$AF$3,AJ183&gt;$AF$3,AND((AK183&gt;$AF$3),$AF$7&gt;0)),1,0))</f>
        <v>#DIV/0!</v>
      </c>
      <c r="AN183" s="47"/>
      <c r="AO183" s="148"/>
      <c r="AP183" s="136"/>
      <c r="AQ183" s="89" t="e">
        <f>'Wind Calculations'!$AP183*LN(10/$AP$4)/LN($AP$5/$AP$4)</f>
        <v>#DIV/0!</v>
      </c>
      <c r="AR183" s="89" t="e">
        <f t="shared" si="56"/>
        <v>#DIV/0!</v>
      </c>
      <c r="AS183" s="89" t="e">
        <f t="shared" si="57"/>
        <v>#DIV/0!</v>
      </c>
      <c r="AT183" s="89" t="e">
        <f t="shared" si="58"/>
        <v>#DIV/0!</v>
      </c>
      <c r="AU183" s="89" t="e">
        <f t="shared" si="59"/>
        <v>#DIV/0!</v>
      </c>
      <c r="AV183" s="89" t="e">
        <f>IF('Emission Calculations'!$F$9="flat",IF(0.053*'Wind Calculations'!$AQ183&gt;$AP$3,58*('Wind Calculations'!$AQ183-$AP$3)^2+25*('Wind Calculations'!$AQ183-$AP$3),0),IF(AR183&gt;$AP$3,(58*(AR183-$AP$3)^2+25*(AR183-$AP$3))*$AP$7,0)+IF(AS183&gt;$AP$3,(58*(AS183-$AP$3)^2+25*(AS183-$AP$3))*$AQ$7,0)+IF(AT183&gt;$AP$3,(58*(AT183-$AP$3)^2+25*(AT183-$AP$3))*$AR$7,0)+IF(AU183&gt;$AP$3,(58*(AU183-$AP$3)^2+25*(AU183-$AP$3))*$AS$7,0))</f>
        <v>#DIV/0!</v>
      </c>
      <c r="AW183" s="89" t="e">
        <f>IF('Emission Calculations'!$F$9="flat",IF(0.056*'Wind Calculations'!$AQ183&gt;$AP$3,1,0),IF(OR(AR183&gt;$AP$3,AS183&gt;$AP$3,AT183&gt;$AP$3,AND((AU183&gt;$AP$3),$AP$7&gt;0)),1,0))</f>
        <v>#DIV/0!</v>
      </c>
    </row>
    <row r="184" spans="1:49">
      <c r="A184" s="148"/>
      <c r="B184" s="136"/>
      <c r="C184" s="89" t="e">
        <f>'Wind Calculations'!$B184*LN(10/$B$4)/LN($B$5/$B$4)</f>
        <v>#DIV/0!</v>
      </c>
      <c r="D184" s="89" t="e">
        <f t="shared" si="40"/>
        <v>#DIV/0!</v>
      </c>
      <c r="E184" s="89" t="e">
        <f t="shared" si="41"/>
        <v>#DIV/0!</v>
      </c>
      <c r="F184" s="89" t="e">
        <f t="shared" si="42"/>
        <v>#DIV/0!</v>
      </c>
      <c r="G184" s="89" t="e">
        <f t="shared" si="43"/>
        <v>#DIV/0!</v>
      </c>
      <c r="H184" s="138" t="e">
        <f>IF('Emission Calculations'!$B$9="flat",IF(0.053*'Wind Calculations'!$C184&gt;$B$3,58*('Wind Calculations'!$C184-$B$3)^2+25*('Wind Calculations'!$C184-$B$3),0),IF(D184&gt;$B$3,(58*(D184-$B$3)^2+25*(D184-$B$3))*$B$7,0)+IF(E184&gt;$B$3,(58*(E184-$B$3)^2+25*(E184-$B$3))*$C$7,0)+IF(F184&gt;$B$3,(58*(F184-$B$3)^2+25*(F184-$B$3))*$D$7,0)+IF(G184&gt;$B$3,(58*(G184-$B$3)^2+25*(G184-$B$3))*$E$7,0))</f>
        <v>#DIV/0!</v>
      </c>
      <c r="I184" s="138" t="e">
        <f>IF('Emission Calculations'!$B$9="flat",IF(0.056*'Wind Calculations'!$C184&gt;$B$3,1,0),IF(OR(D184&gt;$B$3,E184&gt;$B$3,F184&gt;$B$3,AND((G184&gt;$B$3),$B$7&gt;0)),1,0))</f>
        <v>#DIV/0!</v>
      </c>
      <c r="J184" s="139"/>
      <c r="K184" s="148"/>
      <c r="L184" s="136"/>
      <c r="M184" s="89" t="e">
        <f>'Wind Calculations'!$L184*LN(10/$L$4)/LN($L$5/$L$4)</f>
        <v>#DIV/0!</v>
      </c>
      <c r="N184" s="89" t="e">
        <f t="shared" si="44"/>
        <v>#DIV/0!</v>
      </c>
      <c r="O184" s="89" t="e">
        <f t="shared" si="45"/>
        <v>#DIV/0!</v>
      </c>
      <c r="P184" s="89" t="e">
        <f t="shared" si="46"/>
        <v>#DIV/0!</v>
      </c>
      <c r="Q184" s="89" t="e">
        <f t="shared" si="47"/>
        <v>#DIV/0!</v>
      </c>
      <c r="R184" s="89" t="e">
        <f>IF('Emission Calculations'!$C$9="flat",IF(0.053*'Wind Calculations'!$M184&gt;$L$3,58*('Wind Calculations'!$M184-$L$3)^2+25*('Wind Calculations'!$M184-$L$3),0),IF(N184&gt;$L$3,(58*(N184-$L$3)^2+25*(N184-$L$3))*$L$7,0)+IF(O184&gt;$L$3,(58*(O184-$L$3)^2+25*(O184-$L$3))*$M$7,0)+IF(P184&gt;$L$3,(58*(P184-$L$3)^2+25*(P184-$L$3))*$N$7,0)+IF(Q184&gt;$L$3,(58*(Q184-$L$3)^2+25*(Q184-$L$3))*$O$7,0))</f>
        <v>#DIV/0!</v>
      </c>
      <c r="S184" s="89" t="e">
        <f>IF('Emission Calculations'!$C$9="flat",IF(0.056*'Wind Calculations'!$M184&gt;$L$3,1,0),IF(OR(N184&gt;$L$3,O184&gt;$L$3,P184&gt;$L$3,AND((Q184&gt;$L$3),$L$7&gt;0)),1,0))</f>
        <v>#DIV/0!</v>
      </c>
      <c r="T184" s="47"/>
      <c r="U184" s="148"/>
      <c r="V184" s="136"/>
      <c r="W184" s="89" t="e">
        <f>'Wind Calculations'!$V184*LN(10/$V$4)/LN($V$5/$V$4)</f>
        <v>#DIV/0!</v>
      </c>
      <c r="X184" s="89" t="e">
        <f t="shared" si="48"/>
        <v>#DIV/0!</v>
      </c>
      <c r="Y184" s="89" t="e">
        <f t="shared" si="49"/>
        <v>#DIV/0!</v>
      </c>
      <c r="Z184" s="89" t="e">
        <f t="shared" si="50"/>
        <v>#DIV/0!</v>
      </c>
      <c r="AA184" s="89" t="e">
        <f t="shared" si="51"/>
        <v>#DIV/0!</v>
      </c>
      <c r="AB184" s="89" t="e">
        <f>IF('Emission Calculations'!$D$9="flat",IF(0.053*'Wind Calculations'!$W184&gt;$V$3,58*('Wind Calculations'!$W184-$L$3)^2+25*('Wind Calculations'!$W184-$L$3),0),IF(X184&gt;$L$3,(58*(X184-$L$3)^2+25*(X184-$L$3))*$V$7,0)+IF(Y184&gt;$V$3,(58*(Y184-$V$3)^2+25*(Y184-$V$3))*$W$7,0)+IF(Z184&gt;$V$3,(58*(Z184-$V$3)^2+25*(Z184-$V$3))*$X$7,0)+IF(AA184&gt;$V$3,(58*(AA184-$V$3)^2+25*(AA184-$V$3))*$Y$7,0))</f>
        <v>#DIV/0!</v>
      </c>
      <c r="AC184" s="89" t="e">
        <f>IF('Emission Calculations'!$D$9="flat",IF(0.056*'Wind Calculations'!$W184&gt;$V$3,1,0),IF(OR(X184&gt;$V$3,Y184&gt;$V$3,Z184&gt;$V$3,AND((AA184&gt;$V$3),$V$7&gt;0)),1,0))</f>
        <v>#DIV/0!</v>
      </c>
      <c r="AD184" s="47"/>
      <c r="AE184" s="148"/>
      <c r="AF184" s="136"/>
      <c r="AG184" s="89" t="e">
        <f>'Wind Calculations'!$AF184*LN(10/$AF$4)/LN($AF$5/$AF$4)</f>
        <v>#DIV/0!</v>
      </c>
      <c r="AH184" s="89" t="e">
        <f t="shared" si="52"/>
        <v>#DIV/0!</v>
      </c>
      <c r="AI184" s="89" t="e">
        <f t="shared" si="53"/>
        <v>#DIV/0!</v>
      </c>
      <c r="AJ184" s="89" t="e">
        <f t="shared" si="54"/>
        <v>#DIV/0!</v>
      </c>
      <c r="AK184" s="89" t="e">
        <f t="shared" si="55"/>
        <v>#DIV/0!</v>
      </c>
      <c r="AL184" s="89" t="e">
        <f>IF('Emission Calculations'!$E$9="flat",IF(0.053*'Wind Calculations'!$AG184&gt;$AF$3,58*('Wind Calculations'!$AG184-$AF$3)^2+25*('Wind Calculations'!$AG184-$AF$3),0),IF(AH184&gt;$AF$3,(58*(AH184-$AF$3)^2+25*(AH184-$AF$3))*$AF$7,0)+IF(AI184&gt;$AF$3,(58*(AI184-$AF$3)^2+25*(AI184-$AF$3))*$AG$7,0)+IF(AJ184&gt;$AF$3,(58*(AJ184-$AF$3)^2+25*(AJ184-$AF$3))*$AH$7,0)+IF(AK184&gt;$AF$3,(58*(AK184-$AF$3)^2+25*(AK184-$AF$3))*$AI$7,0))</f>
        <v>#DIV/0!</v>
      </c>
      <c r="AM184" s="89" t="e">
        <f>IF('Emission Calculations'!$E$9="flat",IF(0.056*'Wind Calculations'!$AG184&gt;$AF$3,1,0),IF(OR(AH184&gt;$AF$3,AI184&gt;$AF$3,AJ184&gt;$AF$3,AND((AK184&gt;$AF$3),$AF$7&gt;0)),1,0))</f>
        <v>#DIV/0!</v>
      </c>
      <c r="AN184" s="47"/>
      <c r="AO184" s="148"/>
      <c r="AP184" s="136"/>
      <c r="AQ184" s="89" t="e">
        <f>'Wind Calculations'!$AP184*LN(10/$AP$4)/LN($AP$5/$AP$4)</f>
        <v>#DIV/0!</v>
      </c>
      <c r="AR184" s="89" t="e">
        <f t="shared" si="56"/>
        <v>#DIV/0!</v>
      </c>
      <c r="AS184" s="89" t="e">
        <f t="shared" si="57"/>
        <v>#DIV/0!</v>
      </c>
      <c r="AT184" s="89" t="e">
        <f t="shared" si="58"/>
        <v>#DIV/0!</v>
      </c>
      <c r="AU184" s="89" t="e">
        <f t="shared" si="59"/>
        <v>#DIV/0!</v>
      </c>
      <c r="AV184" s="89" t="e">
        <f>IF('Emission Calculations'!$F$9="flat",IF(0.053*'Wind Calculations'!$AQ184&gt;$AP$3,58*('Wind Calculations'!$AQ184-$AP$3)^2+25*('Wind Calculations'!$AQ184-$AP$3),0),IF(AR184&gt;$AP$3,(58*(AR184-$AP$3)^2+25*(AR184-$AP$3))*$AP$7,0)+IF(AS184&gt;$AP$3,(58*(AS184-$AP$3)^2+25*(AS184-$AP$3))*$AQ$7,0)+IF(AT184&gt;$AP$3,(58*(AT184-$AP$3)^2+25*(AT184-$AP$3))*$AR$7,0)+IF(AU184&gt;$AP$3,(58*(AU184-$AP$3)^2+25*(AU184-$AP$3))*$AS$7,0))</f>
        <v>#DIV/0!</v>
      </c>
      <c r="AW184" s="89" t="e">
        <f>IF('Emission Calculations'!$F$9="flat",IF(0.056*'Wind Calculations'!$AQ184&gt;$AP$3,1,0),IF(OR(AR184&gt;$AP$3,AS184&gt;$AP$3,AT184&gt;$AP$3,AND((AU184&gt;$AP$3),$AP$7&gt;0)),1,0))</f>
        <v>#DIV/0!</v>
      </c>
    </row>
    <row r="185" spans="1:49">
      <c r="A185" s="148"/>
      <c r="B185" s="136"/>
      <c r="C185" s="89" t="e">
        <f>'Wind Calculations'!$B185*LN(10/$B$4)/LN($B$5/$B$4)</f>
        <v>#DIV/0!</v>
      </c>
      <c r="D185" s="89" t="e">
        <f t="shared" si="40"/>
        <v>#DIV/0!</v>
      </c>
      <c r="E185" s="89" t="e">
        <f t="shared" si="41"/>
        <v>#DIV/0!</v>
      </c>
      <c r="F185" s="89" t="e">
        <f t="shared" si="42"/>
        <v>#DIV/0!</v>
      </c>
      <c r="G185" s="89" t="e">
        <f t="shared" si="43"/>
        <v>#DIV/0!</v>
      </c>
      <c r="H185" s="138" t="e">
        <f>IF('Emission Calculations'!$B$9="flat",IF(0.053*'Wind Calculations'!$C185&gt;$B$3,58*('Wind Calculations'!$C185-$B$3)^2+25*('Wind Calculations'!$C185-$B$3),0),IF(D185&gt;$B$3,(58*(D185-$B$3)^2+25*(D185-$B$3))*$B$7,0)+IF(E185&gt;$B$3,(58*(E185-$B$3)^2+25*(E185-$B$3))*$C$7,0)+IF(F185&gt;$B$3,(58*(F185-$B$3)^2+25*(F185-$B$3))*$D$7,0)+IF(G185&gt;$B$3,(58*(G185-$B$3)^2+25*(G185-$B$3))*$E$7,0))</f>
        <v>#DIV/0!</v>
      </c>
      <c r="I185" s="138" t="e">
        <f>IF('Emission Calculations'!$B$9="flat",IF(0.056*'Wind Calculations'!$C185&gt;$B$3,1,0),IF(OR(D185&gt;$B$3,E185&gt;$B$3,F185&gt;$B$3,AND((G185&gt;$B$3),$B$7&gt;0)),1,0))</f>
        <v>#DIV/0!</v>
      </c>
      <c r="J185" s="139"/>
      <c r="K185" s="148"/>
      <c r="L185" s="136"/>
      <c r="M185" s="89" t="e">
        <f>'Wind Calculations'!$L185*LN(10/$L$4)/LN($L$5/$L$4)</f>
        <v>#DIV/0!</v>
      </c>
      <c r="N185" s="89" t="e">
        <f t="shared" si="44"/>
        <v>#DIV/0!</v>
      </c>
      <c r="O185" s="89" t="e">
        <f t="shared" si="45"/>
        <v>#DIV/0!</v>
      </c>
      <c r="P185" s="89" t="e">
        <f t="shared" si="46"/>
        <v>#DIV/0!</v>
      </c>
      <c r="Q185" s="89" t="e">
        <f t="shared" si="47"/>
        <v>#DIV/0!</v>
      </c>
      <c r="R185" s="89" t="e">
        <f>IF('Emission Calculations'!$C$9="flat",IF(0.053*'Wind Calculations'!$M185&gt;$L$3,58*('Wind Calculations'!$M185-$L$3)^2+25*('Wind Calculations'!$M185-$L$3),0),IF(N185&gt;$L$3,(58*(N185-$L$3)^2+25*(N185-$L$3))*$L$7,0)+IF(O185&gt;$L$3,(58*(O185-$L$3)^2+25*(O185-$L$3))*$M$7,0)+IF(P185&gt;$L$3,(58*(P185-$L$3)^2+25*(P185-$L$3))*$N$7,0)+IF(Q185&gt;$L$3,(58*(Q185-$L$3)^2+25*(Q185-$L$3))*$O$7,0))</f>
        <v>#DIV/0!</v>
      </c>
      <c r="S185" s="89" t="e">
        <f>IF('Emission Calculations'!$C$9="flat",IF(0.056*'Wind Calculations'!$M185&gt;$L$3,1,0),IF(OR(N185&gt;$L$3,O185&gt;$L$3,P185&gt;$L$3,AND((Q185&gt;$L$3),$L$7&gt;0)),1,0))</f>
        <v>#DIV/0!</v>
      </c>
      <c r="T185" s="47"/>
      <c r="U185" s="148"/>
      <c r="V185" s="136"/>
      <c r="W185" s="89" t="e">
        <f>'Wind Calculations'!$V185*LN(10/$V$4)/LN($V$5/$V$4)</f>
        <v>#DIV/0!</v>
      </c>
      <c r="X185" s="89" t="e">
        <f t="shared" si="48"/>
        <v>#DIV/0!</v>
      </c>
      <c r="Y185" s="89" t="e">
        <f t="shared" si="49"/>
        <v>#DIV/0!</v>
      </c>
      <c r="Z185" s="89" t="e">
        <f t="shared" si="50"/>
        <v>#DIV/0!</v>
      </c>
      <c r="AA185" s="89" t="e">
        <f t="shared" si="51"/>
        <v>#DIV/0!</v>
      </c>
      <c r="AB185" s="89" t="e">
        <f>IF('Emission Calculations'!$D$9="flat",IF(0.053*'Wind Calculations'!$W185&gt;$V$3,58*('Wind Calculations'!$W185-$L$3)^2+25*('Wind Calculations'!$W185-$L$3),0),IF(X185&gt;$L$3,(58*(X185-$L$3)^2+25*(X185-$L$3))*$V$7,0)+IF(Y185&gt;$V$3,(58*(Y185-$V$3)^2+25*(Y185-$V$3))*$W$7,0)+IF(Z185&gt;$V$3,(58*(Z185-$V$3)^2+25*(Z185-$V$3))*$X$7,0)+IF(AA185&gt;$V$3,(58*(AA185-$V$3)^2+25*(AA185-$V$3))*$Y$7,0))</f>
        <v>#DIV/0!</v>
      </c>
      <c r="AC185" s="89" t="e">
        <f>IF('Emission Calculations'!$D$9="flat",IF(0.056*'Wind Calculations'!$W185&gt;$V$3,1,0),IF(OR(X185&gt;$V$3,Y185&gt;$V$3,Z185&gt;$V$3,AND((AA185&gt;$V$3),$V$7&gt;0)),1,0))</f>
        <v>#DIV/0!</v>
      </c>
      <c r="AD185" s="47"/>
      <c r="AE185" s="148"/>
      <c r="AF185" s="136"/>
      <c r="AG185" s="89" t="e">
        <f>'Wind Calculations'!$AF185*LN(10/$AF$4)/LN($AF$5/$AF$4)</f>
        <v>#DIV/0!</v>
      </c>
      <c r="AH185" s="89" t="e">
        <f t="shared" si="52"/>
        <v>#DIV/0!</v>
      </c>
      <c r="AI185" s="89" t="e">
        <f t="shared" si="53"/>
        <v>#DIV/0!</v>
      </c>
      <c r="AJ185" s="89" t="e">
        <f t="shared" si="54"/>
        <v>#DIV/0!</v>
      </c>
      <c r="AK185" s="89" t="e">
        <f t="shared" si="55"/>
        <v>#DIV/0!</v>
      </c>
      <c r="AL185" s="89" t="e">
        <f>IF('Emission Calculations'!$E$9="flat",IF(0.053*'Wind Calculations'!$AG185&gt;$AF$3,58*('Wind Calculations'!$AG185-$AF$3)^2+25*('Wind Calculations'!$AG185-$AF$3),0),IF(AH185&gt;$AF$3,(58*(AH185-$AF$3)^2+25*(AH185-$AF$3))*$AF$7,0)+IF(AI185&gt;$AF$3,(58*(AI185-$AF$3)^2+25*(AI185-$AF$3))*$AG$7,0)+IF(AJ185&gt;$AF$3,(58*(AJ185-$AF$3)^2+25*(AJ185-$AF$3))*$AH$7,0)+IF(AK185&gt;$AF$3,(58*(AK185-$AF$3)^2+25*(AK185-$AF$3))*$AI$7,0))</f>
        <v>#DIV/0!</v>
      </c>
      <c r="AM185" s="89" t="e">
        <f>IF('Emission Calculations'!$E$9="flat",IF(0.056*'Wind Calculations'!$AG185&gt;$AF$3,1,0),IF(OR(AH185&gt;$AF$3,AI185&gt;$AF$3,AJ185&gt;$AF$3,AND((AK185&gt;$AF$3),$AF$7&gt;0)),1,0))</f>
        <v>#DIV/0!</v>
      </c>
      <c r="AN185" s="47"/>
      <c r="AO185" s="148"/>
      <c r="AP185" s="136"/>
      <c r="AQ185" s="89" t="e">
        <f>'Wind Calculations'!$AP185*LN(10/$AP$4)/LN($AP$5/$AP$4)</f>
        <v>#DIV/0!</v>
      </c>
      <c r="AR185" s="89" t="e">
        <f t="shared" si="56"/>
        <v>#DIV/0!</v>
      </c>
      <c r="AS185" s="89" t="e">
        <f t="shared" si="57"/>
        <v>#DIV/0!</v>
      </c>
      <c r="AT185" s="89" t="e">
        <f t="shared" si="58"/>
        <v>#DIV/0!</v>
      </c>
      <c r="AU185" s="89" t="e">
        <f t="shared" si="59"/>
        <v>#DIV/0!</v>
      </c>
      <c r="AV185" s="89" t="e">
        <f>IF('Emission Calculations'!$F$9="flat",IF(0.053*'Wind Calculations'!$AQ185&gt;$AP$3,58*('Wind Calculations'!$AQ185-$AP$3)^2+25*('Wind Calculations'!$AQ185-$AP$3),0),IF(AR185&gt;$AP$3,(58*(AR185-$AP$3)^2+25*(AR185-$AP$3))*$AP$7,0)+IF(AS185&gt;$AP$3,(58*(AS185-$AP$3)^2+25*(AS185-$AP$3))*$AQ$7,0)+IF(AT185&gt;$AP$3,(58*(AT185-$AP$3)^2+25*(AT185-$AP$3))*$AR$7,0)+IF(AU185&gt;$AP$3,(58*(AU185-$AP$3)^2+25*(AU185-$AP$3))*$AS$7,0))</f>
        <v>#DIV/0!</v>
      </c>
      <c r="AW185" s="89" t="e">
        <f>IF('Emission Calculations'!$F$9="flat",IF(0.056*'Wind Calculations'!$AQ185&gt;$AP$3,1,0),IF(OR(AR185&gt;$AP$3,AS185&gt;$AP$3,AT185&gt;$AP$3,AND((AU185&gt;$AP$3),$AP$7&gt;0)),1,0))</f>
        <v>#DIV/0!</v>
      </c>
    </row>
    <row r="186" spans="1:49">
      <c r="A186" s="148"/>
      <c r="B186" s="136"/>
      <c r="C186" s="89" t="e">
        <f>'Wind Calculations'!$B186*LN(10/$B$4)/LN($B$5/$B$4)</f>
        <v>#DIV/0!</v>
      </c>
      <c r="D186" s="89" t="e">
        <f t="shared" si="40"/>
        <v>#DIV/0!</v>
      </c>
      <c r="E186" s="89" t="e">
        <f t="shared" si="41"/>
        <v>#DIV/0!</v>
      </c>
      <c r="F186" s="89" t="e">
        <f t="shared" si="42"/>
        <v>#DIV/0!</v>
      </c>
      <c r="G186" s="89" t="e">
        <f t="shared" si="43"/>
        <v>#DIV/0!</v>
      </c>
      <c r="H186" s="138" t="e">
        <f>IF('Emission Calculations'!$B$9="flat",IF(0.053*'Wind Calculations'!$C186&gt;$B$3,58*('Wind Calculations'!$C186-$B$3)^2+25*('Wind Calculations'!$C186-$B$3),0),IF(D186&gt;$B$3,(58*(D186-$B$3)^2+25*(D186-$B$3))*$B$7,0)+IF(E186&gt;$B$3,(58*(E186-$B$3)^2+25*(E186-$B$3))*$C$7,0)+IF(F186&gt;$B$3,(58*(F186-$B$3)^2+25*(F186-$B$3))*$D$7,0)+IF(G186&gt;$B$3,(58*(G186-$B$3)^2+25*(G186-$B$3))*$E$7,0))</f>
        <v>#DIV/0!</v>
      </c>
      <c r="I186" s="138" t="e">
        <f>IF('Emission Calculations'!$B$9="flat",IF(0.056*'Wind Calculations'!$C186&gt;$B$3,1,0),IF(OR(D186&gt;$B$3,E186&gt;$B$3,F186&gt;$B$3,AND((G186&gt;$B$3),$B$7&gt;0)),1,0))</f>
        <v>#DIV/0!</v>
      </c>
      <c r="J186" s="139"/>
      <c r="K186" s="148"/>
      <c r="L186" s="136"/>
      <c r="M186" s="89" t="e">
        <f>'Wind Calculations'!$L186*LN(10/$L$4)/LN($L$5/$L$4)</f>
        <v>#DIV/0!</v>
      </c>
      <c r="N186" s="89" t="e">
        <f t="shared" si="44"/>
        <v>#DIV/0!</v>
      </c>
      <c r="O186" s="89" t="e">
        <f t="shared" si="45"/>
        <v>#DIV/0!</v>
      </c>
      <c r="P186" s="89" t="e">
        <f t="shared" si="46"/>
        <v>#DIV/0!</v>
      </c>
      <c r="Q186" s="89" t="e">
        <f t="shared" si="47"/>
        <v>#DIV/0!</v>
      </c>
      <c r="R186" s="89" t="e">
        <f>IF('Emission Calculations'!$C$9="flat",IF(0.053*'Wind Calculations'!$M186&gt;$L$3,58*('Wind Calculations'!$M186-$L$3)^2+25*('Wind Calculations'!$M186-$L$3),0),IF(N186&gt;$L$3,(58*(N186-$L$3)^2+25*(N186-$L$3))*$L$7,0)+IF(O186&gt;$L$3,(58*(O186-$L$3)^2+25*(O186-$L$3))*$M$7,0)+IF(P186&gt;$L$3,(58*(P186-$L$3)^2+25*(P186-$L$3))*$N$7,0)+IF(Q186&gt;$L$3,(58*(Q186-$L$3)^2+25*(Q186-$L$3))*$O$7,0))</f>
        <v>#DIV/0!</v>
      </c>
      <c r="S186" s="89" t="e">
        <f>IF('Emission Calculations'!$C$9="flat",IF(0.056*'Wind Calculations'!$M186&gt;$L$3,1,0),IF(OR(N186&gt;$L$3,O186&gt;$L$3,P186&gt;$L$3,AND((Q186&gt;$L$3),$L$7&gt;0)),1,0))</f>
        <v>#DIV/0!</v>
      </c>
      <c r="T186" s="47"/>
      <c r="U186" s="148"/>
      <c r="V186" s="136"/>
      <c r="W186" s="89" t="e">
        <f>'Wind Calculations'!$V186*LN(10/$V$4)/LN($V$5/$V$4)</f>
        <v>#DIV/0!</v>
      </c>
      <c r="X186" s="89" t="e">
        <f t="shared" si="48"/>
        <v>#DIV/0!</v>
      </c>
      <c r="Y186" s="89" t="e">
        <f t="shared" si="49"/>
        <v>#DIV/0!</v>
      </c>
      <c r="Z186" s="89" t="e">
        <f t="shared" si="50"/>
        <v>#DIV/0!</v>
      </c>
      <c r="AA186" s="89" t="e">
        <f t="shared" si="51"/>
        <v>#DIV/0!</v>
      </c>
      <c r="AB186" s="89" t="e">
        <f>IF('Emission Calculations'!$D$9="flat",IF(0.053*'Wind Calculations'!$W186&gt;$V$3,58*('Wind Calculations'!$W186-$L$3)^2+25*('Wind Calculations'!$W186-$L$3),0),IF(X186&gt;$L$3,(58*(X186-$L$3)^2+25*(X186-$L$3))*$V$7,0)+IF(Y186&gt;$V$3,(58*(Y186-$V$3)^2+25*(Y186-$V$3))*$W$7,0)+IF(Z186&gt;$V$3,(58*(Z186-$V$3)^2+25*(Z186-$V$3))*$X$7,0)+IF(AA186&gt;$V$3,(58*(AA186-$V$3)^2+25*(AA186-$V$3))*$Y$7,0))</f>
        <v>#DIV/0!</v>
      </c>
      <c r="AC186" s="89" t="e">
        <f>IF('Emission Calculations'!$D$9="flat",IF(0.056*'Wind Calculations'!$W186&gt;$V$3,1,0),IF(OR(X186&gt;$V$3,Y186&gt;$V$3,Z186&gt;$V$3,AND((AA186&gt;$V$3),$V$7&gt;0)),1,0))</f>
        <v>#DIV/0!</v>
      </c>
      <c r="AD186" s="47"/>
      <c r="AE186" s="148"/>
      <c r="AF186" s="136"/>
      <c r="AG186" s="89" t="e">
        <f>'Wind Calculations'!$AF186*LN(10/$AF$4)/LN($AF$5/$AF$4)</f>
        <v>#DIV/0!</v>
      </c>
      <c r="AH186" s="89" t="e">
        <f t="shared" si="52"/>
        <v>#DIV/0!</v>
      </c>
      <c r="AI186" s="89" t="e">
        <f t="shared" si="53"/>
        <v>#DIV/0!</v>
      </c>
      <c r="AJ186" s="89" t="e">
        <f t="shared" si="54"/>
        <v>#DIV/0!</v>
      </c>
      <c r="AK186" s="89" t="e">
        <f t="shared" si="55"/>
        <v>#DIV/0!</v>
      </c>
      <c r="AL186" s="89" t="e">
        <f>IF('Emission Calculations'!$E$9="flat",IF(0.053*'Wind Calculations'!$AG186&gt;$AF$3,58*('Wind Calculations'!$AG186-$AF$3)^2+25*('Wind Calculations'!$AG186-$AF$3),0),IF(AH186&gt;$AF$3,(58*(AH186-$AF$3)^2+25*(AH186-$AF$3))*$AF$7,0)+IF(AI186&gt;$AF$3,(58*(AI186-$AF$3)^2+25*(AI186-$AF$3))*$AG$7,0)+IF(AJ186&gt;$AF$3,(58*(AJ186-$AF$3)^2+25*(AJ186-$AF$3))*$AH$7,0)+IF(AK186&gt;$AF$3,(58*(AK186-$AF$3)^2+25*(AK186-$AF$3))*$AI$7,0))</f>
        <v>#DIV/0!</v>
      </c>
      <c r="AM186" s="89" t="e">
        <f>IF('Emission Calculations'!$E$9="flat",IF(0.056*'Wind Calculations'!$AG186&gt;$AF$3,1,0),IF(OR(AH186&gt;$AF$3,AI186&gt;$AF$3,AJ186&gt;$AF$3,AND((AK186&gt;$AF$3),$AF$7&gt;0)),1,0))</f>
        <v>#DIV/0!</v>
      </c>
      <c r="AN186" s="47"/>
      <c r="AO186" s="148"/>
      <c r="AP186" s="136"/>
      <c r="AQ186" s="89" t="e">
        <f>'Wind Calculations'!$AP186*LN(10/$AP$4)/LN($AP$5/$AP$4)</f>
        <v>#DIV/0!</v>
      </c>
      <c r="AR186" s="89" t="e">
        <f t="shared" si="56"/>
        <v>#DIV/0!</v>
      </c>
      <c r="AS186" s="89" t="e">
        <f t="shared" si="57"/>
        <v>#DIV/0!</v>
      </c>
      <c r="AT186" s="89" t="e">
        <f t="shared" si="58"/>
        <v>#DIV/0!</v>
      </c>
      <c r="AU186" s="89" t="e">
        <f t="shared" si="59"/>
        <v>#DIV/0!</v>
      </c>
      <c r="AV186" s="89" t="e">
        <f>IF('Emission Calculations'!$F$9="flat",IF(0.053*'Wind Calculations'!$AQ186&gt;$AP$3,58*('Wind Calculations'!$AQ186-$AP$3)^2+25*('Wind Calculations'!$AQ186-$AP$3),0),IF(AR186&gt;$AP$3,(58*(AR186-$AP$3)^2+25*(AR186-$AP$3))*$AP$7,0)+IF(AS186&gt;$AP$3,(58*(AS186-$AP$3)^2+25*(AS186-$AP$3))*$AQ$7,0)+IF(AT186&gt;$AP$3,(58*(AT186-$AP$3)^2+25*(AT186-$AP$3))*$AR$7,0)+IF(AU186&gt;$AP$3,(58*(AU186-$AP$3)^2+25*(AU186-$AP$3))*$AS$7,0))</f>
        <v>#DIV/0!</v>
      </c>
      <c r="AW186" s="89" t="e">
        <f>IF('Emission Calculations'!$F$9="flat",IF(0.056*'Wind Calculations'!$AQ186&gt;$AP$3,1,0),IF(OR(AR186&gt;$AP$3,AS186&gt;$AP$3,AT186&gt;$AP$3,AND((AU186&gt;$AP$3),$AP$7&gt;0)),1,0))</f>
        <v>#DIV/0!</v>
      </c>
    </row>
    <row r="187" spans="1:49">
      <c r="A187" s="148"/>
      <c r="B187" s="136"/>
      <c r="C187" s="89" t="e">
        <f>'Wind Calculations'!$B187*LN(10/$B$4)/LN($B$5/$B$4)</f>
        <v>#DIV/0!</v>
      </c>
      <c r="D187" s="89" t="e">
        <f t="shared" si="40"/>
        <v>#DIV/0!</v>
      </c>
      <c r="E187" s="89" t="e">
        <f t="shared" si="41"/>
        <v>#DIV/0!</v>
      </c>
      <c r="F187" s="89" t="e">
        <f t="shared" si="42"/>
        <v>#DIV/0!</v>
      </c>
      <c r="G187" s="89" t="e">
        <f t="shared" si="43"/>
        <v>#DIV/0!</v>
      </c>
      <c r="H187" s="138" t="e">
        <f>IF('Emission Calculations'!$B$9="flat",IF(0.053*'Wind Calculations'!$C187&gt;$B$3,58*('Wind Calculations'!$C187-$B$3)^2+25*('Wind Calculations'!$C187-$B$3),0),IF(D187&gt;$B$3,(58*(D187-$B$3)^2+25*(D187-$B$3))*$B$7,0)+IF(E187&gt;$B$3,(58*(E187-$B$3)^2+25*(E187-$B$3))*$C$7,0)+IF(F187&gt;$B$3,(58*(F187-$B$3)^2+25*(F187-$B$3))*$D$7,0)+IF(G187&gt;$B$3,(58*(G187-$B$3)^2+25*(G187-$B$3))*$E$7,0))</f>
        <v>#DIV/0!</v>
      </c>
      <c r="I187" s="138" t="e">
        <f>IF('Emission Calculations'!$B$9="flat",IF(0.056*'Wind Calculations'!$C187&gt;$B$3,1,0),IF(OR(D187&gt;$B$3,E187&gt;$B$3,F187&gt;$B$3,AND((G187&gt;$B$3),$B$7&gt;0)),1,0))</f>
        <v>#DIV/0!</v>
      </c>
      <c r="J187" s="139"/>
      <c r="K187" s="148"/>
      <c r="L187" s="136"/>
      <c r="M187" s="89" t="e">
        <f>'Wind Calculations'!$L187*LN(10/$L$4)/LN($L$5/$L$4)</f>
        <v>#DIV/0!</v>
      </c>
      <c r="N187" s="89" t="e">
        <f t="shared" si="44"/>
        <v>#DIV/0!</v>
      </c>
      <c r="O187" s="89" t="e">
        <f t="shared" si="45"/>
        <v>#DIV/0!</v>
      </c>
      <c r="P187" s="89" t="e">
        <f t="shared" si="46"/>
        <v>#DIV/0!</v>
      </c>
      <c r="Q187" s="89" t="e">
        <f t="shared" si="47"/>
        <v>#DIV/0!</v>
      </c>
      <c r="R187" s="89" t="e">
        <f>IF('Emission Calculations'!$C$9="flat",IF(0.053*'Wind Calculations'!$M187&gt;$L$3,58*('Wind Calculations'!$M187-$L$3)^2+25*('Wind Calculations'!$M187-$L$3),0),IF(N187&gt;$L$3,(58*(N187-$L$3)^2+25*(N187-$L$3))*$L$7,0)+IF(O187&gt;$L$3,(58*(O187-$L$3)^2+25*(O187-$L$3))*$M$7,0)+IF(P187&gt;$L$3,(58*(P187-$L$3)^2+25*(P187-$L$3))*$N$7,0)+IF(Q187&gt;$L$3,(58*(Q187-$L$3)^2+25*(Q187-$L$3))*$O$7,0))</f>
        <v>#DIV/0!</v>
      </c>
      <c r="S187" s="89" t="e">
        <f>IF('Emission Calculations'!$C$9="flat",IF(0.056*'Wind Calculations'!$M187&gt;$L$3,1,0),IF(OR(N187&gt;$L$3,O187&gt;$L$3,P187&gt;$L$3,AND((Q187&gt;$L$3),$L$7&gt;0)),1,0))</f>
        <v>#DIV/0!</v>
      </c>
      <c r="T187" s="47"/>
      <c r="U187" s="148"/>
      <c r="V187" s="136"/>
      <c r="W187" s="89" t="e">
        <f>'Wind Calculations'!$V187*LN(10/$V$4)/LN($V$5/$V$4)</f>
        <v>#DIV/0!</v>
      </c>
      <c r="X187" s="89" t="e">
        <f t="shared" si="48"/>
        <v>#DIV/0!</v>
      </c>
      <c r="Y187" s="89" t="e">
        <f t="shared" si="49"/>
        <v>#DIV/0!</v>
      </c>
      <c r="Z187" s="89" t="e">
        <f t="shared" si="50"/>
        <v>#DIV/0!</v>
      </c>
      <c r="AA187" s="89" t="e">
        <f t="shared" si="51"/>
        <v>#DIV/0!</v>
      </c>
      <c r="AB187" s="89" t="e">
        <f>IF('Emission Calculations'!$D$9="flat",IF(0.053*'Wind Calculations'!$W187&gt;$V$3,58*('Wind Calculations'!$W187-$L$3)^2+25*('Wind Calculations'!$W187-$L$3),0),IF(X187&gt;$L$3,(58*(X187-$L$3)^2+25*(X187-$L$3))*$V$7,0)+IF(Y187&gt;$V$3,(58*(Y187-$V$3)^2+25*(Y187-$V$3))*$W$7,0)+IF(Z187&gt;$V$3,(58*(Z187-$V$3)^2+25*(Z187-$V$3))*$X$7,0)+IF(AA187&gt;$V$3,(58*(AA187-$V$3)^2+25*(AA187-$V$3))*$Y$7,0))</f>
        <v>#DIV/0!</v>
      </c>
      <c r="AC187" s="89" t="e">
        <f>IF('Emission Calculations'!$D$9="flat",IF(0.056*'Wind Calculations'!$W187&gt;$V$3,1,0),IF(OR(X187&gt;$V$3,Y187&gt;$V$3,Z187&gt;$V$3,AND((AA187&gt;$V$3),$V$7&gt;0)),1,0))</f>
        <v>#DIV/0!</v>
      </c>
      <c r="AD187" s="47"/>
      <c r="AE187" s="148"/>
      <c r="AF187" s="136"/>
      <c r="AG187" s="89" t="e">
        <f>'Wind Calculations'!$AF187*LN(10/$AF$4)/LN($AF$5/$AF$4)</f>
        <v>#DIV/0!</v>
      </c>
      <c r="AH187" s="89" t="e">
        <f t="shared" si="52"/>
        <v>#DIV/0!</v>
      </c>
      <c r="AI187" s="89" t="e">
        <f t="shared" si="53"/>
        <v>#DIV/0!</v>
      </c>
      <c r="AJ187" s="89" t="e">
        <f t="shared" si="54"/>
        <v>#DIV/0!</v>
      </c>
      <c r="AK187" s="89" t="e">
        <f t="shared" si="55"/>
        <v>#DIV/0!</v>
      </c>
      <c r="AL187" s="89" t="e">
        <f>IF('Emission Calculations'!$E$9="flat",IF(0.053*'Wind Calculations'!$AG187&gt;$AF$3,58*('Wind Calculations'!$AG187-$AF$3)^2+25*('Wind Calculations'!$AG187-$AF$3),0),IF(AH187&gt;$AF$3,(58*(AH187-$AF$3)^2+25*(AH187-$AF$3))*$AF$7,0)+IF(AI187&gt;$AF$3,(58*(AI187-$AF$3)^2+25*(AI187-$AF$3))*$AG$7,0)+IF(AJ187&gt;$AF$3,(58*(AJ187-$AF$3)^2+25*(AJ187-$AF$3))*$AH$7,0)+IF(AK187&gt;$AF$3,(58*(AK187-$AF$3)^2+25*(AK187-$AF$3))*$AI$7,0))</f>
        <v>#DIV/0!</v>
      </c>
      <c r="AM187" s="89" t="e">
        <f>IF('Emission Calculations'!$E$9="flat",IF(0.056*'Wind Calculations'!$AG187&gt;$AF$3,1,0),IF(OR(AH187&gt;$AF$3,AI187&gt;$AF$3,AJ187&gt;$AF$3,AND((AK187&gt;$AF$3),$AF$7&gt;0)),1,0))</f>
        <v>#DIV/0!</v>
      </c>
      <c r="AN187" s="47"/>
      <c r="AO187" s="148"/>
      <c r="AP187" s="136"/>
      <c r="AQ187" s="89" t="e">
        <f>'Wind Calculations'!$AP187*LN(10/$AP$4)/LN($AP$5/$AP$4)</f>
        <v>#DIV/0!</v>
      </c>
      <c r="AR187" s="89" t="e">
        <f t="shared" si="56"/>
        <v>#DIV/0!</v>
      </c>
      <c r="AS187" s="89" t="e">
        <f t="shared" si="57"/>
        <v>#DIV/0!</v>
      </c>
      <c r="AT187" s="89" t="e">
        <f t="shared" si="58"/>
        <v>#DIV/0!</v>
      </c>
      <c r="AU187" s="89" t="e">
        <f t="shared" si="59"/>
        <v>#DIV/0!</v>
      </c>
      <c r="AV187" s="89" t="e">
        <f>IF('Emission Calculations'!$F$9="flat",IF(0.053*'Wind Calculations'!$AQ187&gt;$AP$3,58*('Wind Calculations'!$AQ187-$AP$3)^2+25*('Wind Calculations'!$AQ187-$AP$3),0),IF(AR187&gt;$AP$3,(58*(AR187-$AP$3)^2+25*(AR187-$AP$3))*$AP$7,0)+IF(AS187&gt;$AP$3,(58*(AS187-$AP$3)^2+25*(AS187-$AP$3))*$AQ$7,0)+IF(AT187&gt;$AP$3,(58*(AT187-$AP$3)^2+25*(AT187-$AP$3))*$AR$7,0)+IF(AU187&gt;$AP$3,(58*(AU187-$AP$3)^2+25*(AU187-$AP$3))*$AS$7,0))</f>
        <v>#DIV/0!</v>
      </c>
      <c r="AW187" s="89" t="e">
        <f>IF('Emission Calculations'!$F$9="flat",IF(0.056*'Wind Calculations'!$AQ187&gt;$AP$3,1,0),IF(OR(AR187&gt;$AP$3,AS187&gt;$AP$3,AT187&gt;$AP$3,AND((AU187&gt;$AP$3),$AP$7&gt;0)),1,0))</f>
        <v>#DIV/0!</v>
      </c>
    </row>
    <row r="188" spans="1:49">
      <c r="A188" s="148"/>
      <c r="B188" s="136"/>
      <c r="C188" s="89" t="e">
        <f>'Wind Calculations'!$B188*LN(10/$B$4)/LN($B$5/$B$4)</f>
        <v>#DIV/0!</v>
      </c>
      <c r="D188" s="89" t="e">
        <f t="shared" si="40"/>
        <v>#DIV/0!</v>
      </c>
      <c r="E188" s="89" t="e">
        <f t="shared" si="41"/>
        <v>#DIV/0!</v>
      </c>
      <c r="F188" s="89" t="e">
        <f t="shared" si="42"/>
        <v>#DIV/0!</v>
      </c>
      <c r="G188" s="89" t="e">
        <f t="shared" si="43"/>
        <v>#DIV/0!</v>
      </c>
      <c r="H188" s="138" t="e">
        <f>IF('Emission Calculations'!$B$9="flat",IF(0.053*'Wind Calculations'!$C188&gt;$B$3,58*('Wind Calculations'!$C188-$B$3)^2+25*('Wind Calculations'!$C188-$B$3),0),IF(D188&gt;$B$3,(58*(D188-$B$3)^2+25*(D188-$B$3))*$B$7,0)+IF(E188&gt;$B$3,(58*(E188-$B$3)^2+25*(E188-$B$3))*$C$7,0)+IF(F188&gt;$B$3,(58*(F188-$B$3)^2+25*(F188-$B$3))*$D$7,0)+IF(G188&gt;$B$3,(58*(G188-$B$3)^2+25*(G188-$B$3))*$E$7,0))</f>
        <v>#DIV/0!</v>
      </c>
      <c r="I188" s="138" t="e">
        <f>IF('Emission Calculations'!$B$9="flat",IF(0.056*'Wind Calculations'!$C188&gt;$B$3,1,0),IF(OR(D188&gt;$B$3,E188&gt;$B$3,F188&gt;$B$3,AND((G188&gt;$B$3),$B$7&gt;0)),1,0))</f>
        <v>#DIV/0!</v>
      </c>
      <c r="J188" s="139"/>
      <c r="K188" s="148"/>
      <c r="L188" s="136"/>
      <c r="M188" s="89" t="e">
        <f>'Wind Calculations'!$L188*LN(10/$L$4)/LN($L$5/$L$4)</f>
        <v>#DIV/0!</v>
      </c>
      <c r="N188" s="89" t="e">
        <f t="shared" si="44"/>
        <v>#DIV/0!</v>
      </c>
      <c r="O188" s="89" t="e">
        <f t="shared" si="45"/>
        <v>#DIV/0!</v>
      </c>
      <c r="P188" s="89" t="e">
        <f t="shared" si="46"/>
        <v>#DIV/0!</v>
      </c>
      <c r="Q188" s="89" t="e">
        <f t="shared" si="47"/>
        <v>#DIV/0!</v>
      </c>
      <c r="R188" s="89" t="e">
        <f>IF('Emission Calculations'!$C$9="flat",IF(0.053*'Wind Calculations'!$M188&gt;$L$3,58*('Wind Calculations'!$M188-$L$3)^2+25*('Wind Calculations'!$M188-$L$3),0),IF(N188&gt;$L$3,(58*(N188-$L$3)^2+25*(N188-$L$3))*$L$7,0)+IF(O188&gt;$L$3,(58*(O188-$L$3)^2+25*(O188-$L$3))*$M$7,0)+IF(P188&gt;$L$3,(58*(P188-$L$3)^2+25*(P188-$L$3))*$N$7,0)+IF(Q188&gt;$L$3,(58*(Q188-$L$3)^2+25*(Q188-$L$3))*$O$7,0))</f>
        <v>#DIV/0!</v>
      </c>
      <c r="S188" s="89" t="e">
        <f>IF('Emission Calculations'!$C$9="flat",IF(0.056*'Wind Calculations'!$M188&gt;$L$3,1,0),IF(OR(N188&gt;$L$3,O188&gt;$L$3,P188&gt;$L$3,AND((Q188&gt;$L$3),$L$7&gt;0)),1,0))</f>
        <v>#DIV/0!</v>
      </c>
      <c r="T188" s="47"/>
      <c r="U188" s="148"/>
      <c r="V188" s="136"/>
      <c r="W188" s="89" t="e">
        <f>'Wind Calculations'!$V188*LN(10/$V$4)/LN($V$5/$V$4)</f>
        <v>#DIV/0!</v>
      </c>
      <c r="X188" s="89" t="e">
        <f t="shared" si="48"/>
        <v>#DIV/0!</v>
      </c>
      <c r="Y188" s="89" t="e">
        <f t="shared" si="49"/>
        <v>#DIV/0!</v>
      </c>
      <c r="Z188" s="89" t="e">
        <f t="shared" si="50"/>
        <v>#DIV/0!</v>
      </c>
      <c r="AA188" s="89" t="e">
        <f t="shared" si="51"/>
        <v>#DIV/0!</v>
      </c>
      <c r="AB188" s="89" t="e">
        <f>IF('Emission Calculations'!$D$9="flat",IF(0.053*'Wind Calculations'!$W188&gt;$V$3,58*('Wind Calculations'!$W188-$L$3)^2+25*('Wind Calculations'!$W188-$L$3),0),IF(X188&gt;$L$3,(58*(X188-$L$3)^2+25*(X188-$L$3))*$V$7,0)+IF(Y188&gt;$V$3,(58*(Y188-$V$3)^2+25*(Y188-$V$3))*$W$7,0)+IF(Z188&gt;$V$3,(58*(Z188-$V$3)^2+25*(Z188-$V$3))*$X$7,0)+IF(AA188&gt;$V$3,(58*(AA188-$V$3)^2+25*(AA188-$V$3))*$Y$7,0))</f>
        <v>#DIV/0!</v>
      </c>
      <c r="AC188" s="89" t="e">
        <f>IF('Emission Calculations'!$D$9="flat",IF(0.056*'Wind Calculations'!$W188&gt;$V$3,1,0),IF(OR(X188&gt;$V$3,Y188&gt;$V$3,Z188&gt;$V$3,AND((AA188&gt;$V$3),$V$7&gt;0)),1,0))</f>
        <v>#DIV/0!</v>
      </c>
      <c r="AD188" s="47"/>
      <c r="AE188" s="148"/>
      <c r="AF188" s="136"/>
      <c r="AG188" s="89" t="e">
        <f>'Wind Calculations'!$AF188*LN(10/$AF$4)/LN($AF$5/$AF$4)</f>
        <v>#DIV/0!</v>
      </c>
      <c r="AH188" s="89" t="e">
        <f t="shared" si="52"/>
        <v>#DIV/0!</v>
      </c>
      <c r="AI188" s="89" t="e">
        <f t="shared" si="53"/>
        <v>#DIV/0!</v>
      </c>
      <c r="AJ188" s="89" t="e">
        <f t="shared" si="54"/>
        <v>#DIV/0!</v>
      </c>
      <c r="AK188" s="89" t="e">
        <f t="shared" si="55"/>
        <v>#DIV/0!</v>
      </c>
      <c r="AL188" s="89" t="e">
        <f>IF('Emission Calculations'!$E$9="flat",IF(0.053*'Wind Calculations'!$AG188&gt;$AF$3,58*('Wind Calculations'!$AG188-$AF$3)^2+25*('Wind Calculations'!$AG188-$AF$3),0),IF(AH188&gt;$AF$3,(58*(AH188-$AF$3)^2+25*(AH188-$AF$3))*$AF$7,0)+IF(AI188&gt;$AF$3,(58*(AI188-$AF$3)^2+25*(AI188-$AF$3))*$AG$7,0)+IF(AJ188&gt;$AF$3,(58*(AJ188-$AF$3)^2+25*(AJ188-$AF$3))*$AH$7,0)+IF(AK188&gt;$AF$3,(58*(AK188-$AF$3)^2+25*(AK188-$AF$3))*$AI$7,0))</f>
        <v>#DIV/0!</v>
      </c>
      <c r="AM188" s="89" t="e">
        <f>IF('Emission Calculations'!$E$9="flat",IF(0.056*'Wind Calculations'!$AG188&gt;$AF$3,1,0),IF(OR(AH188&gt;$AF$3,AI188&gt;$AF$3,AJ188&gt;$AF$3,AND((AK188&gt;$AF$3),$AF$7&gt;0)),1,0))</f>
        <v>#DIV/0!</v>
      </c>
      <c r="AN188" s="47"/>
      <c r="AO188" s="148"/>
      <c r="AP188" s="136"/>
      <c r="AQ188" s="89" t="e">
        <f>'Wind Calculations'!$AP188*LN(10/$AP$4)/LN($AP$5/$AP$4)</f>
        <v>#DIV/0!</v>
      </c>
      <c r="AR188" s="89" t="e">
        <f t="shared" si="56"/>
        <v>#DIV/0!</v>
      </c>
      <c r="AS188" s="89" t="e">
        <f t="shared" si="57"/>
        <v>#DIV/0!</v>
      </c>
      <c r="AT188" s="89" t="e">
        <f t="shared" si="58"/>
        <v>#DIV/0!</v>
      </c>
      <c r="AU188" s="89" t="e">
        <f t="shared" si="59"/>
        <v>#DIV/0!</v>
      </c>
      <c r="AV188" s="89" t="e">
        <f>IF('Emission Calculations'!$F$9="flat",IF(0.053*'Wind Calculations'!$AQ188&gt;$AP$3,58*('Wind Calculations'!$AQ188-$AP$3)^2+25*('Wind Calculations'!$AQ188-$AP$3),0),IF(AR188&gt;$AP$3,(58*(AR188-$AP$3)^2+25*(AR188-$AP$3))*$AP$7,0)+IF(AS188&gt;$AP$3,(58*(AS188-$AP$3)^2+25*(AS188-$AP$3))*$AQ$7,0)+IF(AT188&gt;$AP$3,(58*(AT188-$AP$3)^2+25*(AT188-$AP$3))*$AR$7,0)+IF(AU188&gt;$AP$3,(58*(AU188-$AP$3)^2+25*(AU188-$AP$3))*$AS$7,0))</f>
        <v>#DIV/0!</v>
      </c>
      <c r="AW188" s="89" t="e">
        <f>IF('Emission Calculations'!$F$9="flat",IF(0.056*'Wind Calculations'!$AQ188&gt;$AP$3,1,0),IF(OR(AR188&gt;$AP$3,AS188&gt;$AP$3,AT188&gt;$AP$3,AND((AU188&gt;$AP$3),$AP$7&gt;0)),1,0))</f>
        <v>#DIV/0!</v>
      </c>
    </row>
    <row r="189" spans="1:49">
      <c r="A189" s="148"/>
      <c r="B189" s="136"/>
      <c r="C189" s="89" t="e">
        <f>'Wind Calculations'!$B189*LN(10/$B$4)/LN($B$5/$B$4)</f>
        <v>#DIV/0!</v>
      </c>
      <c r="D189" s="89" t="e">
        <f t="shared" si="40"/>
        <v>#DIV/0!</v>
      </c>
      <c r="E189" s="89" t="e">
        <f t="shared" si="41"/>
        <v>#DIV/0!</v>
      </c>
      <c r="F189" s="89" t="e">
        <f t="shared" si="42"/>
        <v>#DIV/0!</v>
      </c>
      <c r="G189" s="89" t="e">
        <f t="shared" si="43"/>
        <v>#DIV/0!</v>
      </c>
      <c r="H189" s="138" t="e">
        <f>IF('Emission Calculations'!$B$9="flat",IF(0.053*'Wind Calculations'!$C189&gt;$B$3,58*('Wind Calculations'!$C189-$B$3)^2+25*('Wind Calculations'!$C189-$B$3),0),IF(D189&gt;$B$3,(58*(D189-$B$3)^2+25*(D189-$B$3))*$B$7,0)+IF(E189&gt;$B$3,(58*(E189-$B$3)^2+25*(E189-$B$3))*$C$7,0)+IF(F189&gt;$B$3,(58*(F189-$B$3)^2+25*(F189-$B$3))*$D$7,0)+IF(G189&gt;$B$3,(58*(G189-$B$3)^2+25*(G189-$B$3))*$E$7,0))</f>
        <v>#DIV/0!</v>
      </c>
      <c r="I189" s="138" t="e">
        <f>IF('Emission Calculations'!$B$9="flat",IF(0.056*'Wind Calculations'!$C189&gt;$B$3,1,0),IF(OR(D189&gt;$B$3,E189&gt;$B$3,F189&gt;$B$3,AND((G189&gt;$B$3),$B$7&gt;0)),1,0))</f>
        <v>#DIV/0!</v>
      </c>
      <c r="J189" s="139"/>
      <c r="K189" s="148"/>
      <c r="L189" s="136"/>
      <c r="M189" s="89" t="e">
        <f>'Wind Calculations'!$L189*LN(10/$L$4)/LN($L$5/$L$4)</f>
        <v>#DIV/0!</v>
      </c>
      <c r="N189" s="89" t="e">
        <f t="shared" si="44"/>
        <v>#DIV/0!</v>
      </c>
      <c r="O189" s="89" t="e">
        <f t="shared" si="45"/>
        <v>#DIV/0!</v>
      </c>
      <c r="P189" s="89" t="e">
        <f t="shared" si="46"/>
        <v>#DIV/0!</v>
      </c>
      <c r="Q189" s="89" t="e">
        <f t="shared" si="47"/>
        <v>#DIV/0!</v>
      </c>
      <c r="R189" s="89" t="e">
        <f>IF('Emission Calculations'!$C$9="flat",IF(0.053*'Wind Calculations'!$M189&gt;$L$3,58*('Wind Calculations'!$M189-$L$3)^2+25*('Wind Calculations'!$M189-$L$3),0),IF(N189&gt;$L$3,(58*(N189-$L$3)^2+25*(N189-$L$3))*$L$7,0)+IF(O189&gt;$L$3,(58*(O189-$L$3)^2+25*(O189-$L$3))*$M$7,0)+IF(P189&gt;$L$3,(58*(P189-$L$3)^2+25*(P189-$L$3))*$N$7,0)+IF(Q189&gt;$L$3,(58*(Q189-$L$3)^2+25*(Q189-$L$3))*$O$7,0))</f>
        <v>#DIV/0!</v>
      </c>
      <c r="S189" s="89" t="e">
        <f>IF('Emission Calculations'!$C$9="flat",IF(0.056*'Wind Calculations'!$M189&gt;$L$3,1,0),IF(OR(N189&gt;$L$3,O189&gt;$L$3,P189&gt;$L$3,AND((Q189&gt;$L$3),$L$7&gt;0)),1,0))</f>
        <v>#DIV/0!</v>
      </c>
      <c r="T189" s="47"/>
      <c r="U189" s="148"/>
      <c r="V189" s="136"/>
      <c r="W189" s="89" t="e">
        <f>'Wind Calculations'!$V189*LN(10/$V$4)/LN($V$5/$V$4)</f>
        <v>#DIV/0!</v>
      </c>
      <c r="X189" s="89" t="e">
        <f t="shared" si="48"/>
        <v>#DIV/0!</v>
      </c>
      <c r="Y189" s="89" t="e">
        <f t="shared" si="49"/>
        <v>#DIV/0!</v>
      </c>
      <c r="Z189" s="89" t="e">
        <f t="shared" si="50"/>
        <v>#DIV/0!</v>
      </c>
      <c r="AA189" s="89" t="e">
        <f t="shared" si="51"/>
        <v>#DIV/0!</v>
      </c>
      <c r="AB189" s="89" t="e">
        <f>IF('Emission Calculations'!$D$9="flat",IF(0.053*'Wind Calculations'!$W189&gt;$V$3,58*('Wind Calculations'!$W189-$L$3)^2+25*('Wind Calculations'!$W189-$L$3),0),IF(X189&gt;$L$3,(58*(X189-$L$3)^2+25*(X189-$L$3))*$V$7,0)+IF(Y189&gt;$V$3,(58*(Y189-$V$3)^2+25*(Y189-$V$3))*$W$7,0)+IF(Z189&gt;$V$3,(58*(Z189-$V$3)^2+25*(Z189-$V$3))*$X$7,0)+IF(AA189&gt;$V$3,(58*(AA189-$V$3)^2+25*(AA189-$V$3))*$Y$7,0))</f>
        <v>#DIV/0!</v>
      </c>
      <c r="AC189" s="89" t="e">
        <f>IF('Emission Calculations'!$D$9="flat",IF(0.056*'Wind Calculations'!$W189&gt;$V$3,1,0),IF(OR(X189&gt;$V$3,Y189&gt;$V$3,Z189&gt;$V$3,AND((AA189&gt;$V$3),$V$7&gt;0)),1,0))</f>
        <v>#DIV/0!</v>
      </c>
      <c r="AD189" s="47"/>
      <c r="AE189" s="148"/>
      <c r="AF189" s="136"/>
      <c r="AG189" s="89" t="e">
        <f>'Wind Calculations'!$AF189*LN(10/$AF$4)/LN($AF$5/$AF$4)</f>
        <v>#DIV/0!</v>
      </c>
      <c r="AH189" s="89" t="e">
        <f t="shared" si="52"/>
        <v>#DIV/0!</v>
      </c>
      <c r="AI189" s="89" t="e">
        <f t="shared" si="53"/>
        <v>#DIV/0!</v>
      </c>
      <c r="AJ189" s="89" t="e">
        <f t="shared" si="54"/>
        <v>#DIV/0!</v>
      </c>
      <c r="AK189" s="89" t="e">
        <f t="shared" si="55"/>
        <v>#DIV/0!</v>
      </c>
      <c r="AL189" s="89" t="e">
        <f>IF('Emission Calculations'!$E$9="flat",IF(0.053*'Wind Calculations'!$AG189&gt;$AF$3,58*('Wind Calculations'!$AG189-$AF$3)^2+25*('Wind Calculations'!$AG189-$AF$3),0),IF(AH189&gt;$AF$3,(58*(AH189-$AF$3)^2+25*(AH189-$AF$3))*$AF$7,0)+IF(AI189&gt;$AF$3,(58*(AI189-$AF$3)^2+25*(AI189-$AF$3))*$AG$7,0)+IF(AJ189&gt;$AF$3,(58*(AJ189-$AF$3)^2+25*(AJ189-$AF$3))*$AH$7,0)+IF(AK189&gt;$AF$3,(58*(AK189-$AF$3)^2+25*(AK189-$AF$3))*$AI$7,0))</f>
        <v>#DIV/0!</v>
      </c>
      <c r="AM189" s="89" t="e">
        <f>IF('Emission Calculations'!$E$9="flat",IF(0.056*'Wind Calculations'!$AG189&gt;$AF$3,1,0),IF(OR(AH189&gt;$AF$3,AI189&gt;$AF$3,AJ189&gt;$AF$3,AND((AK189&gt;$AF$3),$AF$7&gt;0)),1,0))</f>
        <v>#DIV/0!</v>
      </c>
      <c r="AN189" s="47"/>
      <c r="AO189" s="148"/>
      <c r="AP189" s="136"/>
      <c r="AQ189" s="89" t="e">
        <f>'Wind Calculations'!$AP189*LN(10/$AP$4)/LN($AP$5/$AP$4)</f>
        <v>#DIV/0!</v>
      </c>
      <c r="AR189" s="89" t="e">
        <f t="shared" si="56"/>
        <v>#DIV/0!</v>
      </c>
      <c r="AS189" s="89" t="e">
        <f t="shared" si="57"/>
        <v>#DIV/0!</v>
      </c>
      <c r="AT189" s="89" t="e">
        <f t="shared" si="58"/>
        <v>#DIV/0!</v>
      </c>
      <c r="AU189" s="89" t="e">
        <f t="shared" si="59"/>
        <v>#DIV/0!</v>
      </c>
      <c r="AV189" s="89" t="e">
        <f>IF('Emission Calculations'!$F$9="flat",IF(0.053*'Wind Calculations'!$AQ189&gt;$AP$3,58*('Wind Calculations'!$AQ189-$AP$3)^2+25*('Wind Calculations'!$AQ189-$AP$3),0),IF(AR189&gt;$AP$3,(58*(AR189-$AP$3)^2+25*(AR189-$AP$3))*$AP$7,0)+IF(AS189&gt;$AP$3,(58*(AS189-$AP$3)^2+25*(AS189-$AP$3))*$AQ$7,0)+IF(AT189&gt;$AP$3,(58*(AT189-$AP$3)^2+25*(AT189-$AP$3))*$AR$7,0)+IF(AU189&gt;$AP$3,(58*(AU189-$AP$3)^2+25*(AU189-$AP$3))*$AS$7,0))</f>
        <v>#DIV/0!</v>
      </c>
      <c r="AW189" s="89" t="e">
        <f>IF('Emission Calculations'!$F$9="flat",IF(0.056*'Wind Calculations'!$AQ189&gt;$AP$3,1,0),IF(OR(AR189&gt;$AP$3,AS189&gt;$AP$3,AT189&gt;$AP$3,AND((AU189&gt;$AP$3),$AP$7&gt;0)),1,0))</f>
        <v>#DIV/0!</v>
      </c>
    </row>
    <row r="190" spans="1:49">
      <c r="A190" s="148"/>
      <c r="B190" s="136"/>
      <c r="C190" s="89" t="e">
        <f>'Wind Calculations'!$B190*LN(10/$B$4)/LN($B$5/$B$4)</f>
        <v>#DIV/0!</v>
      </c>
      <c r="D190" s="89" t="e">
        <f t="shared" si="40"/>
        <v>#DIV/0!</v>
      </c>
      <c r="E190" s="89" t="e">
        <f t="shared" si="41"/>
        <v>#DIV/0!</v>
      </c>
      <c r="F190" s="89" t="e">
        <f t="shared" si="42"/>
        <v>#DIV/0!</v>
      </c>
      <c r="G190" s="89" t="e">
        <f t="shared" si="43"/>
        <v>#DIV/0!</v>
      </c>
      <c r="H190" s="138" t="e">
        <f>IF('Emission Calculations'!$B$9="flat",IF(0.053*'Wind Calculations'!$C190&gt;$B$3,58*('Wind Calculations'!$C190-$B$3)^2+25*('Wind Calculations'!$C190-$B$3),0),IF(D190&gt;$B$3,(58*(D190-$B$3)^2+25*(D190-$B$3))*$B$7,0)+IF(E190&gt;$B$3,(58*(E190-$B$3)^2+25*(E190-$B$3))*$C$7,0)+IF(F190&gt;$B$3,(58*(F190-$B$3)^2+25*(F190-$B$3))*$D$7,0)+IF(G190&gt;$B$3,(58*(G190-$B$3)^2+25*(G190-$B$3))*$E$7,0))</f>
        <v>#DIV/0!</v>
      </c>
      <c r="I190" s="138" t="e">
        <f>IF('Emission Calculations'!$B$9="flat",IF(0.056*'Wind Calculations'!$C190&gt;$B$3,1,0),IF(OR(D190&gt;$B$3,E190&gt;$B$3,F190&gt;$B$3,AND((G190&gt;$B$3),$B$7&gt;0)),1,0))</f>
        <v>#DIV/0!</v>
      </c>
      <c r="J190" s="139"/>
      <c r="K190" s="148"/>
      <c r="L190" s="136"/>
      <c r="M190" s="89" t="e">
        <f>'Wind Calculations'!$L190*LN(10/$L$4)/LN($L$5/$L$4)</f>
        <v>#DIV/0!</v>
      </c>
      <c r="N190" s="89" t="e">
        <f t="shared" si="44"/>
        <v>#DIV/0!</v>
      </c>
      <c r="O190" s="89" t="e">
        <f t="shared" si="45"/>
        <v>#DIV/0!</v>
      </c>
      <c r="P190" s="89" t="e">
        <f t="shared" si="46"/>
        <v>#DIV/0!</v>
      </c>
      <c r="Q190" s="89" t="e">
        <f t="shared" si="47"/>
        <v>#DIV/0!</v>
      </c>
      <c r="R190" s="89" t="e">
        <f>IF('Emission Calculations'!$C$9="flat",IF(0.053*'Wind Calculations'!$M190&gt;$L$3,58*('Wind Calculations'!$M190-$L$3)^2+25*('Wind Calculations'!$M190-$L$3),0),IF(N190&gt;$L$3,(58*(N190-$L$3)^2+25*(N190-$L$3))*$L$7,0)+IF(O190&gt;$L$3,(58*(O190-$L$3)^2+25*(O190-$L$3))*$M$7,0)+IF(P190&gt;$L$3,(58*(P190-$L$3)^2+25*(P190-$L$3))*$N$7,0)+IF(Q190&gt;$L$3,(58*(Q190-$L$3)^2+25*(Q190-$L$3))*$O$7,0))</f>
        <v>#DIV/0!</v>
      </c>
      <c r="S190" s="89" t="e">
        <f>IF('Emission Calculations'!$C$9="flat",IF(0.056*'Wind Calculations'!$M190&gt;$L$3,1,0),IF(OR(N190&gt;$L$3,O190&gt;$L$3,P190&gt;$L$3,AND((Q190&gt;$L$3),$L$7&gt;0)),1,0))</f>
        <v>#DIV/0!</v>
      </c>
      <c r="T190" s="47"/>
      <c r="U190" s="148"/>
      <c r="V190" s="136"/>
      <c r="W190" s="89" t="e">
        <f>'Wind Calculations'!$V190*LN(10/$V$4)/LN($V$5/$V$4)</f>
        <v>#DIV/0!</v>
      </c>
      <c r="X190" s="89" t="e">
        <f t="shared" si="48"/>
        <v>#DIV/0!</v>
      </c>
      <c r="Y190" s="89" t="e">
        <f t="shared" si="49"/>
        <v>#DIV/0!</v>
      </c>
      <c r="Z190" s="89" t="e">
        <f t="shared" si="50"/>
        <v>#DIV/0!</v>
      </c>
      <c r="AA190" s="89" t="e">
        <f t="shared" si="51"/>
        <v>#DIV/0!</v>
      </c>
      <c r="AB190" s="89" t="e">
        <f>IF('Emission Calculations'!$D$9="flat",IF(0.053*'Wind Calculations'!$W190&gt;$V$3,58*('Wind Calculations'!$W190-$L$3)^2+25*('Wind Calculations'!$W190-$L$3),0),IF(X190&gt;$L$3,(58*(X190-$L$3)^2+25*(X190-$L$3))*$V$7,0)+IF(Y190&gt;$V$3,(58*(Y190-$V$3)^2+25*(Y190-$V$3))*$W$7,0)+IF(Z190&gt;$V$3,(58*(Z190-$V$3)^2+25*(Z190-$V$3))*$X$7,0)+IF(AA190&gt;$V$3,(58*(AA190-$V$3)^2+25*(AA190-$V$3))*$Y$7,0))</f>
        <v>#DIV/0!</v>
      </c>
      <c r="AC190" s="89" t="e">
        <f>IF('Emission Calculations'!$D$9="flat",IF(0.056*'Wind Calculations'!$W190&gt;$V$3,1,0),IF(OR(X190&gt;$V$3,Y190&gt;$V$3,Z190&gt;$V$3,AND((AA190&gt;$V$3),$V$7&gt;0)),1,0))</f>
        <v>#DIV/0!</v>
      </c>
      <c r="AD190" s="47"/>
      <c r="AE190" s="148"/>
      <c r="AF190" s="136"/>
      <c r="AG190" s="89" t="e">
        <f>'Wind Calculations'!$AF190*LN(10/$AF$4)/LN($AF$5/$AF$4)</f>
        <v>#DIV/0!</v>
      </c>
      <c r="AH190" s="89" t="e">
        <f t="shared" si="52"/>
        <v>#DIV/0!</v>
      </c>
      <c r="AI190" s="89" t="e">
        <f t="shared" si="53"/>
        <v>#DIV/0!</v>
      </c>
      <c r="AJ190" s="89" t="e">
        <f t="shared" si="54"/>
        <v>#DIV/0!</v>
      </c>
      <c r="AK190" s="89" t="e">
        <f t="shared" si="55"/>
        <v>#DIV/0!</v>
      </c>
      <c r="AL190" s="89" t="e">
        <f>IF('Emission Calculations'!$E$9="flat",IF(0.053*'Wind Calculations'!$AG190&gt;$AF$3,58*('Wind Calculations'!$AG190-$AF$3)^2+25*('Wind Calculations'!$AG190-$AF$3),0),IF(AH190&gt;$AF$3,(58*(AH190-$AF$3)^2+25*(AH190-$AF$3))*$AF$7,0)+IF(AI190&gt;$AF$3,(58*(AI190-$AF$3)^2+25*(AI190-$AF$3))*$AG$7,0)+IF(AJ190&gt;$AF$3,(58*(AJ190-$AF$3)^2+25*(AJ190-$AF$3))*$AH$7,0)+IF(AK190&gt;$AF$3,(58*(AK190-$AF$3)^2+25*(AK190-$AF$3))*$AI$7,0))</f>
        <v>#DIV/0!</v>
      </c>
      <c r="AM190" s="89" t="e">
        <f>IF('Emission Calculations'!$E$9="flat",IF(0.056*'Wind Calculations'!$AG190&gt;$AF$3,1,0),IF(OR(AH190&gt;$AF$3,AI190&gt;$AF$3,AJ190&gt;$AF$3,AND((AK190&gt;$AF$3),$AF$7&gt;0)),1,0))</f>
        <v>#DIV/0!</v>
      </c>
      <c r="AN190" s="47"/>
      <c r="AO190" s="148"/>
      <c r="AP190" s="136"/>
      <c r="AQ190" s="89" t="e">
        <f>'Wind Calculations'!$AP190*LN(10/$AP$4)/LN($AP$5/$AP$4)</f>
        <v>#DIV/0!</v>
      </c>
      <c r="AR190" s="89" t="e">
        <f t="shared" si="56"/>
        <v>#DIV/0!</v>
      </c>
      <c r="AS190" s="89" t="e">
        <f t="shared" si="57"/>
        <v>#DIV/0!</v>
      </c>
      <c r="AT190" s="89" t="e">
        <f t="shared" si="58"/>
        <v>#DIV/0!</v>
      </c>
      <c r="AU190" s="89" t="e">
        <f t="shared" si="59"/>
        <v>#DIV/0!</v>
      </c>
      <c r="AV190" s="89" t="e">
        <f>IF('Emission Calculations'!$F$9="flat",IF(0.053*'Wind Calculations'!$AQ190&gt;$AP$3,58*('Wind Calculations'!$AQ190-$AP$3)^2+25*('Wind Calculations'!$AQ190-$AP$3),0),IF(AR190&gt;$AP$3,(58*(AR190-$AP$3)^2+25*(AR190-$AP$3))*$AP$7,0)+IF(AS190&gt;$AP$3,(58*(AS190-$AP$3)^2+25*(AS190-$AP$3))*$AQ$7,0)+IF(AT190&gt;$AP$3,(58*(AT190-$AP$3)^2+25*(AT190-$AP$3))*$AR$7,0)+IF(AU190&gt;$AP$3,(58*(AU190-$AP$3)^2+25*(AU190-$AP$3))*$AS$7,0))</f>
        <v>#DIV/0!</v>
      </c>
      <c r="AW190" s="89" t="e">
        <f>IF('Emission Calculations'!$F$9="flat",IF(0.056*'Wind Calculations'!$AQ190&gt;$AP$3,1,0),IF(OR(AR190&gt;$AP$3,AS190&gt;$AP$3,AT190&gt;$AP$3,AND((AU190&gt;$AP$3),$AP$7&gt;0)),1,0))</f>
        <v>#DIV/0!</v>
      </c>
    </row>
    <row r="191" spans="1:49">
      <c r="A191" s="148"/>
      <c r="B191" s="136"/>
      <c r="C191" s="89" t="e">
        <f>'Wind Calculations'!$B191*LN(10/$B$4)/LN($B$5/$B$4)</f>
        <v>#DIV/0!</v>
      </c>
      <c r="D191" s="89" t="e">
        <f t="shared" si="40"/>
        <v>#DIV/0!</v>
      </c>
      <c r="E191" s="89" t="e">
        <f t="shared" si="41"/>
        <v>#DIV/0!</v>
      </c>
      <c r="F191" s="89" t="e">
        <f t="shared" si="42"/>
        <v>#DIV/0!</v>
      </c>
      <c r="G191" s="89" t="e">
        <f t="shared" si="43"/>
        <v>#DIV/0!</v>
      </c>
      <c r="H191" s="138" t="e">
        <f>IF('Emission Calculations'!$B$9="flat",IF(0.053*'Wind Calculations'!$C191&gt;$B$3,58*('Wind Calculations'!$C191-$B$3)^2+25*('Wind Calculations'!$C191-$B$3),0),IF(D191&gt;$B$3,(58*(D191-$B$3)^2+25*(D191-$B$3))*$B$7,0)+IF(E191&gt;$B$3,(58*(E191-$B$3)^2+25*(E191-$B$3))*$C$7,0)+IF(F191&gt;$B$3,(58*(F191-$B$3)^2+25*(F191-$B$3))*$D$7,0)+IF(G191&gt;$B$3,(58*(G191-$B$3)^2+25*(G191-$B$3))*$E$7,0))</f>
        <v>#DIV/0!</v>
      </c>
      <c r="I191" s="138" t="e">
        <f>IF('Emission Calculations'!$B$9="flat",IF(0.056*'Wind Calculations'!$C191&gt;$B$3,1,0),IF(OR(D191&gt;$B$3,E191&gt;$B$3,F191&gt;$B$3,AND((G191&gt;$B$3),$B$7&gt;0)),1,0))</f>
        <v>#DIV/0!</v>
      </c>
      <c r="J191" s="139"/>
      <c r="K191" s="148"/>
      <c r="L191" s="136"/>
      <c r="M191" s="89" t="e">
        <f>'Wind Calculations'!$L191*LN(10/$L$4)/LN($L$5/$L$4)</f>
        <v>#DIV/0!</v>
      </c>
      <c r="N191" s="89" t="e">
        <f t="shared" si="44"/>
        <v>#DIV/0!</v>
      </c>
      <c r="O191" s="89" t="e">
        <f t="shared" si="45"/>
        <v>#DIV/0!</v>
      </c>
      <c r="P191" s="89" t="e">
        <f t="shared" si="46"/>
        <v>#DIV/0!</v>
      </c>
      <c r="Q191" s="89" t="e">
        <f t="shared" si="47"/>
        <v>#DIV/0!</v>
      </c>
      <c r="R191" s="89" t="e">
        <f>IF('Emission Calculations'!$C$9="flat",IF(0.053*'Wind Calculations'!$M191&gt;$L$3,58*('Wind Calculations'!$M191-$L$3)^2+25*('Wind Calculations'!$M191-$L$3),0),IF(N191&gt;$L$3,(58*(N191-$L$3)^2+25*(N191-$L$3))*$L$7,0)+IF(O191&gt;$L$3,(58*(O191-$L$3)^2+25*(O191-$L$3))*$M$7,0)+IF(P191&gt;$L$3,(58*(P191-$L$3)^2+25*(P191-$L$3))*$N$7,0)+IF(Q191&gt;$L$3,(58*(Q191-$L$3)^2+25*(Q191-$L$3))*$O$7,0))</f>
        <v>#DIV/0!</v>
      </c>
      <c r="S191" s="89" t="e">
        <f>IF('Emission Calculations'!$C$9="flat",IF(0.056*'Wind Calculations'!$M191&gt;$L$3,1,0),IF(OR(N191&gt;$L$3,O191&gt;$L$3,P191&gt;$L$3,AND((Q191&gt;$L$3),$L$7&gt;0)),1,0))</f>
        <v>#DIV/0!</v>
      </c>
      <c r="T191" s="47"/>
      <c r="U191" s="148"/>
      <c r="V191" s="136"/>
      <c r="W191" s="89" t="e">
        <f>'Wind Calculations'!$V191*LN(10/$V$4)/LN($V$5/$V$4)</f>
        <v>#DIV/0!</v>
      </c>
      <c r="X191" s="89" t="e">
        <f t="shared" si="48"/>
        <v>#DIV/0!</v>
      </c>
      <c r="Y191" s="89" t="e">
        <f t="shared" si="49"/>
        <v>#DIV/0!</v>
      </c>
      <c r="Z191" s="89" t="e">
        <f t="shared" si="50"/>
        <v>#DIV/0!</v>
      </c>
      <c r="AA191" s="89" t="e">
        <f t="shared" si="51"/>
        <v>#DIV/0!</v>
      </c>
      <c r="AB191" s="89" t="e">
        <f>IF('Emission Calculations'!$D$9="flat",IF(0.053*'Wind Calculations'!$W191&gt;$V$3,58*('Wind Calculations'!$W191-$L$3)^2+25*('Wind Calculations'!$W191-$L$3),0),IF(X191&gt;$L$3,(58*(X191-$L$3)^2+25*(X191-$L$3))*$V$7,0)+IF(Y191&gt;$V$3,(58*(Y191-$V$3)^2+25*(Y191-$V$3))*$W$7,0)+IF(Z191&gt;$V$3,(58*(Z191-$V$3)^2+25*(Z191-$V$3))*$X$7,0)+IF(AA191&gt;$V$3,(58*(AA191-$V$3)^2+25*(AA191-$V$3))*$Y$7,0))</f>
        <v>#DIV/0!</v>
      </c>
      <c r="AC191" s="89" t="e">
        <f>IF('Emission Calculations'!$D$9="flat",IF(0.056*'Wind Calculations'!$W191&gt;$V$3,1,0),IF(OR(X191&gt;$V$3,Y191&gt;$V$3,Z191&gt;$V$3,AND((AA191&gt;$V$3),$V$7&gt;0)),1,0))</f>
        <v>#DIV/0!</v>
      </c>
      <c r="AD191" s="47"/>
      <c r="AE191" s="148"/>
      <c r="AF191" s="136"/>
      <c r="AG191" s="89" t="e">
        <f>'Wind Calculations'!$AF191*LN(10/$AF$4)/LN($AF$5/$AF$4)</f>
        <v>#DIV/0!</v>
      </c>
      <c r="AH191" s="89" t="e">
        <f t="shared" si="52"/>
        <v>#DIV/0!</v>
      </c>
      <c r="AI191" s="89" t="e">
        <f t="shared" si="53"/>
        <v>#DIV/0!</v>
      </c>
      <c r="AJ191" s="89" t="e">
        <f t="shared" si="54"/>
        <v>#DIV/0!</v>
      </c>
      <c r="AK191" s="89" t="e">
        <f t="shared" si="55"/>
        <v>#DIV/0!</v>
      </c>
      <c r="AL191" s="89" t="e">
        <f>IF('Emission Calculations'!$E$9="flat",IF(0.053*'Wind Calculations'!$AG191&gt;$AF$3,58*('Wind Calculations'!$AG191-$AF$3)^2+25*('Wind Calculations'!$AG191-$AF$3),0),IF(AH191&gt;$AF$3,(58*(AH191-$AF$3)^2+25*(AH191-$AF$3))*$AF$7,0)+IF(AI191&gt;$AF$3,(58*(AI191-$AF$3)^2+25*(AI191-$AF$3))*$AG$7,0)+IF(AJ191&gt;$AF$3,(58*(AJ191-$AF$3)^2+25*(AJ191-$AF$3))*$AH$7,0)+IF(AK191&gt;$AF$3,(58*(AK191-$AF$3)^2+25*(AK191-$AF$3))*$AI$7,0))</f>
        <v>#DIV/0!</v>
      </c>
      <c r="AM191" s="89" t="e">
        <f>IF('Emission Calculations'!$E$9="flat",IF(0.056*'Wind Calculations'!$AG191&gt;$AF$3,1,0),IF(OR(AH191&gt;$AF$3,AI191&gt;$AF$3,AJ191&gt;$AF$3,AND((AK191&gt;$AF$3),$AF$7&gt;0)),1,0))</f>
        <v>#DIV/0!</v>
      </c>
      <c r="AN191" s="47"/>
      <c r="AO191" s="148"/>
      <c r="AP191" s="136"/>
      <c r="AQ191" s="89" t="e">
        <f>'Wind Calculations'!$AP191*LN(10/$AP$4)/LN($AP$5/$AP$4)</f>
        <v>#DIV/0!</v>
      </c>
      <c r="AR191" s="89" t="e">
        <f t="shared" si="56"/>
        <v>#DIV/0!</v>
      </c>
      <c r="AS191" s="89" t="e">
        <f t="shared" si="57"/>
        <v>#DIV/0!</v>
      </c>
      <c r="AT191" s="89" t="e">
        <f t="shared" si="58"/>
        <v>#DIV/0!</v>
      </c>
      <c r="AU191" s="89" t="e">
        <f t="shared" si="59"/>
        <v>#DIV/0!</v>
      </c>
      <c r="AV191" s="89" t="e">
        <f>IF('Emission Calculations'!$F$9="flat",IF(0.053*'Wind Calculations'!$AQ191&gt;$AP$3,58*('Wind Calculations'!$AQ191-$AP$3)^2+25*('Wind Calculations'!$AQ191-$AP$3),0),IF(AR191&gt;$AP$3,(58*(AR191-$AP$3)^2+25*(AR191-$AP$3))*$AP$7,0)+IF(AS191&gt;$AP$3,(58*(AS191-$AP$3)^2+25*(AS191-$AP$3))*$AQ$7,0)+IF(AT191&gt;$AP$3,(58*(AT191-$AP$3)^2+25*(AT191-$AP$3))*$AR$7,0)+IF(AU191&gt;$AP$3,(58*(AU191-$AP$3)^2+25*(AU191-$AP$3))*$AS$7,0))</f>
        <v>#DIV/0!</v>
      </c>
      <c r="AW191" s="89" t="e">
        <f>IF('Emission Calculations'!$F$9="flat",IF(0.056*'Wind Calculations'!$AQ191&gt;$AP$3,1,0),IF(OR(AR191&gt;$AP$3,AS191&gt;$AP$3,AT191&gt;$AP$3,AND((AU191&gt;$AP$3),$AP$7&gt;0)),1,0))</f>
        <v>#DIV/0!</v>
      </c>
    </row>
    <row r="192" spans="1:49">
      <c r="A192" s="148"/>
      <c r="B192" s="136"/>
      <c r="C192" s="89" t="e">
        <f>'Wind Calculations'!$B192*LN(10/$B$4)/LN($B$5/$B$4)</f>
        <v>#DIV/0!</v>
      </c>
      <c r="D192" s="89" t="e">
        <f t="shared" si="40"/>
        <v>#DIV/0!</v>
      </c>
      <c r="E192" s="89" t="e">
        <f t="shared" si="41"/>
        <v>#DIV/0!</v>
      </c>
      <c r="F192" s="89" t="e">
        <f t="shared" si="42"/>
        <v>#DIV/0!</v>
      </c>
      <c r="G192" s="89" t="e">
        <f t="shared" si="43"/>
        <v>#DIV/0!</v>
      </c>
      <c r="H192" s="138" t="e">
        <f>IF('Emission Calculations'!$B$9="flat",IF(0.053*'Wind Calculations'!$C192&gt;$B$3,58*('Wind Calculations'!$C192-$B$3)^2+25*('Wind Calculations'!$C192-$B$3),0),IF(D192&gt;$B$3,(58*(D192-$B$3)^2+25*(D192-$B$3))*$B$7,0)+IF(E192&gt;$B$3,(58*(E192-$B$3)^2+25*(E192-$B$3))*$C$7,0)+IF(F192&gt;$B$3,(58*(F192-$B$3)^2+25*(F192-$B$3))*$D$7,0)+IF(G192&gt;$B$3,(58*(G192-$B$3)^2+25*(G192-$B$3))*$E$7,0))</f>
        <v>#DIV/0!</v>
      </c>
      <c r="I192" s="138" t="e">
        <f>IF('Emission Calculations'!$B$9="flat",IF(0.056*'Wind Calculations'!$C192&gt;$B$3,1,0),IF(OR(D192&gt;$B$3,E192&gt;$B$3,F192&gt;$B$3,AND((G192&gt;$B$3),$B$7&gt;0)),1,0))</f>
        <v>#DIV/0!</v>
      </c>
      <c r="J192" s="139"/>
      <c r="K192" s="148"/>
      <c r="L192" s="136"/>
      <c r="M192" s="89" t="e">
        <f>'Wind Calculations'!$L192*LN(10/$L$4)/LN($L$5/$L$4)</f>
        <v>#DIV/0!</v>
      </c>
      <c r="N192" s="89" t="e">
        <f t="shared" si="44"/>
        <v>#DIV/0!</v>
      </c>
      <c r="O192" s="89" t="e">
        <f t="shared" si="45"/>
        <v>#DIV/0!</v>
      </c>
      <c r="P192" s="89" t="e">
        <f t="shared" si="46"/>
        <v>#DIV/0!</v>
      </c>
      <c r="Q192" s="89" t="e">
        <f t="shared" si="47"/>
        <v>#DIV/0!</v>
      </c>
      <c r="R192" s="89" t="e">
        <f>IF('Emission Calculations'!$C$9="flat",IF(0.053*'Wind Calculations'!$M192&gt;$L$3,58*('Wind Calculations'!$M192-$L$3)^2+25*('Wind Calculations'!$M192-$L$3),0),IF(N192&gt;$L$3,(58*(N192-$L$3)^2+25*(N192-$L$3))*$L$7,0)+IF(O192&gt;$L$3,(58*(O192-$L$3)^2+25*(O192-$L$3))*$M$7,0)+IF(P192&gt;$L$3,(58*(P192-$L$3)^2+25*(P192-$L$3))*$N$7,0)+IF(Q192&gt;$L$3,(58*(Q192-$L$3)^2+25*(Q192-$L$3))*$O$7,0))</f>
        <v>#DIV/0!</v>
      </c>
      <c r="S192" s="89" t="e">
        <f>IF('Emission Calculations'!$C$9="flat",IF(0.056*'Wind Calculations'!$M192&gt;$L$3,1,0),IF(OR(N192&gt;$L$3,O192&gt;$L$3,P192&gt;$L$3,AND((Q192&gt;$L$3),$L$7&gt;0)),1,0))</f>
        <v>#DIV/0!</v>
      </c>
      <c r="T192" s="47"/>
      <c r="U192" s="148"/>
      <c r="V192" s="136"/>
      <c r="W192" s="89" t="e">
        <f>'Wind Calculations'!$V192*LN(10/$V$4)/LN($V$5/$V$4)</f>
        <v>#DIV/0!</v>
      </c>
      <c r="X192" s="89" t="e">
        <f t="shared" si="48"/>
        <v>#DIV/0!</v>
      </c>
      <c r="Y192" s="89" t="e">
        <f t="shared" si="49"/>
        <v>#DIV/0!</v>
      </c>
      <c r="Z192" s="89" t="e">
        <f t="shared" si="50"/>
        <v>#DIV/0!</v>
      </c>
      <c r="AA192" s="89" t="e">
        <f t="shared" si="51"/>
        <v>#DIV/0!</v>
      </c>
      <c r="AB192" s="89" t="e">
        <f>IF('Emission Calculations'!$D$9="flat",IF(0.053*'Wind Calculations'!$W192&gt;$V$3,58*('Wind Calculations'!$W192-$L$3)^2+25*('Wind Calculations'!$W192-$L$3),0),IF(X192&gt;$L$3,(58*(X192-$L$3)^2+25*(X192-$L$3))*$V$7,0)+IF(Y192&gt;$V$3,(58*(Y192-$V$3)^2+25*(Y192-$V$3))*$W$7,0)+IF(Z192&gt;$V$3,(58*(Z192-$V$3)^2+25*(Z192-$V$3))*$X$7,0)+IF(AA192&gt;$V$3,(58*(AA192-$V$3)^2+25*(AA192-$V$3))*$Y$7,0))</f>
        <v>#DIV/0!</v>
      </c>
      <c r="AC192" s="89" t="e">
        <f>IF('Emission Calculations'!$D$9="flat",IF(0.056*'Wind Calculations'!$W192&gt;$V$3,1,0),IF(OR(X192&gt;$V$3,Y192&gt;$V$3,Z192&gt;$V$3,AND((AA192&gt;$V$3),$V$7&gt;0)),1,0))</f>
        <v>#DIV/0!</v>
      </c>
      <c r="AD192" s="47"/>
      <c r="AE192" s="148"/>
      <c r="AF192" s="136"/>
      <c r="AG192" s="89" t="e">
        <f>'Wind Calculations'!$AF192*LN(10/$AF$4)/LN($AF$5/$AF$4)</f>
        <v>#DIV/0!</v>
      </c>
      <c r="AH192" s="89" t="e">
        <f t="shared" si="52"/>
        <v>#DIV/0!</v>
      </c>
      <c r="AI192" s="89" t="e">
        <f t="shared" si="53"/>
        <v>#DIV/0!</v>
      </c>
      <c r="AJ192" s="89" t="e">
        <f t="shared" si="54"/>
        <v>#DIV/0!</v>
      </c>
      <c r="AK192" s="89" t="e">
        <f t="shared" si="55"/>
        <v>#DIV/0!</v>
      </c>
      <c r="AL192" s="89" t="e">
        <f>IF('Emission Calculations'!$E$9="flat",IF(0.053*'Wind Calculations'!$AG192&gt;$AF$3,58*('Wind Calculations'!$AG192-$AF$3)^2+25*('Wind Calculations'!$AG192-$AF$3),0),IF(AH192&gt;$AF$3,(58*(AH192-$AF$3)^2+25*(AH192-$AF$3))*$AF$7,0)+IF(AI192&gt;$AF$3,(58*(AI192-$AF$3)^2+25*(AI192-$AF$3))*$AG$7,0)+IF(AJ192&gt;$AF$3,(58*(AJ192-$AF$3)^2+25*(AJ192-$AF$3))*$AH$7,0)+IF(AK192&gt;$AF$3,(58*(AK192-$AF$3)^2+25*(AK192-$AF$3))*$AI$7,0))</f>
        <v>#DIV/0!</v>
      </c>
      <c r="AM192" s="89" t="e">
        <f>IF('Emission Calculations'!$E$9="flat",IF(0.056*'Wind Calculations'!$AG192&gt;$AF$3,1,0),IF(OR(AH192&gt;$AF$3,AI192&gt;$AF$3,AJ192&gt;$AF$3,AND((AK192&gt;$AF$3),$AF$7&gt;0)),1,0))</f>
        <v>#DIV/0!</v>
      </c>
      <c r="AN192" s="47"/>
      <c r="AO192" s="148"/>
      <c r="AP192" s="136"/>
      <c r="AQ192" s="89" t="e">
        <f>'Wind Calculations'!$AP192*LN(10/$AP$4)/LN($AP$5/$AP$4)</f>
        <v>#DIV/0!</v>
      </c>
      <c r="AR192" s="89" t="e">
        <f t="shared" si="56"/>
        <v>#DIV/0!</v>
      </c>
      <c r="AS192" s="89" t="e">
        <f t="shared" si="57"/>
        <v>#DIV/0!</v>
      </c>
      <c r="AT192" s="89" t="e">
        <f t="shared" si="58"/>
        <v>#DIV/0!</v>
      </c>
      <c r="AU192" s="89" t="e">
        <f t="shared" si="59"/>
        <v>#DIV/0!</v>
      </c>
      <c r="AV192" s="89" t="e">
        <f>IF('Emission Calculations'!$F$9="flat",IF(0.053*'Wind Calculations'!$AQ192&gt;$AP$3,58*('Wind Calculations'!$AQ192-$AP$3)^2+25*('Wind Calculations'!$AQ192-$AP$3),0),IF(AR192&gt;$AP$3,(58*(AR192-$AP$3)^2+25*(AR192-$AP$3))*$AP$7,0)+IF(AS192&gt;$AP$3,(58*(AS192-$AP$3)^2+25*(AS192-$AP$3))*$AQ$7,0)+IF(AT192&gt;$AP$3,(58*(AT192-$AP$3)^2+25*(AT192-$AP$3))*$AR$7,0)+IF(AU192&gt;$AP$3,(58*(AU192-$AP$3)^2+25*(AU192-$AP$3))*$AS$7,0))</f>
        <v>#DIV/0!</v>
      </c>
      <c r="AW192" s="89" t="e">
        <f>IF('Emission Calculations'!$F$9="flat",IF(0.056*'Wind Calculations'!$AQ192&gt;$AP$3,1,0),IF(OR(AR192&gt;$AP$3,AS192&gt;$AP$3,AT192&gt;$AP$3,AND((AU192&gt;$AP$3),$AP$7&gt;0)),1,0))</f>
        <v>#DIV/0!</v>
      </c>
    </row>
    <row r="193" spans="1:49">
      <c r="A193" s="148"/>
      <c r="B193" s="136"/>
      <c r="C193" s="89" t="e">
        <f>'Wind Calculations'!$B193*LN(10/$B$4)/LN($B$5/$B$4)</f>
        <v>#DIV/0!</v>
      </c>
      <c r="D193" s="89" t="e">
        <f t="shared" si="40"/>
        <v>#DIV/0!</v>
      </c>
      <c r="E193" s="89" t="e">
        <f t="shared" si="41"/>
        <v>#DIV/0!</v>
      </c>
      <c r="F193" s="89" t="e">
        <f t="shared" si="42"/>
        <v>#DIV/0!</v>
      </c>
      <c r="G193" s="89" t="e">
        <f t="shared" si="43"/>
        <v>#DIV/0!</v>
      </c>
      <c r="H193" s="138" t="e">
        <f>IF('Emission Calculations'!$B$9="flat",IF(0.053*'Wind Calculations'!$C193&gt;$B$3,58*('Wind Calculations'!$C193-$B$3)^2+25*('Wind Calculations'!$C193-$B$3),0),IF(D193&gt;$B$3,(58*(D193-$B$3)^2+25*(D193-$B$3))*$B$7,0)+IF(E193&gt;$B$3,(58*(E193-$B$3)^2+25*(E193-$B$3))*$C$7,0)+IF(F193&gt;$B$3,(58*(F193-$B$3)^2+25*(F193-$B$3))*$D$7,0)+IF(G193&gt;$B$3,(58*(G193-$B$3)^2+25*(G193-$B$3))*$E$7,0))</f>
        <v>#DIV/0!</v>
      </c>
      <c r="I193" s="138" t="e">
        <f>IF('Emission Calculations'!$B$9="flat",IF(0.056*'Wind Calculations'!$C193&gt;$B$3,1,0),IF(OR(D193&gt;$B$3,E193&gt;$B$3,F193&gt;$B$3,AND((G193&gt;$B$3),$B$7&gt;0)),1,0))</f>
        <v>#DIV/0!</v>
      </c>
      <c r="J193" s="139"/>
      <c r="K193" s="148"/>
      <c r="L193" s="136"/>
      <c r="M193" s="89" t="e">
        <f>'Wind Calculations'!$L193*LN(10/$L$4)/LN($L$5/$L$4)</f>
        <v>#DIV/0!</v>
      </c>
      <c r="N193" s="89" t="e">
        <f t="shared" si="44"/>
        <v>#DIV/0!</v>
      </c>
      <c r="O193" s="89" t="e">
        <f t="shared" si="45"/>
        <v>#DIV/0!</v>
      </c>
      <c r="P193" s="89" t="e">
        <f t="shared" si="46"/>
        <v>#DIV/0!</v>
      </c>
      <c r="Q193" s="89" t="e">
        <f t="shared" si="47"/>
        <v>#DIV/0!</v>
      </c>
      <c r="R193" s="89" t="e">
        <f>IF('Emission Calculations'!$C$9="flat",IF(0.053*'Wind Calculations'!$M193&gt;$L$3,58*('Wind Calculations'!$M193-$L$3)^2+25*('Wind Calculations'!$M193-$L$3),0),IF(N193&gt;$L$3,(58*(N193-$L$3)^2+25*(N193-$L$3))*$L$7,0)+IF(O193&gt;$L$3,(58*(O193-$L$3)^2+25*(O193-$L$3))*$M$7,0)+IF(P193&gt;$L$3,(58*(P193-$L$3)^2+25*(P193-$L$3))*$N$7,0)+IF(Q193&gt;$L$3,(58*(Q193-$L$3)^2+25*(Q193-$L$3))*$O$7,0))</f>
        <v>#DIV/0!</v>
      </c>
      <c r="S193" s="89" t="e">
        <f>IF('Emission Calculations'!$C$9="flat",IF(0.056*'Wind Calculations'!$M193&gt;$L$3,1,0),IF(OR(N193&gt;$L$3,O193&gt;$L$3,P193&gt;$L$3,AND((Q193&gt;$L$3),$L$7&gt;0)),1,0))</f>
        <v>#DIV/0!</v>
      </c>
      <c r="T193" s="47"/>
      <c r="U193" s="148"/>
      <c r="V193" s="136"/>
      <c r="W193" s="89" t="e">
        <f>'Wind Calculations'!$V193*LN(10/$V$4)/LN($V$5/$V$4)</f>
        <v>#DIV/0!</v>
      </c>
      <c r="X193" s="89" t="e">
        <f t="shared" si="48"/>
        <v>#DIV/0!</v>
      </c>
      <c r="Y193" s="89" t="e">
        <f t="shared" si="49"/>
        <v>#DIV/0!</v>
      </c>
      <c r="Z193" s="89" t="e">
        <f t="shared" si="50"/>
        <v>#DIV/0!</v>
      </c>
      <c r="AA193" s="89" t="e">
        <f t="shared" si="51"/>
        <v>#DIV/0!</v>
      </c>
      <c r="AB193" s="89" t="e">
        <f>IF('Emission Calculations'!$D$9="flat",IF(0.053*'Wind Calculations'!$W193&gt;$V$3,58*('Wind Calculations'!$W193-$L$3)^2+25*('Wind Calculations'!$W193-$L$3),0),IF(X193&gt;$L$3,(58*(X193-$L$3)^2+25*(X193-$L$3))*$V$7,0)+IF(Y193&gt;$V$3,(58*(Y193-$V$3)^2+25*(Y193-$V$3))*$W$7,0)+IF(Z193&gt;$V$3,(58*(Z193-$V$3)^2+25*(Z193-$V$3))*$X$7,0)+IF(AA193&gt;$V$3,(58*(AA193-$V$3)^2+25*(AA193-$V$3))*$Y$7,0))</f>
        <v>#DIV/0!</v>
      </c>
      <c r="AC193" s="89" t="e">
        <f>IF('Emission Calculations'!$D$9="flat",IF(0.056*'Wind Calculations'!$W193&gt;$V$3,1,0),IF(OR(X193&gt;$V$3,Y193&gt;$V$3,Z193&gt;$V$3,AND((AA193&gt;$V$3),$V$7&gt;0)),1,0))</f>
        <v>#DIV/0!</v>
      </c>
      <c r="AD193" s="47"/>
      <c r="AE193" s="148"/>
      <c r="AF193" s="136"/>
      <c r="AG193" s="89" t="e">
        <f>'Wind Calculations'!$AF193*LN(10/$AF$4)/LN($AF$5/$AF$4)</f>
        <v>#DIV/0!</v>
      </c>
      <c r="AH193" s="89" t="e">
        <f t="shared" si="52"/>
        <v>#DIV/0!</v>
      </c>
      <c r="AI193" s="89" t="e">
        <f t="shared" si="53"/>
        <v>#DIV/0!</v>
      </c>
      <c r="AJ193" s="89" t="e">
        <f t="shared" si="54"/>
        <v>#DIV/0!</v>
      </c>
      <c r="AK193" s="89" t="e">
        <f t="shared" si="55"/>
        <v>#DIV/0!</v>
      </c>
      <c r="AL193" s="89" t="e">
        <f>IF('Emission Calculations'!$E$9="flat",IF(0.053*'Wind Calculations'!$AG193&gt;$AF$3,58*('Wind Calculations'!$AG193-$AF$3)^2+25*('Wind Calculations'!$AG193-$AF$3),0),IF(AH193&gt;$AF$3,(58*(AH193-$AF$3)^2+25*(AH193-$AF$3))*$AF$7,0)+IF(AI193&gt;$AF$3,(58*(AI193-$AF$3)^2+25*(AI193-$AF$3))*$AG$7,0)+IF(AJ193&gt;$AF$3,(58*(AJ193-$AF$3)^2+25*(AJ193-$AF$3))*$AH$7,0)+IF(AK193&gt;$AF$3,(58*(AK193-$AF$3)^2+25*(AK193-$AF$3))*$AI$7,0))</f>
        <v>#DIV/0!</v>
      </c>
      <c r="AM193" s="89" t="e">
        <f>IF('Emission Calculations'!$E$9="flat",IF(0.056*'Wind Calculations'!$AG193&gt;$AF$3,1,0),IF(OR(AH193&gt;$AF$3,AI193&gt;$AF$3,AJ193&gt;$AF$3,AND((AK193&gt;$AF$3),$AF$7&gt;0)),1,0))</f>
        <v>#DIV/0!</v>
      </c>
      <c r="AN193" s="47"/>
      <c r="AO193" s="148"/>
      <c r="AP193" s="136"/>
      <c r="AQ193" s="89" t="e">
        <f>'Wind Calculations'!$AP193*LN(10/$AP$4)/LN($AP$5/$AP$4)</f>
        <v>#DIV/0!</v>
      </c>
      <c r="AR193" s="89" t="e">
        <f t="shared" si="56"/>
        <v>#DIV/0!</v>
      </c>
      <c r="AS193" s="89" t="e">
        <f t="shared" si="57"/>
        <v>#DIV/0!</v>
      </c>
      <c r="AT193" s="89" t="e">
        <f t="shared" si="58"/>
        <v>#DIV/0!</v>
      </c>
      <c r="AU193" s="89" t="e">
        <f t="shared" si="59"/>
        <v>#DIV/0!</v>
      </c>
      <c r="AV193" s="89" t="e">
        <f>IF('Emission Calculations'!$F$9="flat",IF(0.053*'Wind Calculations'!$AQ193&gt;$AP$3,58*('Wind Calculations'!$AQ193-$AP$3)^2+25*('Wind Calculations'!$AQ193-$AP$3),0),IF(AR193&gt;$AP$3,(58*(AR193-$AP$3)^2+25*(AR193-$AP$3))*$AP$7,0)+IF(AS193&gt;$AP$3,(58*(AS193-$AP$3)^2+25*(AS193-$AP$3))*$AQ$7,0)+IF(AT193&gt;$AP$3,(58*(AT193-$AP$3)^2+25*(AT193-$AP$3))*$AR$7,0)+IF(AU193&gt;$AP$3,(58*(AU193-$AP$3)^2+25*(AU193-$AP$3))*$AS$7,0))</f>
        <v>#DIV/0!</v>
      </c>
      <c r="AW193" s="89" t="e">
        <f>IF('Emission Calculations'!$F$9="flat",IF(0.056*'Wind Calculations'!$AQ193&gt;$AP$3,1,0),IF(OR(AR193&gt;$AP$3,AS193&gt;$AP$3,AT193&gt;$AP$3,AND((AU193&gt;$AP$3),$AP$7&gt;0)),1,0))</f>
        <v>#DIV/0!</v>
      </c>
    </row>
    <row r="194" spans="1:49">
      <c r="A194" s="148"/>
      <c r="B194" s="136"/>
      <c r="C194" s="89" t="e">
        <f>'Wind Calculations'!$B194*LN(10/$B$4)/LN($B$5/$B$4)</f>
        <v>#DIV/0!</v>
      </c>
      <c r="D194" s="89" t="e">
        <f t="shared" si="40"/>
        <v>#DIV/0!</v>
      </c>
      <c r="E194" s="89" t="e">
        <f t="shared" si="41"/>
        <v>#DIV/0!</v>
      </c>
      <c r="F194" s="89" t="e">
        <f t="shared" si="42"/>
        <v>#DIV/0!</v>
      </c>
      <c r="G194" s="89" t="e">
        <f t="shared" si="43"/>
        <v>#DIV/0!</v>
      </c>
      <c r="H194" s="138" t="e">
        <f>IF('Emission Calculations'!$B$9="flat",IF(0.053*'Wind Calculations'!$C194&gt;$B$3,58*('Wind Calculations'!$C194-$B$3)^2+25*('Wind Calculations'!$C194-$B$3),0),IF(D194&gt;$B$3,(58*(D194-$B$3)^2+25*(D194-$B$3))*$B$7,0)+IF(E194&gt;$B$3,(58*(E194-$B$3)^2+25*(E194-$B$3))*$C$7,0)+IF(F194&gt;$B$3,(58*(F194-$B$3)^2+25*(F194-$B$3))*$D$7,0)+IF(G194&gt;$B$3,(58*(G194-$B$3)^2+25*(G194-$B$3))*$E$7,0))</f>
        <v>#DIV/0!</v>
      </c>
      <c r="I194" s="138" t="e">
        <f>IF('Emission Calculations'!$B$9="flat",IF(0.056*'Wind Calculations'!$C194&gt;$B$3,1,0),IF(OR(D194&gt;$B$3,E194&gt;$B$3,F194&gt;$B$3,AND((G194&gt;$B$3),$B$7&gt;0)),1,0))</f>
        <v>#DIV/0!</v>
      </c>
      <c r="J194" s="139"/>
      <c r="K194" s="148"/>
      <c r="L194" s="136"/>
      <c r="M194" s="89" t="e">
        <f>'Wind Calculations'!$L194*LN(10/$L$4)/LN($L$5/$L$4)</f>
        <v>#DIV/0!</v>
      </c>
      <c r="N194" s="89" t="e">
        <f t="shared" si="44"/>
        <v>#DIV/0!</v>
      </c>
      <c r="O194" s="89" t="e">
        <f t="shared" si="45"/>
        <v>#DIV/0!</v>
      </c>
      <c r="P194" s="89" t="e">
        <f t="shared" si="46"/>
        <v>#DIV/0!</v>
      </c>
      <c r="Q194" s="89" t="e">
        <f t="shared" si="47"/>
        <v>#DIV/0!</v>
      </c>
      <c r="R194" s="89" t="e">
        <f>IF('Emission Calculations'!$C$9="flat",IF(0.053*'Wind Calculations'!$M194&gt;$L$3,58*('Wind Calculations'!$M194-$L$3)^2+25*('Wind Calculations'!$M194-$L$3),0),IF(N194&gt;$L$3,(58*(N194-$L$3)^2+25*(N194-$L$3))*$L$7,0)+IF(O194&gt;$L$3,(58*(O194-$L$3)^2+25*(O194-$L$3))*$M$7,0)+IF(P194&gt;$L$3,(58*(P194-$L$3)^2+25*(P194-$L$3))*$N$7,0)+IF(Q194&gt;$L$3,(58*(Q194-$L$3)^2+25*(Q194-$L$3))*$O$7,0))</f>
        <v>#DIV/0!</v>
      </c>
      <c r="S194" s="89" t="e">
        <f>IF('Emission Calculations'!$C$9="flat",IF(0.056*'Wind Calculations'!$M194&gt;$L$3,1,0),IF(OR(N194&gt;$L$3,O194&gt;$L$3,P194&gt;$L$3,AND((Q194&gt;$L$3),$L$7&gt;0)),1,0))</f>
        <v>#DIV/0!</v>
      </c>
      <c r="T194" s="47"/>
      <c r="U194" s="148"/>
      <c r="V194" s="136"/>
      <c r="W194" s="89" t="e">
        <f>'Wind Calculations'!$V194*LN(10/$V$4)/LN($V$5/$V$4)</f>
        <v>#DIV/0!</v>
      </c>
      <c r="X194" s="89" t="e">
        <f t="shared" si="48"/>
        <v>#DIV/0!</v>
      </c>
      <c r="Y194" s="89" t="e">
        <f t="shared" si="49"/>
        <v>#DIV/0!</v>
      </c>
      <c r="Z194" s="89" t="e">
        <f t="shared" si="50"/>
        <v>#DIV/0!</v>
      </c>
      <c r="AA194" s="89" t="e">
        <f t="shared" si="51"/>
        <v>#DIV/0!</v>
      </c>
      <c r="AB194" s="89" t="e">
        <f>IF('Emission Calculations'!$D$9="flat",IF(0.053*'Wind Calculations'!$W194&gt;$V$3,58*('Wind Calculations'!$W194-$L$3)^2+25*('Wind Calculations'!$W194-$L$3),0),IF(X194&gt;$L$3,(58*(X194-$L$3)^2+25*(X194-$L$3))*$V$7,0)+IF(Y194&gt;$V$3,(58*(Y194-$V$3)^2+25*(Y194-$V$3))*$W$7,0)+IF(Z194&gt;$V$3,(58*(Z194-$V$3)^2+25*(Z194-$V$3))*$X$7,0)+IF(AA194&gt;$V$3,(58*(AA194-$V$3)^2+25*(AA194-$V$3))*$Y$7,0))</f>
        <v>#DIV/0!</v>
      </c>
      <c r="AC194" s="89" t="e">
        <f>IF('Emission Calculations'!$D$9="flat",IF(0.056*'Wind Calculations'!$W194&gt;$V$3,1,0),IF(OR(X194&gt;$V$3,Y194&gt;$V$3,Z194&gt;$V$3,AND((AA194&gt;$V$3),$V$7&gt;0)),1,0))</f>
        <v>#DIV/0!</v>
      </c>
      <c r="AD194" s="47"/>
      <c r="AE194" s="148"/>
      <c r="AF194" s="136"/>
      <c r="AG194" s="89" t="e">
        <f>'Wind Calculations'!$AF194*LN(10/$AF$4)/LN($AF$5/$AF$4)</f>
        <v>#DIV/0!</v>
      </c>
      <c r="AH194" s="89" t="e">
        <f t="shared" si="52"/>
        <v>#DIV/0!</v>
      </c>
      <c r="AI194" s="89" t="e">
        <f t="shared" si="53"/>
        <v>#DIV/0!</v>
      </c>
      <c r="AJ194" s="89" t="e">
        <f t="shared" si="54"/>
        <v>#DIV/0!</v>
      </c>
      <c r="AK194" s="89" t="e">
        <f t="shared" si="55"/>
        <v>#DIV/0!</v>
      </c>
      <c r="AL194" s="89" t="e">
        <f>IF('Emission Calculations'!$E$9="flat",IF(0.053*'Wind Calculations'!$AG194&gt;$AF$3,58*('Wind Calculations'!$AG194-$AF$3)^2+25*('Wind Calculations'!$AG194-$AF$3),0),IF(AH194&gt;$AF$3,(58*(AH194-$AF$3)^2+25*(AH194-$AF$3))*$AF$7,0)+IF(AI194&gt;$AF$3,(58*(AI194-$AF$3)^2+25*(AI194-$AF$3))*$AG$7,0)+IF(AJ194&gt;$AF$3,(58*(AJ194-$AF$3)^2+25*(AJ194-$AF$3))*$AH$7,0)+IF(AK194&gt;$AF$3,(58*(AK194-$AF$3)^2+25*(AK194-$AF$3))*$AI$7,0))</f>
        <v>#DIV/0!</v>
      </c>
      <c r="AM194" s="89" t="e">
        <f>IF('Emission Calculations'!$E$9="flat",IF(0.056*'Wind Calculations'!$AG194&gt;$AF$3,1,0),IF(OR(AH194&gt;$AF$3,AI194&gt;$AF$3,AJ194&gt;$AF$3,AND((AK194&gt;$AF$3),$AF$7&gt;0)),1,0))</f>
        <v>#DIV/0!</v>
      </c>
      <c r="AN194" s="47"/>
      <c r="AO194" s="148"/>
      <c r="AP194" s="136"/>
      <c r="AQ194" s="89" t="e">
        <f>'Wind Calculations'!$AP194*LN(10/$AP$4)/LN($AP$5/$AP$4)</f>
        <v>#DIV/0!</v>
      </c>
      <c r="AR194" s="89" t="e">
        <f t="shared" si="56"/>
        <v>#DIV/0!</v>
      </c>
      <c r="AS194" s="89" t="e">
        <f t="shared" si="57"/>
        <v>#DIV/0!</v>
      </c>
      <c r="AT194" s="89" t="e">
        <f t="shared" si="58"/>
        <v>#DIV/0!</v>
      </c>
      <c r="AU194" s="89" t="e">
        <f t="shared" si="59"/>
        <v>#DIV/0!</v>
      </c>
      <c r="AV194" s="89" t="e">
        <f>IF('Emission Calculations'!$F$9="flat",IF(0.053*'Wind Calculations'!$AQ194&gt;$AP$3,58*('Wind Calculations'!$AQ194-$AP$3)^2+25*('Wind Calculations'!$AQ194-$AP$3),0),IF(AR194&gt;$AP$3,(58*(AR194-$AP$3)^2+25*(AR194-$AP$3))*$AP$7,0)+IF(AS194&gt;$AP$3,(58*(AS194-$AP$3)^2+25*(AS194-$AP$3))*$AQ$7,0)+IF(AT194&gt;$AP$3,(58*(AT194-$AP$3)^2+25*(AT194-$AP$3))*$AR$7,0)+IF(AU194&gt;$AP$3,(58*(AU194-$AP$3)^2+25*(AU194-$AP$3))*$AS$7,0))</f>
        <v>#DIV/0!</v>
      </c>
      <c r="AW194" s="89" t="e">
        <f>IF('Emission Calculations'!$F$9="flat",IF(0.056*'Wind Calculations'!$AQ194&gt;$AP$3,1,0),IF(OR(AR194&gt;$AP$3,AS194&gt;$AP$3,AT194&gt;$AP$3,AND((AU194&gt;$AP$3),$AP$7&gt;0)),1,0))</f>
        <v>#DIV/0!</v>
      </c>
    </row>
    <row r="195" spans="1:49">
      <c r="A195" s="148"/>
      <c r="B195" s="136"/>
      <c r="C195" s="89" t="e">
        <f>'Wind Calculations'!$B195*LN(10/$B$4)/LN($B$5/$B$4)</f>
        <v>#DIV/0!</v>
      </c>
      <c r="D195" s="89" t="e">
        <f t="shared" si="40"/>
        <v>#DIV/0!</v>
      </c>
      <c r="E195" s="89" t="e">
        <f t="shared" si="41"/>
        <v>#DIV/0!</v>
      </c>
      <c r="F195" s="89" t="e">
        <f t="shared" si="42"/>
        <v>#DIV/0!</v>
      </c>
      <c r="G195" s="89" t="e">
        <f t="shared" si="43"/>
        <v>#DIV/0!</v>
      </c>
      <c r="H195" s="138" t="e">
        <f>IF('Emission Calculations'!$B$9="flat",IF(0.053*'Wind Calculations'!$C195&gt;$B$3,58*('Wind Calculations'!$C195-$B$3)^2+25*('Wind Calculations'!$C195-$B$3),0),IF(D195&gt;$B$3,(58*(D195-$B$3)^2+25*(D195-$B$3))*$B$7,0)+IF(E195&gt;$B$3,(58*(E195-$B$3)^2+25*(E195-$B$3))*$C$7,0)+IF(F195&gt;$B$3,(58*(F195-$B$3)^2+25*(F195-$B$3))*$D$7,0)+IF(G195&gt;$B$3,(58*(G195-$B$3)^2+25*(G195-$B$3))*$E$7,0))</f>
        <v>#DIV/0!</v>
      </c>
      <c r="I195" s="138" t="e">
        <f>IF('Emission Calculations'!$B$9="flat",IF(0.056*'Wind Calculations'!$C195&gt;$B$3,1,0),IF(OR(D195&gt;$B$3,E195&gt;$B$3,F195&gt;$B$3,AND((G195&gt;$B$3),$B$7&gt;0)),1,0))</f>
        <v>#DIV/0!</v>
      </c>
      <c r="J195" s="139"/>
      <c r="K195" s="148"/>
      <c r="L195" s="136"/>
      <c r="M195" s="89" t="e">
        <f>'Wind Calculations'!$L195*LN(10/$L$4)/LN($L$5/$L$4)</f>
        <v>#DIV/0!</v>
      </c>
      <c r="N195" s="89" t="e">
        <f t="shared" si="44"/>
        <v>#DIV/0!</v>
      </c>
      <c r="O195" s="89" t="e">
        <f t="shared" si="45"/>
        <v>#DIV/0!</v>
      </c>
      <c r="P195" s="89" t="e">
        <f t="shared" si="46"/>
        <v>#DIV/0!</v>
      </c>
      <c r="Q195" s="89" t="e">
        <f t="shared" si="47"/>
        <v>#DIV/0!</v>
      </c>
      <c r="R195" s="89" t="e">
        <f>IF('Emission Calculations'!$C$9="flat",IF(0.053*'Wind Calculations'!$M195&gt;$L$3,58*('Wind Calculations'!$M195-$L$3)^2+25*('Wind Calculations'!$M195-$L$3),0),IF(N195&gt;$L$3,(58*(N195-$L$3)^2+25*(N195-$L$3))*$L$7,0)+IF(O195&gt;$L$3,(58*(O195-$L$3)^2+25*(O195-$L$3))*$M$7,0)+IF(P195&gt;$L$3,(58*(P195-$L$3)^2+25*(P195-$L$3))*$N$7,0)+IF(Q195&gt;$L$3,(58*(Q195-$L$3)^2+25*(Q195-$L$3))*$O$7,0))</f>
        <v>#DIV/0!</v>
      </c>
      <c r="S195" s="89" t="e">
        <f>IF('Emission Calculations'!$C$9="flat",IF(0.056*'Wind Calculations'!$M195&gt;$L$3,1,0),IF(OR(N195&gt;$L$3,O195&gt;$L$3,P195&gt;$L$3,AND((Q195&gt;$L$3),$L$7&gt;0)),1,0))</f>
        <v>#DIV/0!</v>
      </c>
      <c r="T195" s="47"/>
      <c r="U195" s="148"/>
      <c r="V195" s="136"/>
      <c r="W195" s="89" t="e">
        <f>'Wind Calculations'!$V195*LN(10/$V$4)/LN($V$5/$V$4)</f>
        <v>#DIV/0!</v>
      </c>
      <c r="X195" s="89" t="e">
        <f t="shared" si="48"/>
        <v>#DIV/0!</v>
      </c>
      <c r="Y195" s="89" t="e">
        <f t="shared" si="49"/>
        <v>#DIV/0!</v>
      </c>
      <c r="Z195" s="89" t="e">
        <f t="shared" si="50"/>
        <v>#DIV/0!</v>
      </c>
      <c r="AA195" s="89" t="e">
        <f t="shared" si="51"/>
        <v>#DIV/0!</v>
      </c>
      <c r="AB195" s="89" t="e">
        <f>IF('Emission Calculations'!$D$9="flat",IF(0.053*'Wind Calculations'!$W195&gt;$V$3,58*('Wind Calculations'!$W195-$L$3)^2+25*('Wind Calculations'!$W195-$L$3),0),IF(X195&gt;$L$3,(58*(X195-$L$3)^2+25*(X195-$L$3))*$V$7,0)+IF(Y195&gt;$V$3,(58*(Y195-$V$3)^2+25*(Y195-$V$3))*$W$7,0)+IF(Z195&gt;$V$3,(58*(Z195-$V$3)^2+25*(Z195-$V$3))*$X$7,0)+IF(AA195&gt;$V$3,(58*(AA195-$V$3)^2+25*(AA195-$V$3))*$Y$7,0))</f>
        <v>#DIV/0!</v>
      </c>
      <c r="AC195" s="89" t="e">
        <f>IF('Emission Calculations'!$D$9="flat",IF(0.056*'Wind Calculations'!$W195&gt;$V$3,1,0),IF(OR(X195&gt;$V$3,Y195&gt;$V$3,Z195&gt;$V$3,AND((AA195&gt;$V$3),$V$7&gt;0)),1,0))</f>
        <v>#DIV/0!</v>
      </c>
      <c r="AD195" s="47"/>
      <c r="AE195" s="148"/>
      <c r="AF195" s="136"/>
      <c r="AG195" s="89" t="e">
        <f>'Wind Calculations'!$AF195*LN(10/$AF$4)/LN($AF$5/$AF$4)</f>
        <v>#DIV/0!</v>
      </c>
      <c r="AH195" s="89" t="e">
        <f t="shared" si="52"/>
        <v>#DIV/0!</v>
      </c>
      <c r="AI195" s="89" t="e">
        <f t="shared" si="53"/>
        <v>#DIV/0!</v>
      </c>
      <c r="AJ195" s="89" t="e">
        <f t="shared" si="54"/>
        <v>#DIV/0!</v>
      </c>
      <c r="AK195" s="89" t="e">
        <f t="shared" si="55"/>
        <v>#DIV/0!</v>
      </c>
      <c r="AL195" s="89" t="e">
        <f>IF('Emission Calculations'!$E$9="flat",IF(0.053*'Wind Calculations'!$AG195&gt;$AF$3,58*('Wind Calculations'!$AG195-$AF$3)^2+25*('Wind Calculations'!$AG195-$AF$3),0),IF(AH195&gt;$AF$3,(58*(AH195-$AF$3)^2+25*(AH195-$AF$3))*$AF$7,0)+IF(AI195&gt;$AF$3,(58*(AI195-$AF$3)^2+25*(AI195-$AF$3))*$AG$7,0)+IF(AJ195&gt;$AF$3,(58*(AJ195-$AF$3)^2+25*(AJ195-$AF$3))*$AH$7,0)+IF(AK195&gt;$AF$3,(58*(AK195-$AF$3)^2+25*(AK195-$AF$3))*$AI$7,0))</f>
        <v>#DIV/0!</v>
      </c>
      <c r="AM195" s="89" t="e">
        <f>IF('Emission Calculations'!$E$9="flat",IF(0.056*'Wind Calculations'!$AG195&gt;$AF$3,1,0),IF(OR(AH195&gt;$AF$3,AI195&gt;$AF$3,AJ195&gt;$AF$3,AND((AK195&gt;$AF$3),$AF$7&gt;0)),1,0))</f>
        <v>#DIV/0!</v>
      </c>
      <c r="AN195" s="47"/>
      <c r="AO195" s="148"/>
      <c r="AP195" s="136"/>
      <c r="AQ195" s="89" t="e">
        <f>'Wind Calculations'!$AP195*LN(10/$AP$4)/LN($AP$5/$AP$4)</f>
        <v>#DIV/0!</v>
      </c>
      <c r="AR195" s="89" t="e">
        <f t="shared" si="56"/>
        <v>#DIV/0!</v>
      </c>
      <c r="AS195" s="89" t="e">
        <f t="shared" si="57"/>
        <v>#DIV/0!</v>
      </c>
      <c r="AT195" s="89" t="e">
        <f t="shared" si="58"/>
        <v>#DIV/0!</v>
      </c>
      <c r="AU195" s="89" t="e">
        <f t="shared" si="59"/>
        <v>#DIV/0!</v>
      </c>
      <c r="AV195" s="89" t="e">
        <f>IF('Emission Calculations'!$F$9="flat",IF(0.053*'Wind Calculations'!$AQ195&gt;$AP$3,58*('Wind Calculations'!$AQ195-$AP$3)^2+25*('Wind Calculations'!$AQ195-$AP$3),0),IF(AR195&gt;$AP$3,(58*(AR195-$AP$3)^2+25*(AR195-$AP$3))*$AP$7,0)+IF(AS195&gt;$AP$3,(58*(AS195-$AP$3)^2+25*(AS195-$AP$3))*$AQ$7,0)+IF(AT195&gt;$AP$3,(58*(AT195-$AP$3)^2+25*(AT195-$AP$3))*$AR$7,0)+IF(AU195&gt;$AP$3,(58*(AU195-$AP$3)^2+25*(AU195-$AP$3))*$AS$7,0))</f>
        <v>#DIV/0!</v>
      </c>
      <c r="AW195" s="89" t="e">
        <f>IF('Emission Calculations'!$F$9="flat",IF(0.056*'Wind Calculations'!$AQ195&gt;$AP$3,1,0),IF(OR(AR195&gt;$AP$3,AS195&gt;$AP$3,AT195&gt;$AP$3,AND((AU195&gt;$AP$3),$AP$7&gt;0)),1,0))</f>
        <v>#DIV/0!</v>
      </c>
    </row>
    <row r="196" spans="1:49">
      <c r="A196" s="148"/>
      <c r="B196" s="136"/>
      <c r="C196" s="89" t="e">
        <f>'Wind Calculations'!$B196*LN(10/$B$4)/LN($B$5/$B$4)</f>
        <v>#DIV/0!</v>
      </c>
      <c r="D196" s="89" t="e">
        <f t="shared" si="40"/>
        <v>#DIV/0!</v>
      </c>
      <c r="E196" s="89" t="e">
        <f t="shared" si="41"/>
        <v>#DIV/0!</v>
      </c>
      <c r="F196" s="89" t="e">
        <f t="shared" si="42"/>
        <v>#DIV/0!</v>
      </c>
      <c r="G196" s="89" t="e">
        <f t="shared" si="43"/>
        <v>#DIV/0!</v>
      </c>
      <c r="H196" s="138" t="e">
        <f>IF('Emission Calculations'!$B$9="flat",IF(0.053*'Wind Calculations'!$C196&gt;$B$3,58*('Wind Calculations'!$C196-$B$3)^2+25*('Wind Calculations'!$C196-$B$3),0),IF(D196&gt;$B$3,(58*(D196-$B$3)^2+25*(D196-$B$3))*$B$7,0)+IF(E196&gt;$B$3,(58*(E196-$B$3)^2+25*(E196-$B$3))*$C$7,0)+IF(F196&gt;$B$3,(58*(F196-$B$3)^2+25*(F196-$B$3))*$D$7,0)+IF(G196&gt;$B$3,(58*(G196-$B$3)^2+25*(G196-$B$3))*$E$7,0))</f>
        <v>#DIV/0!</v>
      </c>
      <c r="I196" s="138" t="e">
        <f>IF('Emission Calculations'!$B$9="flat",IF(0.056*'Wind Calculations'!$C196&gt;$B$3,1,0),IF(OR(D196&gt;$B$3,E196&gt;$B$3,F196&gt;$B$3,AND((G196&gt;$B$3),$B$7&gt;0)),1,0))</f>
        <v>#DIV/0!</v>
      </c>
      <c r="J196" s="139"/>
      <c r="K196" s="148"/>
      <c r="L196" s="136"/>
      <c r="M196" s="89" t="e">
        <f>'Wind Calculations'!$L196*LN(10/$L$4)/LN($L$5/$L$4)</f>
        <v>#DIV/0!</v>
      </c>
      <c r="N196" s="89" t="e">
        <f t="shared" si="44"/>
        <v>#DIV/0!</v>
      </c>
      <c r="O196" s="89" t="e">
        <f t="shared" si="45"/>
        <v>#DIV/0!</v>
      </c>
      <c r="P196" s="89" t="e">
        <f t="shared" si="46"/>
        <v>#DIV/0!</v>
      </c>
      <c r="Q196" s="89" t="e">
        <f t="shared" si="47"/>
        <v>#DIV/0!</v>
      </c>
      <c r="R196" s="89" t="e">
        <f>IF('Emission Calculations'!$C$9="flat",IF(0.053*'Wind Calculations'!$M196&gt;$L$3,58*('Wind Calculations'!$M196-$L$3)^2+25*('Wind Calculations'!$M196-$L$3),0),IF(N196&gt;$L$3,(58*(N196-$L$3)^2+25*(N196-$L$3))*$L$7,0)+IF(O196&gt;$L$3,(58*(O196-$L$3)^2+25*(O196-$L$3))*$M$7,0)+IF(P196&gt;$L$3,(58*(P196-$L$3)^2+25*(P196-$L$3))*$N$7,0)+IF(Q196&gt;$L$3,(58*(Q196-$L$3)^2+25*(Q196-$L$3))*$O$7,0))</f>
        <v>#DIV/0!</v>
      </c>
      <c r="S196" s="89" t="e">
        <f>IF('Emission Calculations'!$C$9="flat",IF(0.056*'Wind Calculations'!$M196&gt;$L$3,1,0),IF(OR(N196&gt;$L$3,O196&gt;$L$3,P196&gt;$L$3,AND((Q196&gt;$L$3),$L$7&gt;0)),1,0))</f>
        <v>#DIV/0!</v>
      </c>
      <c r="T196" s="47"/>
      <c r="U196" s="148"/>
      <c r="V196" s="136"/>
      <c r="W196" s="89" t="e">
        <f>'Wind Calculations'!$V196*LN(10/$V$4)/LN($V$5/$V$4)</f>
        <v>#DIV/0!</v>
      </c>
      <c r="X196" s="89" t="e">
        <f t="shared" si="48"/>
        <v>#DIV/0!</v>
      </c>
      <c r="Y196" s="89" t="e">
        <f t="shared" si="49"/>
        <v>#DIV/0!</v>
      </c>
      <c r="Z196" s="89" t="e">
        <f t="shared" si="50"/>
        <v>#DIV/0!</v>
      </c>
      <c r="AA196" s="89" t="e">
        <f t="shared" si="51"/>
        <v>#DIV/0!</v>
      </c>
      <c r="AB196" s="89" t="e">
        <f>IF('Emission Calculations'!$D$9="flat",IF(0.053*'Wind Calculations'!$W196&gt;$V$3,58*('Wind Calculations'!$W196-$L$3)^2+25*('Wind Calculations'!$W196-$L$3),0),IF(X196&gt;$L$3,(58*(X196-$L$3)^2+25*(X196-$L$3))*$V$7,0)+IF(Y196&gt;$V$3,(58*(Y196-$V$3)^2+25*(Y196-$V$3))*$W$7,0)+IF(Z196&gt;$V$3,(58*(Z196-$V$3)^2+25*(Z196-$V$3))*$X$7,0)+IF(AA196&gt;$V$3,(58*(AA196-$V$3)^2+25*(AA196-$V$3))*$Y$7,0))</f>
        <v>#DIV/0!</v>
      </c>
      <c r="AC196" s="89" t="e">
        <f>IF('Emission Calculations'!$D$9="flat",IF(0.056*'Wind Calculations'!$W196&gt;$V$3,1,0),IF(OR(X196&gt;$V$3,Y196&gt;$V$3,Z196&gt;$V$3,AND((AA196&gt;$V$3),$V$7&gt;0)),1,0))</f>
        <v>#DIV/0!</v>
      </c>
      <c r="AD196" s="47"/>
      <c r="AE196" s="148"/>
      <c r="AF196" s="136"/>
      <c r="AG196" s="89" t="e">
        <f>'Wind Calculations'!$AF196*LN(10/$AF$4)/LN($AF$5/$AF$4)</f>
        <v>#DIV/0!</v>
      </c>
      <c r="AH196" s="89" t="e">
        <f t="shared" si="52"/>
        <v>#DIV/0!</v>
      </c>
      <c r="AI196" s="89" t="e">
        <f t="shared" si="53"/>
        <v>#DIV/0!</v>
      </c>
      <c r="AJ196" s="89" t="e">
        <f t="shared" si="54"/>
        <v>#DIV/0!</v>
      </c>
      <c r="AK196" s="89" t="e">
        <f t="shared" si="55"/>
        <v>#DIV/0!</v>
      </c>
      <c r="AL196" s="89" t="e">
        <f>IF('Emission Calculations'!$E$9="flat",IF(0.053*'Wind Calculations'!$AG196&gt;$AF$3,58*('Wind Calculations'!$AG196-$AF$3)^2+25*('Wind Calculations'!$AG196-$AF$3),0),IF(AH196&gt;$AF$3,(58*(AH196-$AF$3)^2+25*(AH196-$AF$3))*$AF$7,0)+IF(AI196&gt;$AF$3,(58*(AI196-$AF$3)^2+25*(AI196-$AF$3))*$AG$7,0)+IF(AJ196&gt;$AF$3,(58*(AJ196-$AF$3)^2+25*(AJ196-$AF$3))*$AH$7,0)+IF(AK196&gt;$AF$3,(58*(AK196-$AF$3)^2+25*(AK196-$AF$3))*$AI$7,0))</f>
        <v>#DIV/0!</v>
      </c>
      <c r="AM196" s="89" t="e">
        <f>IF('Emission Calculations'!$E$9="flat",IF(0.056*'Wind Calculations'!$AG196&gt;$AF$3,1,0),IF(OR(AH196&gt;$AF$3,AI196&gt;$AF$3,AJ196&gt;$AF$3,AND((AK196&gt;$AF$3),$AF$7&gt;0)),1,0))</f>
        <v>#DIV/0!</v>
      </c>
      <c r="AN196" s="47"/>
      <c r="AO196" s="148"/>
      <c r="AP196" s="136"/>
      <c r="AQ196" s="89" t="e">
        <f>'Wind Calculations'!$AP196*LN(10/$AP$4)/LN($AP$5/$AP$4)</f>
        <v>#DIV/0!</v>
      </c>
      <c r="AR196" s="89" t="e">
        <f t="shared" si="56"/>
        <v>#DIV/0!</v>
      </c>
      <c r="AS196" s="89" t="e">
        <f t="shared" si="57"/>
        <v>#DIV/0!</v>
      </c>
      <c r="AT196" s="89" t="e">
        <f t="shared" si="58"/>
        <v>#DIV/0!</v>
      </c>
      <c r="AU196" s="89" t="e">
        <f t="shared" si="59"/>
        <v>#DIV/0!</v>
      </c>
      <c r="AV196" s="89" t="e">
        <f>IF('Emission Calculations'!$F$9="flat",IF(0.053*'Wind Calculations'!$AQ196&gt;$AP$3,58*('Wind Calculations'!$AQ196-$AP$3)^2+25*('Wind Calculations'!$AQ196-$AP$3),0),IF(AR196&gt;$AP$3,(58*(AR196-$AP$3)^2+25*(AR196-$AP$3))*$AP$7,0)+IF(AS196&gt;$AP$3,(58*(AS196-$AP$3)^2+25*(AS196-$AP$3))*$AQ$7,0)+IF(AT196&gt;$AP$3,(58*(AT196-$AP$3)^2+25*(AT196-$AP$3))*$AR$7,0)+IF(AU196&gt;$AP$3,(58*(AU196-$AP$3)^2+25*(AU196-$AP$3))*$AS$7,0))</f>
        <v>#DIV/0!</v>
      </c>
      <c r="AW196" s="89" t="e">
        <f>IF('Emission Calculations'!$F$9="flat",IF(0.056*'Wind Calculations'!$AQ196&gt;$AP$3,1,0),IF(OR(AR196&gt;$AP$3,AS196&gt;$AP$3,AT196&gt;$AP$3,AND((AU196&gt;$AP$3),$AP$7&gt;0)),1,0))</f>
        <v>#DIV/0!</v>
      </c>
    </row>
    <row r="197" spans="1:49">
      <c r="A197" s="148"/>
      <c r="B197" s="136"/>
      <c r="C197" s="89" t="e">
        <f>'Wind Calculations'!$B197*LN(10/$B$4)/LN($B$5/$B$4)</f>
        <v>#DIV/0!</v>
      </c>
      <c r="D197" s="89" t="e">
        <f t="shared" si="40"/>
        <v>#DIV/0!</v>
      </c>
      <c r="E197" s="89" t="e">
        <f t="shared" si="41"/>
        <v>#DIV/0!</v>
      </c>
      <c r="F197" s="89" t="e">
        <f t="shared" si="42"/>
        <v>#DIV/0!</v>
      </c>
      <c r="G197" s="89" t="e">
        <f t="shared" si="43"/>
        <v>#DIV/0!</v>
      </c>
      <c r="H197" s="138" t="e">
        <f>IF('Emission Calculations'!$B$9="flat",IF(0.053*'Wind Calculations'!$C197&gt;$B$3,58*('Wind Calculations'!$C197-$B$3)^2+25*('Wind Calculations'!$C197-$B$3),0),IF(D197&gt;$B$3,(58*(D197-$B$3)^2+25*(D197-$B$3))*$B$7,0)+IF(E197&gt;$B$3,(58*(E197-$B$3)^2+25*(E197-$B$3))*$C$7,0)+IF(F197&gt;$B$3,(58*(F197-$B$3)^2+25*(F197-$B$3))*$D$7,0)+IF(G197&gt;$B$3,(58*(G197-$B$3)^2+25*(G197-$B$3))*$E$7,0))</f>
        <v>#DIV/0!</v>
      </c>
      <c r="I197" s="138" t="e">
        <f>IF('Emission Calculations'!$B$9="flat",IF(0.056*'Wind Calculations'!$C197&gt;$B$3,1,0),IF(OR(D197&gt;$B$3,E197&gt;$B$3,F197&gt;$B$3,AND((G197&gt;$B$3),$B$7&gt;0)),1,0))</f>
        <v>#DIV/0!</v>
      </c>
      <c r="J197" s="139"/>
      <c r="K197" s="148"/>
      <c r="L197" s="136"/>
      <c r="M197" s="89" t="e">
        <f>'Wind Calculations'!$L197*LN(10/$L$4)/LN($L$5/$L$4)</f>
        <v>#DIV/0!</v>
      </c>
      <c r="N197" s="89" t="e">
        <f t="shared" si="44"/>
        <v>#DIV/0!</v>
      </c>
      <c r="O197" s="89" t="e">
        <f t="shared" si="45"/>
        <v>#DIV/0!</v>
      </c>
      <c r="P197" s="89" t="e">
        <f t="shared" si="46"/>
        <v>#DIV/0!</v>
      </c>
      <c r="Q197" s="89" t="e">
        <f t="shared" si="47"/>
        <v>#DIV/0!</v>
      </c>
      <c r="R197" s="89" t="e">
        <f>IF('Emission Calculations'!$C$9="flat",IF(0.053*'Wind Calculations'!$M197&gt;$L$3,58*('Wind Calculations'!$M197-$L$3)^2+25*('Wind Calculations'!$M197-$L$3),0),IF(N197&gt;$L$3,(58*(N197-$L$3)^2+25*(N197-$L$3))*$L$7,0)+IF(O197&gt;$L$3,(58*(O197-$L$3)^2+25*(O197-$L$3))*$M$7,0)+IF(P197&gt;$L$3,(58*(P197-$L$3)^2+25*(P197-$L$3))*$N$7,0)+IF(Q197&gt;$L$3,(58*(Q197-$L$3)^2+25*(Q197-$L$3))*$O$7,0))</f>
        <v>#DIV/0!</v>
      </c>
      <c r="S197" s="89" t="e">
        <f>IF('Emission Calculations'!$C$9="flat",IF(0.056*'Wind Calculations'!$M197&gt;$L$3,1,0),IF(OR(N197&gt;$L$3,O197&gt;$L$3,P197&gt;$L$3,AND((Q197&gt;$L$3),$L$7&gt;0)),1,0))</f>
        <v>#DIV/0!</v>
      </c>
      <c r="T197" s="47"/>
      <c r="U197" s="148"/>
      <c r="V197" s="136"/>
      <c r="W197" s="89" t="e">
        <f>'Wind Calculations'!$V197*LN(10/$V$4)/LN($V$5/$V$4)</f>
        <v>#DIV/0!</v>
      </c>
      <c r="X197" s="89" t="e">
        <f t="shared" si="48"/>
        <v>#DIV/0!</v>
      </c>
      <c r="Y197" s="89" t="e">
        <f t="shared" si="49"/>
        <v>#DIV/0!</v>
      </c>
      <c r="Z197" s="89" t="e">
        <f t="shared" si="50"/>
        <v>#DIV/0!</v>
      </c>
      <c r="AA197" s="89" t="e">
        <f t="shared" si="51"/>
        <v>#DIV/0!</v>
      </c>
      <c r="AB197" s="89" t="e">
        <f>IF('Emission Calculations'!$D$9="flat",IF(0.053*'Wind Calculations'!$W197&gt;$V$3,58*('Wind Calculations'!$W197-$L$3)^2+25*('Wind Calculations'!$W197-$L$3),0),IF(X197&gt;$L$3,(58*(X197-$L$3)^2+25*(X197-$L$3))*$V$7,0)+IF(Y197&gt;$V$3,(58*(Y197-$V$3)^2+25*(Y197-$V$3))*$W$7,0)+IF(Z197&gt;$V$3,(58*(Z197-$V$3)^2+25*(Z197-$V$3))*$X$7,0)+IF(AA197&gt;$V$3,(58*(AA197-$V$3)^2+25*(AA197-$V$3))*$Y$7,0))</f>
        <v>#DIV/0!</v>
      </c>
      <c r="AC197" s="89" t="e">
        <f>IF('Emission Calculations'!$D$9="flat",IF(0.056*'Wind Calculations'!$W197&gt;$V$3,1,0),IF(OR(X197&gt;$V$3,Y197&gt;$V$3,Z197&gt;$V$3,AND((AA197&gt;$V$3),$V$7&gt;0)),1,0))</f>
        <v>#DIV/0!</v>
      </c>
      <c r="AD197" s="47"/>
      <c r="AE197" s="148"/>
      <c r="AF197" s="136"/>
      <c r="AG197" s="89" t="e">
        <f>'Wind Calculations'!$AF197*LN(10/$AF$4)/LN($AF$5/$AF$4)</f>
        <v>#DIV/0!</v>
      </c>
      <c r="AH197" s="89" t="e">
        <f t="shared" si="52"/>
        <v>#DIV/0!</v>
      </c>
      <c r="AI197" s="89" t="e">
        <f t="shared" si="53"/>
        <v>#DIV/0!</v>
      </c>
      <c r="AJ197" s="89" t="e">
        <f t="shared" si="54"/>
        <v>#DIV/0!</v>
      </c>
      <c r="AK197" s="89" t="e">
        <f t="shared" si="55"/>
        <v>#DIV/0!</v>
      </c>
      <c r="AL197" s="89" t="e">
        <f>IF('Emission Calculations'!$E$9="flat",IF(0.053*'Wind Calculations'!$AG197&gt;$AF$3,58*('Wind Calculations'!$AG197-$AF$3)^2+25*('Wind Calculations'!$AG197-$AF$3),0),IF(AH197&gt;$AF$3,(58*(AH197-$AF$3)^2+25*(AH197-$AF$3))*$AF$7,0)+IF(AI197&gt;$AF$3,(58*(AI197-$AF$3)^2+25*(AI197-$AF$3))*$AG$7,0)+IF(AJ197&gt;$AF$3,(58*(AJ197-$AF$3)^2+25*(AJ197-$AF$3))*$AH$7,0)+IF(AK197&gt;$AF$3,(58*(AK197-$AF$3)^2+25*(AK197-$AF$3))*$AI$7,0))</f>
        <v>#DIV/0!</v>
      </c>
      <c r="AM197" s="89" t="e">
        <f>IF('Emission Calculations'!$E$9="flat",IF(0.056*'Wind Calculations'!$AG197&gt;$AF$3,1,0),IF(OR(AH197&gt;$AF$3,AI197&gt;$AF$3,AJ197&gt;$AF$3,AND((AK197&gt;$AF$3),$AF$7&gt;0)),1,0))</f>
        <v>#DIV/0!</v>
      </c>
      <c r="AN197" s="47"/>
      <c r="AO197" s="148"/>
      <c r="AP197" s="136"/>
      <c r="AQ197" s="89" t="e">
        <f>'Wind Calculations'!$AP197*LN(10/$AP$4)/LN($AP$5/$AP$4)</f>
        <v>#DIV/0!</v>
      </c>
      <c r="AR197" s="89" t="e">
        <f t="shared" si="56"/>
        <v>#DIV/0!</v>
      </c>
      <c r="AS197" s="89" t="e">
        <f t="shared" si="57"/>
        <v>#DIV/0!</v>
      </c>
      <c r="AT197" s="89" t="e">
        <f t="shared" si="58"/>
        <v>#DIV/0!</v>
      </c>
      <c r="AU197" s="89" t="e">
        <f t="shared" si="59"/>
        <v>#DIV/0!</v>
      </c>
      <c r="AV197" s="89" t="e">
        <f>IF('Emission Calculations'!$F$9="flat",IF(0.053*'Wind Calculations'!$AQ197&gt;$AP$3,58*('Wind Calculations'!$AQ197-$AP$3)^2+25*('Wind Calculations'!$AQ197-$AP$3),0),IF(AR197&gt;$AP$3,(58*(AR197-$AP$3)^2+25*(AR197-$AP$3))*$AP$7,0)+IF(AS197&gt;$AP$3,(58*(AS197-$AP$3)^2+25*(AS197-$AP$3))*$AQ$7,0)+IF(AT197&gt;$AP$3,(58*(AT197-$AP$3)^2+25*(AT197-$AP$3))*$AR$7,0)+IF(AU197&gt;$AP$3,(58*(AU197-$AP$3)^2+25*(AU197-$AP$3))*$AS$7,0))</f>
        <v>#DIV/0!</v>
      </c>
      <c r="AW197" s="89" t="e">
        <f>IF('Emission Calculations'!$F$9="flat",IF(0.056*'Wind Calculations'!$AQ197&gt;$AP$3,1,0),IF(OR(AR197&gt;$AP$3,AS197&gt;$AP$3,AT197&gt;$AP$3,AND((AU197&gt;$AP$3),$AP$7&gt;0)),1,0))</f>
        <v>#DIV/0!</v>
      </c>
    </row>
    <row r="198" spans="1:49">
      <c r="A198" s="148"/>
      <c r="B198" s="136"/>
      <c r="C198" s="89" t="e">
        <f>'Wind Calculations'!$B198*LN(10/$B$4)/LN($B$5/$B$4)</f>
        <v>#DIV/0!</v>
      </c>
      <c r="D198" s="89" t="e">
        <f t="shared" si="40"/>
        <v>#DIV/0!</v>
      </c>
      <c r="E198" s="89" t="e">
        <f t="shared" si="41"/>
        <v>#DIV/0!</v>
      </c>
      <c r="F198" s="89" t="e">
        <f t="shared" si="42"/>
        <v>#DIV/0!</v>
      </c>
      <c r="G198" s="89" t="e">
        <f t="shared" si="43"/>
        <v>#DIV/0!</v>
      </c>
      <c r="H198" s="138" t="e">
        <f>IF('Emission Calculations'!$B$9="flat",IF(0.053*'Wind Calculations'!$C198&gt;$B$3,58*('Wind Calculations'!$C198-$B$3)^2+25*('Wind Calculations'!$C198-$B$3),0),IF(D198&gt;$B$3,(58*(D198-$B$3)^2+25*(D198-$B$3))*$B$7,0)+IF(E198&gt;$B$3,(58*(E198-$B$3)^2+25*(E198-$B$3))*$C$7,0)+IF(F198&gt;$B$3,(58*(F198-$B$3)^2+25*(F198-$B$3))*$D$7,0)+IF(G198&gt;$B$3,(58*(G198-$B$3)^2+25*(G198-$B$3))*$E$7,0))</f>
        <v>#DIV/0!</v>
      </c>
      <c r="I198" s="138" t="e">
        <f>IF('Emission Calculations'!$B$9="flat",IF(0.056*'Wind Calculations'!$C198&gt;$B$3,1,0),IF(OR(D198&gt;$B$3,E198&gt;$B$3,F198&gt;$B$3,AND((G198&gt;$B$3),$B$7&gt;0)),1,0))</f>
        <v>#DIV/0!</v>
      </c>
      <c r="J198" s="139"/>
      <c r="K198" s="148"/>
      <c r="L198" s="136"/>
      <c r="M198" s="89" t="e">
        <f>'Wind Calculations'!$L198*LN(10/$L$4)/LN($L$5/$L$4)</f>
        <v>#DIV/0!</v>
      </c>
      <c r="N198" s="89" t="e">
        <f t="shared" si="44"/>
        <v>#DIV/0!</v>
      </c>
      <c r="O198" s="89" t="e">
        <f t="shared" si="45"/>
        <v>#DIV/0!</v>
      </c>
      <c r="P198" s="89" t="e">
        <f t="shared" si="46"/>
        <v>#DIV/0!</v>
      </c>
      <c r="Q198" s="89" t="e">
        <f t="shared" si="47"/>
        <v>#DIV/0!</v>
      </c>
      <c r="R198" s="89" t="e">
        <f>IF('Emission Calculations'!$C$9="flat",IF(0.053*'Wind Calculations'!$M198&gt;$L$3,58*('Wind Calculations'!$M198-$L$3)^2+25*('Wind Calculations'!$M198-$L$3),0),IF(N198&gt;$L$3,(58*(N198-$L$3)^2+25*(N198-$L$3))*$L$7,0)+IF(O198&gt;$L$3,(58*(O198-$L$3)^2+25*(O198-$L$3))*$M$7,0)+IF(P198&gt;$L$3,(58*(P198-$L$3)^2+25*(P198-$L$3))*$N$7,0)+IF(Q198&gt;$L$3,(58*(Q198-$L$3)^2+25*(Q198-$L$3))*$O$7,0))</f>
        <v>#DIV/0!</v>
      </c>
      <c r="S198" s="89" t="e">
        <f>IF('Emission Calculations'!$C$9="flat",IF(0.056*'Wind Calculations'!$M198&gt;$L$3,1,0),IF(OR(N198&gt;$L$3,O198&gt;$L$3,P198&gt;$L$3,AND((Q198&gt;$L$3),$L$7&gt;0)),1,0))</f>
        <v>#DIV/0!</v>
      </c>
      <c r="T198" s="47"/>
      <c r="U198" s="148"/>
      <c r="V198" s="136"/>
      <c r="W198" s="89" t="e">
        <f>'Wind Calculations'!$V198*LN(10/$V$4)/LN($V$5/$V$4)</f>
        <v>#DIV/0!</v>
      </c>
      <c r="X198" s="89" t="e">
        <f t="shared" si="48"/>
        <v>#DIV/0!</v>
      </c>
      <c r="Y198" s="89" t="e">
        <f t="shared" si="49"/>
        <v>#DIV/0!</v>
      </c>
      <c r="Z198" s="89" t="e">
        <f t="shared" si="50"/>
        <v>#DIV/0!</v>
      </c>
      <c r="AA198" s="89" t="e">
        <f t="shared" si="51"/>
        <v>#DIV/0!</v>
      </c>
      <c r="AB198" s="89" t="e">
        <f>IF('Emission Calculations'!$D$9="flat",IF(0.053*'Wind Calculations'!$W198&gt;$V$3,58*('Wind Calculations'!$W198-$L$3)^2+25*('Wind Calculations'!$W198-$L$3),0),IF(X198&gt;$L$3,(58*(X198-$L$3)^2+25*(X198-$L$3))*$V$7,0)+IF(Y198&gt;$V$3,(58*(Y198-$V$3)^2+25*(Y198-$V$3))*$W$7,0)+IF(Z198&gt;$V$3,(58*(Z198-$V$3)^2+25*(Z198-$V$3))*$X$7,0)+IF(AA198&gt;$V$3,(58*(AA198-$V$3)^2+25*(AA198-$V$3))*$Y$7,0))</f>
        <v>#DIV/0!</v>
      </c>
      <c r="AC198" s="89" t="e">
        <f>IF('Emission Calculations'!$D$9="flat",IF(0.056*'Wind Calculations'!$W198&gt;$V$3,1,0),IF(OR(X198&gt;$V$3,Y198&gt;$V$3,Z198&gt;$V$3,AND((AA198&gt;$V$3),$V$7&gt;0)),1,0))</f>
        <v>#DIV/0!</v>
      </c>
      <c r="AD198" s="47"/>
      <c r="AE198" s="148"/>
      <c r="AF198" s="136"/>
      <c r="AG198" s="89" t="e">
        <f>'Wind Calculations'!$AF198*LN(10/$AF$4)/LN($AF$5/$AF$4)</f>
        <v>#DIV/0!</v>
      </c>
      <c r="AH198" s="89" t="e">
        <f t="shared" si="52"/>
        <v>#DIV/0!</v>
      </c>
      <c r="AI198" s="89" t="e">
        <f t="shared" si="53"/>
        <v>#DIV/0!</v>
      </c>
      <c r="AJ198" s="89" t="e">
        <f t="shared" si="54"/>
        <v>#DIV/0!</v>
      </c>
      <c r="AK198" s="89" t="e">
        <f t="shared" si="55"/>
        <v>#DIV/0!</v>
      </c>
      <c r="AL198" s="89" t="e">
        <f>IF('Emission Calculations'!$E$9="flat",IF(0.053*'Wind Calculations'!$AG198&gt;$AF$3,58*('Wind Calculations'!$AG198-$AF$3)^2+25*('Wind Calculations'!$AG198-$AF$3),0),IF(AH198&gt;$AF$3,(58*(AH198-$AF$3)^2+25*(AH198-$AF$3))*$AF$7,0)+IF(AI198&gt;$AF$3,(58*(AI198-$AF$3)^2+25*(AI198-$AF$3))*$AG$7,0)+IF(AJ198&gt;$AF$3,(58*(AJ198-$AF$3)^2+25*(AJ198-$AF$3))*$AH$7,0)+IF(AK198&gt;$AF$3,(58*(AK198-$AF$3)^2+25*(AK198-$AF$3))*$AI$7,0))</f>
        <v>#DIV/0!</v>
      </c>
      <c r="AM198" s="89" t="e">
        <f>IF('Emission Calculations'!$E$9="flat",IF(0.056*'Wind Calculations'!$AG198&gt;$AF$3,1,0),IF(OR(AH198&gt;$AF$3,AI198&gt;$AF$3,AJ198&gt;$AF$3,AND((AK198&gt;$AF$3),$AF$7&gt;0)),1,0))</f>
        <v>#DIV/0!</v>
      </c>
      <c r="AN198" s="47"/>
      <c r="AO198" s="148"/>
      <c r="AP198" s="136"/>
      <c r="AQ198" s="89" t="e">
        <f>'Wind Calculations'!$AP198*LN(10/$AP$4)/LN($AP$5/$AP$4)</f>
        <v>#DIV/0!</v>
      </c>
      <c r="AR198" s="89" t="e">
        <f t="shared" si="56"/>
        <v>#DIV/0!</v>
      </c>
      <c r="AS198" s="89" t="e">
        <f t="shared" si="57"/>
        <v>#DIV/0!</v>
      </c>
      <c r="AT198" s="89" t="e">
        <f t="shared" si="58"/>
        <v>#DIV/0!</v>
      </c>
      <c r="AU198" s="89" t="e">
        <f t="shared" si="59"/>
        <v>#DIV/0!</v>
      </c>
      <c r="AV198" s="89" t="e">
        <f>IF('Emission Calculations'!$F$9="flat",IF(0.053*'Wind Calculations'!$AQ198&gt;$AP$3,58*('Wind Calculations'!$AQ198-$AP$3)^2+25*('Wind Calculations'!$AQ198-$AP$3),0),IF(AR198&gt;$AP$3,(58*(AR198-$AP$3)^2+25*(AR198-$AP$3))*$AP$7,0)+IF(AS198&gt;$AP$3,(58*(AS198-$AP$3)^2+25*(AS198-$AP$3))*$AQ$7,0)+IF(AT198&gt;$AP$3,(58*(AT198-$AP$3)^2+25*(AT198-$AP$3))*$AR$7,0)+IF(AU198&gt;$AP$3,(58*(AU198-$AP$3)^2+25*(AU198-$AP$3))*$AS$7,0))</f>
        <v>#DIV/0!</v>
      </c>
      <c r="AW198" s="89" t="e">
        <f>IF('Emission Calculations'!$F$9="flat",IF(0.056*'Wind Calculations'!$AQ198&gt;$AP$3,1,0),IF(OR(AR198&gt;$AP$3,AS198&gt;$AP$3,AT198&gt;$AP$3,AND((AU198&gt;$AP$3),$AP$7&gt;0)),1,0))</f>
        <v>#DIV/0!</v>
      </c>
    </row>
    <row r="199" spans="1:49">
      <c r="A199" s="148"/>
      <c r="B199" s="136"/>
      <c r="C199" s="89" t="e">
        <f>'Wind Calculations'!$B199*LN(10/$B$4)/LN($B$5/$B$4)</f>
        <v>#DIV/0!</v>
      </c>
      <c r="D199" s="89" t="e">
        <f t="shared" si="40"/>
        <v>#DIV/0!</v>
      </c>
      <c r="E199" s="89" t="e">
        <f t="shared" si="41"/>
        <v>#DIV/0!</v>
      </c>
      <c r="F199" s="89" t="e">
        <f t="shared" si="42"/>
        <v>#DIV/0!</v>
      </c>
      <c r="G199" s="89" t="e">
        <f t="shared" si="43"/>
        <v>#DIV/0!</v>
      </c>
      <c r="H199" s="138" t="e">
        <f>IF('Emission Calculations'!$B$9="flat",IF(0.053*'Wind Calculations'!$C199&gt;$B$3,58*('Wind Calculations'!$C199-$B$3)^2+25*('Wind Calculations'!$C199-$B$3),0),IF(D199&gt;$B$3,(58*(D199-$B$3)^2+25*(D199-$B$3))*$B$7,0)+IF(E199&gt;$B$3,(58*(E199-$B$3)^2+25*(E199-$B$3))*$C$7,0)+IF(F199&gt;$B$3,(58*(F199-$B$3)^2+25*(F199-$B$3))*$D$7,0)+IF(G199&gt;$B$3,(58*(G199-$B$3)^2+25*(G199-$B$3))*$E$7,0))</f>
        <v>#DIV/0!</v>
      </c>
      <c r="I199" s="138" t="e">
        <f>IF('Emission Calculations'!$B$9="flat",IF(0.056*'Wind Calculations'!$C199&gt;$B$3,1,0),IF(OR(D199&gt;$B$3,E199&gt;$B$3,F199&gt;$B$3,AND((G199&gt;$B$3),$B$7&gt;0)),1,0))</f>
        <v>#DIV/0!</v>
      </c>
      <c r="J199" s="139"/>
      <c r="K199" s="148"/>
      <c r="L199" s="136"/>
      <c r="M199" s="89" t="e">
        <f>'Wind Calculations'!$L199*LN(10/$L$4)/LN($L$5/$L$4)</f>
        <v>#DIV/0!</v>
      </c>
      <c r="N199" s="89" t="e">
        <f t="shared" si="44"/>
        <v>#DIV/0!</v>
      </c>
      <c r="O199" s="89" t="e">
        <f t="shared" si="45"/>
        <v>#DIV/0!</v>
      </c>
      <c r="P199" s="89" t="e">
        <f t="shared" si="46"/>
        <v>#DIV/0!</v>
      </c>
      <c r="Q199" s="89" t="e">
        <f t="shared" si="47"/>
        <v>#DIV/0!</v>
      </c>
      <c r="R199" s="89" t="e">
        <f>IF('Emission Calculations'!$C$9="flat",IF(0.053*'Wind Calculations'!$M199&gt;$L$3,58*('Wind Calculations'!$M199-$L$3)^2+25*('Wind Calculations'!$M199-$L$3),0),IF(N199&gt;$L$3,(58*(N199-$L$3)^2+25*(N199-$L$3))*$L$7,0)+IF(O199&gt;$L$3,(58*(O199-$L$3)^2+25*(O199-$L$3))*$M$7,0)+IF(P199&gt;$L$3,(58*(P199-$L$3)^2+25*(P199-$L$3))*$N$7,0)+IF(Q199&gt;$L$3,(58*(Q199-$L$3)^2+25*(Q199-$L$3))*$O$7,0))</f>
        <v>#DIV/0!</v>
      </c>
      <c r="S199" s="89" t="e">
        <f>IF('Emission Calculations'!$C$9="flat",IF(0.056*'Wind Calculations'!$M199&gt;$L$3,1,0),IF(OR(N199&gt;$L$3,O199&gt;$L$3,P199&gt;$L$3,AND((Q199&gt;$L$3),$L$7&gt;0)),1,0))</f>
        <v>#DIV/0!</v>
      </c>
      <c r="T199" s="47"/>
      <c r="U199" s="148"/>
      <c r="V199" s="136"/>
      <c r="W199" s="89" t="e">
        <f>'Wind Calculations'!$V199*LN(10/$V$4)/LN($V$5/$V$4)</f>
        <v>#DIV/0!</v>
      </c>
      <c r="X199" s="89" t="e">
        <f t="shared" si="48"/>
        <v>#DIV/0!</v>
      </c>
      <c r="Y199" s="89" t="e">
        <f t="shared" si="49"/>
        <v>#DIV/0!</v>
      </c>
      <c r="Z199" s="89" t="e">
        <f t="shared" si="50"/>
        <v>#DIV/0!</v>
      </c>
      <c r="AA199" s="89" t="e">
        <f t="shared" si="51"/>
        <v>#DIV/0!</v>
      </c>
      <c r="AB199" s="89" t="e">
        <f>IF('Emission Calculations'!$D$9="flat",IF(0.053*'Wind Calculations'!$W199&gt;$V$3,58*('Wind Calculations'!$W199-$L$3)^2+25*('Wind Calculations'!$W199-$L$3),0),IF(X199&gt;$L$3,(58*(X199-$L$3)^2+25*(X199-$L$3))*$V$7,0)+IF(Y199&gt;$V$3,(58*(Y199-$V$3)^2+25*(Y199-$V$3))*$W$7,0)+IF(Z199&gt;$V$3,(58*(Z199-$V$3)^2+25*(Z199-$V$3))*$X$7,0)+IF(AA199&gt;$V$3,(58*(AA199-$V$3)^2+25*(AA199-$V$3))*$Y$7,0))</f>
        <v>#DIV/0!</v>
      </c>
      <c r="AC199" s="89" t="e">
        <f>IF('Emission Calculations'!$D$9="flat",IF(0.056*'Wind Calculations'!$W199&gt;$V$3,1,0),IF(OR(X199&gt;$V$3,Y199&gt;$V$3,Z199&gt;$V$3,AND((AA199&gt;$V$3),$V$7&gt;0)),1,0))</f>
        <v>#DIV/0!</v>
      </c>
      <c r="AD199" s="47"/>
      <c r="AE199" s="148"/>
      <c r="AF199" s="136"/>
      <c r="AG199" s="89" t="e">
        <f>'Wind Calculations'!$AF199*LN(10/$AF$4)/LN($AF$5/$AF$4)</f>
        <v>#DIV/0!</v>
      </c>
      <c r="AH199" s="89" t="e">
        <f t="shared" si="52"/>
        <v>#DIV/0!</v>
      </c>
      <c r="AI199" s="89" t="e">
        <f t="shared" si="53"/>
        <v>#DIV/0!</v>
      </c>
      <c r="AJ199" s="89" t="e">
        <f t="shared" si="54"/>
        <v>#DIV/0!</v>
      </c>
      <c r="AK199" s="89" t="e">
        <f t="shared" si="55"/>
        <v>#DIV/0!</v>
      </c>
      <c r="AL199" s="89" t="e">
        <f>IF('Emission Calculations'!$E$9="flat",IF(0.053*'Wind Calculations'!$AG199&gt;$AF$3,58*('Wind Calculations'!$AG199-$AF$3)^2+25*('Wind Calculations'!$AG199-$AF$3),0),IF(AH199&gt;$AF$3,(58*(AH199-$AF$3)^2+25*(AH199-$AF$3))*$AF$7,0)+IF(AI199&gt;$AF$3,(58*(AI199-$AF$3)^2+25*(AI199-$AF$3))*$AG$7,0)+IF(AJ199&gt;$AF$3,(58*(AJ199-$AF$3)^2+25*(AJ199-$AF$3))*$AH$7,0)+IF(AK199&gt;$AF$3,(58*(AK199-$AF$3)^2+25*(AK199-$AF$3))*$AI$7,0))</f>
        <v>#DIV/0!</v>
      </c>
      <c r="AM199" s="89" t="e">
        <f>IF('Emission Calculations'!$E$9="flat",IF(0.056*'Wind Calculations'!$AG199&gt;$AF$3,1,0),IF(OR(AH199&gt;$AF$3,AI199&gt;$AF$3,AJ199&gt;$AF$3,AND((AK199&gt;$AF$3),$AF$7&gt;0)),1,0))</f>
        <v>#DIV/0!</v>
      </c>
      <c r="AN199" s="47"/>
      <c r="AO199" s="148"/>
      <c r="AP199" s="136"/>
      <c r="AQ199" s="89" t="e">
        <f>'Wind Calculations'!$AP199*LN(10/$AP$4)/LN($AP$5/$AP$4)</f>
        <v>#DIV/0!</v>
      </c>
      <c r="AR199" s="89" t="e">
        <f t="shared" si="56"/>
        <v>#DIV/0!</v>
      </c>
      <c r="AS199" s="89" t="e">
        <f t="shared" si="57"/>
        <v>#DIV/0!</v>
      </c>
      <c r="AT199" s="89" t="e">
        <f t="shared" si="58"/>
        <v>#DIV/0!</v>
      </c>
      <c r="AU199" s="89" t="e">
        <f t="shared" si="59"/>
        <v>#DIV/0!</v>
      </c>
      <c r="AV199" s="89" t="e">
        <f>IF('Emission Calculations'!$F$9="flat",IF(0.053*'Wind Calculations'!$AQ199&gt;$AP$3,58*('Wind Calculations'!$AQ199-$AP$3)^2+25*('Wind Calculations'!$AQ199-$AP$3),0),IF(AR199&gt;$AP$3,(58*(AR199-$AP$3)^2+25*(AR199-$AP$3))*$AP$7,0)+IF(AS199&gt;$AP$3,(58*(AS199-$AP$3)^2+25*(AS199-$AP$3))*$AQ$7,0)+IF(AT199&gt;$AP$3,(58*(AT199-$AP$3)^2+25*(AT199-$AP$3))*$AR$7,0)+IF(AU199&gt;$AP$3,(58*(AU199-$AP$3)^2+25*(AU199-$AP$3))*$AS$7,0))</f>
        <v>#DIV/0!</v>
      </c>
      <c r="AW199" s="89" t="e">
        <f>IF('Emission Calculations'!$F$9="flat",IF(0.056*'Wind Calculations'!$AQ199&gt;$AP$3,1,0),IF(OR(AR199&gt;$AP$3,AS199&gt;$AP$3,AT199&gt;$AP$3,AND((AU199&gt;$AP$3),$AP$7&gt;0)),1,0))</f>
        <v>#DIV/0!</v>
      </c>
    </row>
    <row r="200" spans="1:49">
      <c r="A200" s="148"/>
      <c r="B200" s="136"/>
      <c r="C200" s="89" t="e">
        <f>'Wind Calculations'!$B200*LN(10/$B$4)/LN($B$5/$B$4)</f>
        <v>#DIV/0!</v>
      </c>
      <c r="D200" s="89" t="e">
        <f t="shared" si="40"/>
        <v>#DIV/0!</v>
      </c>
      <c r="E200" s="89" t="e">
        <f t="shared" si="41"/>
        <v>#DIV/0!</v>
      </c>
      <c r="F200" s="89" t="e">
        <f t="shared" si="42"/>
        <v>#DIV/0!</v>
      </c>
      <c r="G200" s="89" t="e">
        <f t="shared" si="43"/>
        <v>#DIV/0!</v>
      </c>
      <c r="H200" s="138" t="e">
        <f>IF('Emission Calculations'!$B$9="flat",IF(0.053*'Wind Calculations'!$C200&gt;$B$3,58*('Wind Calculations'!$C200-$B$3)^2+25*('Wind Calculations'!$C200-$B$3),0),IF(D200&gt;$B$3,(58*(D200-$B$3)^2+25*(D200-$B$3))*$B$7,0)+IF(E200&gt;$B$3,(58*(E200-$B$3)^2+25*(E200-$B$3))*$C$7,0)+IF(F200&gt;$B$3,(58*(F200-$B$3)^2+25*(F200-$B$3))*$D$7,0)+IF(G200&gt;$B$3,(58*(G200-$B$3)^2+25*(G200-$B$3))*$E$7,0))</f>
        <v>#DIV/0!</v>
      </c>
      <c r="I200" s="138" t="e">
        <f>IF('Emission Calculations'!$B$9="flat",IF(0.056*'Wind Calculations'!$C200&gt;$B$3,1,0),IF(OR(D200&gt;$B$3,E200&gt;$B$3,F200&gt;$B$3,AND((G200&gt;$B$3),$B$7&gt;0)),1,0))</f>
        <v>#DIV/0!</v>
      </c>
      <c r="J200" s="139"/>
      <c r="K200" s="148"/>
      <c r="L200" s="136"/>
      <c r="M200" s="89" t="e">
        <f>'Wind Calculations'!$L200*LN(10/$L$4)/LN($L$5/$L$4)</f>
        <v>#DIV/0!</v>
      </c>
      <c r="N200" s="89" t="e">
        <f t="shared" si="44"/>
        <v>#DIV/0!</v>
      </c>
      <c r="O200" s="89" t="e">
        <f t="shared" si="45"/>
        <v>#DIV/0!</v>
      </c>
      <c r="P200" s="89" t="e">
        <f t="shared" si="46"/>
        <v>#DIV/0!</v>
      </c>
      <c r="Q200" s="89" t="e">
        <f t="shared" si="47"/>
        <v>#DIV/0!</v>
      </c>
      <c r="R200" s="89" t="e">
        <f>IF('Emission Calculations'!$C$9="flat",IF(0.053*'Wind Calculations'!$M200&gt;$L$3,58*('Wind Calculations'!$M200-$L$3)^2+25*('Wind Calculations'!$M200-$L$3),0),IF(N200&gt;$L$3,(58*(N200-$L$3)^2+25*(N200-$L$3))*$L$7,0)+IF(O200&gt;$L$3,(58*(O200-$L$3)^2+25*(O200-$L$3))*$M$7,0)+IF(P200&gt;$L$3,(58*(P200-$L$3)^2+25*(P200-$L$3))*$N$7,0)+IF(Q200&gt;$L$3,(58*(Q200-$L$3)^2+25*(Q200-$L$3))*$O$7,0))</f>
        <v>#DIV/0!</v>
      </c>
      <c r="S200" s="89" t="e">
        <f>IF('Emission Calculations'!$C$9="flat",IF(0.056*'Wind Calculations'!$M200&gt;$L$3,1,0),IF(OR(N200&gt;$L$3,O200&gt;$L$3,P200&gt;$L$3,AND((Q200&gt;$L$3),$L$7&gt;0)),1,0))</f>
        <v>#DIV/0!</v>
      </c>
      <c r="T200" s="47"/>
      <c r="U200" s="148"/>
      <c r="V200" s="136"/>
      <c r="W200" s="89" t="e">
        <f>'Wind Calculations'!$V200*LN(10/$V$4)/LN($V$5/$V$4)</f>
        <v>#DIV/0!</v>
      </c>
      <c r="X200" s="89" t="e">
        <f t="shared" si="48"/>
        <v>#DIV/0!</v>
      </c>
      <c r="Y200" s="89" t="e">
        <f t="shared" si="49"/>
        <v>#DIV/0!</v>
      </c>
      <c r="Z200" s="89" t="e">
        <f t="shared" si="50"/>
        <v>#DIV/0!</v>
      </c>
      <c r="AA200" s="89" t="e">
        <f t="shared" si="51"/>
        <v>#DIV/0!</v>
      </c>
      <c r="AB200" s="89" t="e">
        <f>IF('Emission Calculations'!$D$9="flat",IF(0.053*'Wind Calculations'!$W200&gt;$V$3,58*('Wind Calculations'!$W200-$L$3)^2+25*('Wind Calculations'!$W200-$L$3),0),IF(X200&gt;$L$3,(58*(X200-$L$3)^2+25*(X200-$L$3))*$V$7,0)+IF(Y200&gt;$V$3,(58*(Y200-$V$3)^2+25*(Y200-$V$3))*$W$7,0)+IF(Z200&gt;$V$3,(58*(Z200-$V$3)^2+25*(Z200-$V$3))*$X$7,0)+IF(AA200&gt;$V$3,(58*(AA200-$V$3)^2+25*(AA200-$V$3))*$Y$7,0))</f>
        <v>#DIV/0!</v>
      </c>
      <c r="AC200" s="89" t="e">
        <f>IF('Emission Calculations'!$D$9="flat",IF(0.056*'Wind Calculations'!$W200&gt;$V$3,1,0),IF(OR(X200&gt;$V$3,Y200&gt;$V$3,Z200&gt;$V$3,AND((AA200&gt;$V$3),$V$7&gt;0)),1,0))</f>
        <v>#DIV/0!</v>
      </c>
      <c r="AD200" s="47"/>
      <c r="AE200" s="148"/>
      <c r="AF200" s="136"/>
      <c r="AG200" s="89" t="e">
        <f>'Wind Calculations'!$AF200*LN(10/$AF$4)/LN($AF$5/$AF$4)</f>
        <v>#DIV/0!</v>
      </c>
      <c r="AH200" s="89" t="e">
        <f t="shared" si="52"/>
        <v>#DIV/0!</v>
      </c>
      <c r="AI200" s="89" t="e">
        <f t="shared" si="53"/>
        <v>#DIV/0!</v>
      </c>
      <c r="AJ200" s="89" t="e">
        <f t="shared" si="54"/>
        <v>#DIV/0!</v>
      </c>
      <c r="AK200" s="89" t="e">
        <f t="shared" si="55"/>
        <v>#DIV/0!</v>
      </c>
      <c r="AL200" s="89" t="e">
        <f>IF('Emission Calculations'!$E$9="flat",IF(0.053*'Wind Calculations'!$AG200&gt;$AF$3,58*('Wind Calculations'!$AG200-$AF$3)^2+25*('Wind Calculations'!$AG200-$AF$3),0),IF(AH200&gt;$AF$3,(58*(AH200-$AF$3)^2+25*(AH200-$AF$3))*$AF$7,0)+IF(AI200&gt;$AF$3,(58*(AI200-$AF$3)^2+25*(AI200-$AF$3))*$AG$7,0)+IF(AJ200&gt;$AF$3,(58*(AJ200-$AF$3)^2+25*(AJ200-$AF$3))*$AH$7,0)+IF(AK200&gt;$AF$3,(58*(AK200-$AF$3)^2+25*(AK200-$AF$3))*$AI$7,0))</f>
        <v>#DIV/0!</v>
      </c>
      <c r="AM200" s="89" t="e">
        <f>IF('Emission Calculations'!$E$9="flat",IF(0.056*'Wind Calculations'!$AG200&gt;$AF$3,1,0),IF(OR(AH200&gt;$AF$3,AI200&gt;$AF$3,AJ200&gt;$AF$3,AND((AK200&gt;$AF$3),$AF$7&gt;0)),1,0))</f>
        <v>#DIV/0!</v>
      </c>
      <c r="AN200" s="47"/>
      <c r="AO200" s="148"/>
      <c r="AP200" s="136"/>
      <c r="AQ200" s="89" t="e">
        <f>'Wind Calculations'!$AP200*LN(10/$AP$4)/LN($AP$5/$AP$4)</f>
        <v>#DIV/0!</v>
      </c>
      <c r="AR200" s="89" t="e">
        <f t="shared" si="56"/>
        <v>#DIV/0!</v>
      </c>
      <c r="AS200" s="89" t="e">
        <f t="shared" si="57"/>
        <v>#DIV/0!</v>
      </c>
      <c r="AT200" s="89" t="e">
        <f t="shared" si="58"/>
        <v>#DIV/0!</v>
      </c>
      <c r="AU200" s="89" t="e">
        <f t="shared" si="59"/>
        <v>#DIV/0!</v>
      </c>
      <c r="AV200" s="89" t="e">
        <f>IF('Emission Calculations'!$F$9="flat",IF(0.053*'Wind Calculations'!$AQ200&gt;$AP$3,58*('Wind Calculations'!$AQ200-$AP$3)^2+25*('Wind Calculations'!$AQ200-$AP$3),0),IF(AR200&gt;$AP$3,(58*(AR200-$AP$3)^2+25*(AR200-$AP$3))*$AP$7,0)+IF(AS200&gt;$AP$3,(58*(AS200-$AP$3)^2+25*(AS200-$AP$3))*$AQ$7,0)+IF(AT200&gt;$AP$3,(58*(AT200-$AP$3)^2+25*(AT200-$AP$3))*$AR$7,0)+IF(AU200&gt;$AP$3,(58*(AU200-$AP$3)^2+25*(AU200-$AP$3))*$AS$7,0))</f>
        <v>#DIV/0!</v>
      </c>
      <c r="AW200" s="89" t="e">
        <f>IF('Emission Calculations'!$F$9="flat",IF(0.056*'Wind Calculations'!$AQ200&gt;$AP$3,1,0),IF(OR(AR200&gt;$AP$3,AS200&gt;$AP$3,AT200&gt;$AP$3,AND((AU200&gt;$AP$3),$AP$7&gt;0)),1,0))</f>
        <v>#DIV/0!</v>
      </c>
    </row>
    <row r="201" spans="1:49">
      <c r="A201" s="148"/>
      <c r="B201" s="136"/>
      <c r="C201" s="89" t="e">
        <f>'Wind Calculations'!$B201*LN(10/$B$4)/LN($B$5/$B$4)</f>
        <v>#DIV/0!</v>
      </c>
      <c r="D201" s="89" t="e">
        <f t="shared" si="40"/>
        <v>#DIV/0!</v>
      </c>
      <c r="E201" s="89" t="e">
        <f t="shared" si="41"/>
        <v>#DIV/0!</v>
      </c>
      <c r="F201" s="89" t="e">
        <f t="shared" si="42"/>
        <v>#DIV/0!</v>
      </c>
      <c r="G201" s="89" t="e">
        <f t="shared" si="43"/>
        <v>#DIV/0!</v>
      </c>
      <c r="H201" s="138" t="e">
        <f>IF('Emission Calculations'!$B$9="flat",IF(0.053*'Wind Calculations'!$C201&gt;$B$3,58*('Wind Calculations'!$C201-$B$3)^2+25*('Wind Calculations'!$C201-$B$3),0),IF(D201&gt;$B$3,(58*(D201-$B$3)^2+25*(D201-$B$3))*$B$7,0)+IF(E201&gt;$B$3,(58*(E201-$B$3)^2+25*(E201-$B$3))*$C$7,0)+IF(F201&gt;$B$3,(58*(F201-$B$3)^2+25*(F201-$B$3))*$D$7,0)+IF(G201&gt;$B$3,(58*(G201-$B$3)^2+25*(G201-$B$3))*$E$7,0))</f>
        <v>#DIV/0!</v>
      </c>
      <c r="I201" s="138" t="e">
        <f>IF('Emission Calculations'!$B$9="flat",IF(0.056*'Wind Calculations'!$C201&gt;$B$3,1,0),IF(OR(D201&gt;$B$3,E201&gt;$B$3,F201&gt;$B$3,AND((G201&gt;$B$3),$B$7&gt;0)),1,0))</f>
        <v>#DIV/0!</v>
      </c>
      <c r="J201" s="139"/>
      <c r="K201" s="148"/>
      <c r="L201" s="136"/>
      <c r="M201" s="89" t="e">
        <f>'Wind Calculations'!$L201*LN(10/$L$4)/LN($L$5/$L$4)</f>
        <v>#DIV/0!</v>
      </c>
      <c r="N201" s="89" t="e">
        <f t="shared" si="44"/>
        <v>#DIV/0!</v>
      </c>
      <c r="O201" s="89" t="e">
        <f t="shared" si="45"/>
        <v>#DIV/0!</v>
      </c>
      <c r="P201" s="89" t="e">
        <f t="shared" si="46"/>
        <v>#DIV/0!</v>
      </c>
      <c r="Q201" s="89" t="e">
        <f t="shared" si="47"/>
        <v>#DIV/0!</v>
      </c>
      <c r="R201" s="89" t="e">
        <f>IF('Emission Calculations'!$C$9="flat",IF(0.053*'Wind Calculations'!$M201&gt;$L$3,58*('Wind Calculations'!$M201-$L$3)^2+25*('Wind Calculations'!$M201-$L$3),0),IF(N201&gt;$L$3,(58*(N201-$L$3)^2+25*(N201-$L$3))*$L$7,0)+IF(O201&gt;$L$3,(58*(O201-$L$3)^2+25*(O201-$L$3))*$M$7,0)+IF(P201&gt;$L$3,(58*(P201-$L$3)^2+25*(P201-$L$3))*$N$7,0)+IF(Q201&gt;$L$3,(58*(Q201-$L$3)^2+25*(Q201-$L$3))*$O$7,0))</f>
        <v>#DIV/0!</v>
      </c>
      <c r="S201" s="89" t="e">
        <f>IF('Emission Calculations'!$C$9="flat",IF(0.056*'Wind Calculations'!$M201&gt;$L$3,1,0),IF(OR(N201&gt;$L$3,O201&gt;$L$3,P201&gt;$L$3,AND((Q201&gt;$L$3),$L$7&gt;0)),1,0))</f>
        <v>#DIV/0!</v>
      </c>
      <c r="T201" s="47"/>
      <c r="U201" s="148"/>
      <c r="V201" s="136"/>
      <c r="W201" s="89" t="e">
        <f>'Wind Calculations'!$V201*LN(10/$V$4)/LN($V$5/$V$4)</f>
        <v>#DIV/0!</v>
      </c>
      <c r="X201" s="89" t="e">
        <f t="shared" si="48"/>
        <v>#DIV/0!</v>
      </c>
      <c r="Y201" s="89" t="e">
        <f t="shared" si="49"/>
        <v>#DIV/0!</v>
      </c>
      <c r="Z201" s="89" t="e">
        <f t="shared" si="50"/>
        <v>#DIV/0!</v>
      </c>
      <c r="AA201" s="89" t="e">
        <f t="shared" si="51"/>
        <v>#DIV/0!</v>
      </c>
      <c r="AB201" s="89" t="e">
        <f>IF('Emission Calculations'!$D$9="flat",IF(0.053*'Wind Calculations'!$W201&gt;$V$3,58*('Wind Calculations'!$W201-$L$3)^2+25*('Wind Calculations'!$W201-$L$3),0),IF(X201&gt;$L$3,(58*(X201-$L$3)^2+25*(X201-$L$3))*$V$7,0)+IF(Y201&gt;$V$3,(58*(Y201-$V$3)^2+25*(Y201-$V$3))*$W$7,0)+IF(Z201&gt;$V$3,(58*(Z201-$V$3)^2+25*(Z201-$V$3))*$X$7,0)+IF(AA201&gt;$V$3,(58*(AA201-$V$3)^2+25*(AA201-$V$3))*$Y$7,0))</f>
        <v>#DIV/0!</v>
      </c>
      <c r="AC201" s="89" t="e">
        <f>IF('Emission Calculations'!$D$9="flat",IF(0.056*'Wind Calculations'!$W201&gt;$V$3,1,0),IF(OR(X201&gt;$V$3,Y201&gt;$V$3,Z201&gt;$V$3,AND((AA201&gt;$V$3),$V$7&gt;0)),1,0))</f>
        <v>#DIV/0!</v>
      </c>
      <c r="AD201" s="47"/>
      <c r="AE201" s="148"/>
      <c r="AF201" s="136"/>
      <c r="AG201" s="89" t="e">
        <f>'Wind Calculations'!$AF201*LN(10/$AF$4)/LN($AF$5/$AF$4)</f>
        <v>#DIV/0!</v>
      </c>
      <c r="AH201" s="89" t="e">
        <f t="shared" si="52"/>
        <v>#DIV/0!</v>
      </c>
      <c r="AI201" s="89" t="e">
        <f t="shared" si="53"/>
        <v>#DIV/0!</v>
      </c>
      <c r="AJ201" s="89" t="e">
        <f t="shared" si="54"/>
        <v>#DIV/0!</v>
      </c>
      <c r="AK201" s="89" t="e">
        <f t="shared" si="55"/>
        <v>#DIV/0!</v>
      </c>
      <c r="AL201" s="89" t="e">
        <f>IF('Emission Calculations'!$E$9="flat",IF(0.053*'Wind Calculations'!$AG201&gt;$AF$3,58*('Wind Calculations'!$AG201-$AF$3)^2+25*('Wind Calculations'!$AG201-$AF$3),0),IF(AH201&gt;$AF$3,(58*(AH201-$AF$3)^2+25*(AH201-$AF$3))*$AF$7,0)+IF(AI201&gt;$AF$3,(58*(AI201-$AF$3)^2+25*(AI201-$AF$3))*$AG$7,0)+IF(AJ201&gt;$AF$3,(58*(AJ201-$AF$3)^2+25*(AJ201-$AF$3))*$AH$7,0)+IF(AK201&gt;$AF$3,(58*(AK201-$AF$3)^2+25*(AK201-$AF$3))*$AI$7,0))</f>
        <v>#DIV/0!</v>
      </c>
      <c r="AM201" s="89" t="e">
        <f>IF('Emission Calculations'!$E$9="flat",IF(0.056*'Wind Calculations'!$AG201&gt;$AF$3,1,0),IF(OR(AH201&gt;$AF$3,AI201&gt;$AF$3,AJ201&gt;$AF$3,AND((AK201&gt;$AF$3),$AF$7&gt;0)),1,0))</f>
        <v>#DIV/0!</v>
      </c>
      <c r="AN201" s="47"/>
      <c r="AO201" s="148"/>
      <c r="AP201" s="136"/>
      <c r="AQ201" s="89" t="e">
        <f>'Wind Calculations'!$AP201*LN(10/$AP$4)/LN($AP$5/$AP$4)</f>
        <v>#DIV/0!</v>
      </c>
      <c r="AR201" s="89" t="e">
        <f t="shared" si="56"/>
        <v>#DIV/0!</v>
      </c>
      <c r="AS201" s="89" t="e">
        <f t="shared" si="57"/>
        <v>#DIV/0!</v>
      </c>
      <c r="AT201" s="89" t="e">
        <f t="shared" si="58"/>
        <v>#DIV/0!</v>
      </c>
      <c r="AU201" s="89" t="e">
        <f t="shared" si="59"/>
        <v>#DIV/0!</v>
      </c>
      <c r="AV201" s="89" t="e">
        <f>IF('Emission Calculations'!$F$9="flat",IF(0.053*'Wind Calculations'!$AQ201&gt;$AP$3,58*('Wind Calculations'!$AQ201-$AP$3)^2+25*('Wind Calculations'!$AQ201-$AP$3),0),IF(AR201&gt;$AP$3,(58*(AR201-$AP$3)^2+25*(AR201-$AP$3))*$AP$7,0)+IF(AS201&gt;$AP$3,(58*(AS201-$AP$3)^2+25*(AS201-$AP$3))*$AQ$7,0)+IF(AT201&gt;$AP$3,(58*(AT201-$AP$3)^2+25*(AT201-$AP$3))*$AR$7,0)+IF(AU201&gt;$AP$3,(58*(AU201-$AP$3)^2+25*(AU201-$AP$3))*$AS$7,0))</f>
        <v>#DIV/0!</v>
      </c>
      <c r="AW201" s="89" t="e">
        <f>IF('Emission Calculations'!$F$9="flat",IF(0.056*'Wind Calculations'!$AQ201&gt;$AP$3,1,0),IF(OR(AR201&gt;$AP$3,AS201&gt;$AP$3,AT201&gt;$AP$3,AND((AU201&gt;$AP$3),$AP$7&gt;0)),1,0))</f>
        <v>#DIV/0!</v>
      </c>
    </row>
    <row r="202" spans="1:49">
      <c r="A202" s="148"/>
      <c r="B202" s="136"/>
      <c r="C202" s="89" t="e">
        <f>'Wind Calculations'!$B202*LN(10/$B$4)/LN($B$5/$B$4)</f>
        <v>#DIV/0!</v>
      </c>
      <c r="D202" s="89" t="e">
        <f t="shared" si="40"/>
        <v>#DIV/0!</v>
      </c>
      <c r="E202" s="89" t="e">
        <f t="shared" si="41"/>
        <v>#DIV/0!</v>
      </c>
      <c r="F202" s="89" t="e">
        <f t="shared" si="42"/>
        <v>#DIV/0!</v>
      </c>
      <c r="G202" s="89" t="e">
        <f t="shared" si="43"/>
        <v>#DIV/0!</v>
      </c>
      <c r="H202" s="138" t="e">
        <f>IF('Emission Calculations'!$B$9="flat",IF(0.053*'Wind Calculations'!$C202&gt;$B$3,58*('Wind Calculations'!$C202-$B$3)^2+25*('Wind Calculations'!$C202-$B$3),0),IF(D202&gt;$B$3,(58*(D202-$B$3)^2+25*(D202-$B$3))*$B$7,0)+IF(E202&gt;$B$3,(58*(E202-$B$3)^2+25*(E202-$B$3))*$C$7,0)+IF(F202&gt;$B$3,(58*(F202-$B$3)^2+25*(F202-$B$3))*$D$7,0)+IF(G202&gt;$B$3,(58*(G202-$B$3)^2+25*(G202-$B$3))*$E$7,0))</f>
        <v>#DIV/0!</v>
      </c>
      <c r="I202" s="138" t="e">
        <f>IF('Emission Calculations'!$B$9="flat",IF(0.056*'Wind Calculations'!$C202&gt;$B$3,1,0),IF(OR(D202&gt;$B$3,E202&gt;$B$3,F202&gt;$B$3,AND((G202&gt;$B$3),$B$7&gt;0)),1,0))</f>
        <v>#DIV/0!</v>
      </c>
      <c r="J202" s="139"/>
      <c r="K202" s="148"/>
      <c r="L202" s="136"/>
      <c r="M202" s="89" t="e">
        <f>'Wind Calculations'!$L202*LN(10/$L$4)/LN($L$5/$L$4)</f>
        <v>#DIV/0!</v>
      </c>
      <c r="N202" s="89" t="e">
        <f t="shared" si="44"/>
        <v>#DIV/0!</v>
      </c>
      <c r="O202" s="89" t="e">
        <f t="shared" si="45"/>
        <v>#DIV/0!</v>
      </c>
      <c r="P202" s="89" t="e">
        <f t="shared" si="46"/>
        <v>#DIV/0!</v>
      </c>
      <c r="Q202" s="89" t="e">
        <f t="shared" si="47"/>
        <v>#DIV/0!</v>
      </c>
      <c r="R202" s="89" t="e">
        <f>IF('Emission Calculations'!$C$9="flat",IF(0.053*'Wind Calculations'!$M202&gt;$L$3,58*('Wind Calculations'!$M202-$L$3)^2+25*('Wind Calculations'!$M202-$L$3),0),IF(N202&gt;$L$3,(58*(N202-$L$3)^2+25*(N202-$L$3))*$L$7,0)+IF(O202&gt;$L$3,(58*(O202-$L$3)^2+25*(O202-$L$3))*$M$7,0)+IF(P202&gt;$L$3,(58*(P202-$L$3)^2+25*(P202-$L$3))*$N$7,0)+IF(Q202&gt;$L$3,(58*(Q202-$L$3)^2+25*(Q202-$L$3))*$O$7,0))</f>
        <v>#DIV/0!</v>
      </c>
      <c r="S202" s="89" t="e">
        <f>IF('Emission Calculations'!$C$9="flat",IF(0.056*'Wind Calculations'!$M202&gt;$L$3,1,0),IF(OR(N202&gt;$L$3,O202&gt;$L$3,P202&gt;$L$3,AND((Q202&gt;$L$3),$L$7&gt;0)),1,0))</f>
        <v>#DIV/0!</v>
      </c>
      <c r="T202" s="47"/>
      <c r="U202" s="148"/>
      <c r="V202" s="136"/>
      <c r="W202" s="89" t="e">
        <f>'Wind Calculations'!$V202*LN(10/$V$4)/LN($V$5/$V$4)</f>
        <v>#DIV/0!</v>
      </c>
      <c r="X202" s="89" t="e">
        <f t="shared" si="48"/>
        <v>#DIV/0!</v>
      </c>
      <c r="Y202" s="89" t="e">
        <f t="shared" si="49"/>
        <v>#DIV/0!</v>
      </c>
      <c r="Z202" s="89" t="e">
        <f t="shared" si="50"/>
        <v>#DIV/0!</v>
      </c>
      <c r="AA202" s="89" t="e">
        <f t="shared" si="51"/>
        <v>#DIV/0!</v>
      </c>
      <c r="AB202" s="89" t="e">
        <f>IF('Emission Calculations'!$D$9="flat",IF(0.053*'Wind Calculations'!$W202&gt;$V$3,58*('Wind Calculations'!$W202-$L$3)^2+25*('Wind Calculations'!$W202-$L$3),0),IF(X202&gt;$L$3,(58*(X202-$L$3)^2+25*(X202-$L$3))*$V$7,0)+IF(Y202&gt;$V$3,(58*(Y202-$V$3)^2+25*(Y202-$V$3))*$W$7,0)+IF(Z202&gt;$V$3,(58*(Z202-$V$3)^2+25*(Z202-$V$3))*$X$7,0)+IF(AA202&gt;$V$3,(58*(AA202-$V$3)^2+25*(AA202-$V$3))*$Y$7,0))</f>
        <v>#DIV/0!</v>
      </c>
      <c r="AC202" s="89" t="e">
        <f>IF('Emission Calculations'!$D$9="flat",IF(0.056*'Wind Calculations'!$W202&gt;$V$3,1,0),IF(OR(X202&gt;$V$3,Y202&gt;$V$3,Z202&gt;$V$3,AND((AA202&gt;$V$3),$V$7&gt;0)),1,0))</f>
        <v>#DIV/0!</v>
      </c>
      <c r="AD202" s="47"/>
      <c r="AE202" s="148"/>
      <c r="AF202" s="136"/>
      <c r="AG202" s="89" t="e">
        <f>'Wind Calculations'!$AF202*LN(10/$AF$4)/LN($AF$5/$AF$4)</f>
        <v>#DIV/0!</v>
      </c>
      <c r="AH202" s="89" t="e">
        <f t="shared" si="52"/>
        <v>#DIV/0!</v>
      </c>
      <c r="AI202" s="89" t="e">
        <f t="shared" si="53"/>
        <v>#DIV/0!</v>
      </c>
      <c r="AJ202" s="89" t="e">
        <f t="shared" si="54"/>
        <v>#DIV/0!</v>
      </c>
      <c r="AK202" s="89" t="e">
        <f t="shared" si="55"/>
        <v>#DIV/0!</v>
      </c>
      <c r="AL202" s="89" t="e">
        <f>IF('Emission Calculations'!$E$9="flat",IF(0.053*'Wind Calculations'!$AG202&gt;$AF$3,58*('Wind Calculations'!$AG202-$AF$3)^2+25*('Wind Calculations'!$AG202-$AF$3),0),IF(AH202&gt;$AF$3,(58*(AH202-$AF$3)^2+25*(AH202-$AF$3))*$AF$7,0)+IF(AI202&gt;$AF$3,(58*(AI202-$AF$3)^2+25*(AI202-$AF$3))*$AG$7,0)+IF(AJ202&gt;$AF$3,(58*(AJ202-$AF$3)^2+25*(AJ202-$AF$3))*$AH$7,0)+IF(AK202&gt;$AF$3,(58*(AK202-$AF$3)^2+25*(AK202-$AF$3))*$AI$7,0))</f>
        <v>#DIV/0!</v>
      </c>
      <c r="AM202" s="89" t="e">
        <f>IF('Emission Calculations'!$E$9="flat",IF(0.056*'Wind Calculations'!$AG202&gt;$AF$3,1,0),IF(OR(AH202&gt;$AF$3,AI202&gt;$AF$3,AJ202&gt;$AF$3,AND((AK202&gt;$AF$3),$AF$7&gt;0)),1,0))</f>
        <v>#DIV/0!</v>
      </c>
      <c r="AN202" s="47"/>
      <c r="AO202" s="148"/>
      <c r="AP202" s="136"/>
      <c r="AQ202" s="89" t="e">
        <f>'Wind Calculations'!$AP202*LN(10/$AP$4)/LN($AP$5/$AP$4)</f>
        <v>#DIV/0!</v>
      </c>
      <c r="AR202" s="89" t="e">
        <f t="shared" si="56"/>
        <v>#DIV/0!</v>
      </c>
      <c r="AS202" s="89" t="e">
        <f t="shared" si="57"/>
        <v>#DIV/0!</v>
      </c>
      <c r="AT202" s="89" t="e">
        <f t="shared" si="58"/>
        <v>#DIV/0!</v>
      </c>
      <c r="AU202" s="89" t="e">
        <f t="shared" si="59"/>
        <v>#DIV/0!</v>
      </c>
      <c r="AV202" s="89" t="e">
        <f>IF('Emission Calculations'!$F$9="flat",IF(0.053*'Wind Calculations'!$AQ202&gt;$AP$3,58*('Wind Calculations'!$AQ202-$AP$3)^2+25*('Wind Calculations'!$AQ202-$AP$3),0),IF(AR202&gt;$AP$3,(58*(AR202-$AP$3)^2+25*(AR202-$AP$3))*$AP$7,0)+IF(AS202&gt;$AP$3,(58*(AS202-$AP$3)^2+25*(AS202-$AP$3))*$AQ$7,0)+IF(AT202&gt;$AP$3,(58*(AT202-$AP$3)^2+25*(AT202-$AP$3))*$AR$7,0)+IF(AU202&gt;$AP$3,(58*(AU202-$AP$3)^2+25*(AU202-$AP$3))*$AS$7,0))</f>
        <v>#DIV/0!</v>
      </c>
      <c r="AW202" s="89" t="e">
        <f>IF('Emission Calculations'!$F$9="flat",IF(0.056*'Wind Calculations'!$AQ202&gt;$AP$3,1,0),IF(OR(AR202&gt;$AP$3,AS202&gt;$AP$3,AT202&gt;$AP$3,AND((AU202&gt;$AP$3),$AP$7&gt;0)),1,0))</f>
        <v>#DIV/0!</v>
      </c>
    </row>
    <row r="203" spans="1:49">
      <c r="A203" s="148"/>
      <c r="B203" s="136"/>
      <c r="C203" s="89" t="e">
        <f>'Wind Calculations'!$B203*LN(10/$B$4)/LN($B$5/$B$4)</f>
        <v>#DIV/0!</v>
      </c>
      <c r="D203" s="89" t="e">
        <f t="shared" ref="D203:D266" si="60">0.1*C203*0.2</f>
        <v>#DIV/0!</v>
      </c>
      <c r="E203" s="89" t="e">
        <f t="shared" ref="E203:E266" si="61">0.1*C203*0.6</f>
        <v>#DIV/0!</v>
      </c>
      <c r="F203" s="89" t="e">
        <f t="shared" ref="F203:F266" si="62">0.1*C203*0.9</f>
        <v>#DIV/0!</v>
      </c>
      <c r="G203" s="89" t="e">
        <f t="shared" ref="G203:G266" si="63">0.1*C203*1.1</f>
        <v>#DIV/0!</v>
      </c>
      <c r="H203" s="138" t="e">
        <f>IF('Emission Calculations'!$B$9="flat",IF(0.053*'Wind Calculations'!$C203&gt;$B$3,58*('Wind Calculations'!$C203-$B$3)^2+25*('Wind Calculations'!$C203-$B$3),0),IF(D203&gt;$B$3,(58*(D203-$B$3)^2+25*(D203-$B$3))*$B$7,0)+IF(E203&gt;$B$3,(58*(E203-$B$3)^2+25*(E203-$B$3))*$C$7,0)+IF(F203&gt;$B$3,(58*(F203-$B$3)^2+25*(F203-$B$3))*$D$7,0)+IF(G203&gt;$B$3,(58*(G203-$B$3)^2+25*(G203-$B$3))*$E$7,0))</f>
        <v>#DIV/0!</v>
      </c>
      <c r="I203" s="138" t="e">
        <f>IF('Emission Calculations'!$B$9="flat",IF(0.056*'Wind Calculations'!$C203&gt;$B$3,1,0),IF(OR(D203&gt;$B$3,E203&gt;$B$3,F203&gt;$B$3,AND((G203&gt;$B$3),$B$7&gt;0)),1,0))</f>
        <v>#DIV/0!</v>
      </c>
      <c r="J203" s="139"/>
      <c r="K203" s="148"/>
      <c r="L203" s="136"/>
      <c r="M203" s="89" t="e">
        <f>'Wind Calculations'!$L203*LN(10/$L$4)/LN($L$5/$L$4)</f>
        <v>#DIV/0!</v>
      </c>
      <c r="N203" s="89" t="e">
        <f t="shared" si="44"/>
        <v>#DIV/0!</v>
      </c>
      <c r="O203" s="89" t="e">
        <f t="shared" si="45"/>
        <v>#DIV/0!</v>
      </c>
      <c r="P203" s="89" t="e">
        <f t="shared" si="46"/>
        <v>#DIV/0!</v>
      </c>
      <c r="Q203" s="89" t="e">
        <f t="shared" si="47"/>
        <v>#DIV/0!</v>
      </c>
      <c r="R203" s="89" t="e">
        <f>IF('Emission Calculations'!$C$9="flat",IF(0.053*'Wind Calculations'!$M203&gt;$L$3,58*('Wind Calculations'!$M203-$L$3)^2+25*('Wind Calculations'!$M203-$L$3),0),IF(N203&gt;$L$3,(58*(N203-$L$3)^2+25*(N203-$L$3))*$L$7,0)+IF(O203&gt;$L$3,(58*(O203-$L$3)^2+25*(O203-$L$3))*$M$7,0)+IF(P203&gt;$L$3,(58*(P203-$L$3)^2+25*(P203-$L$3))*$N$7,0)+IF(Q203&gt;$L$3,(58*(Q203-$L$3)^2+25*(Q203-$L$3))*$O$7,0))</f>
        <v>#DIV/0!</v>
      </c>
      <c r="S203" s="89" t="e">
        <f>IF('Emission Calculations'!$C$9="flat",IF(0.056*'Wind Calculations'!$M203&gt;$L$3,1,0),IF(OR(N203&gt;$L$3,O203&gt;$L$3,P203&gt;$L$3,AND((Q203&gt;$L$3),$L$7&gt;0)),1,0))</f>
        <v>#DIV/0!</v>
      </c>
      <c r="T203" s="47"/>
      <c r="U203" s="148"/>
      <c r="V203" s="136"/>
      <c r="W203" s="89" t="e">
        <f>'Wind Calculations'!$V203*LN(10/$V$4)/LN($V$5/$V$4)</f>
        <v>#DIV/0!</v>
      </c>
      <c r="X203" s="89" t="e">
        <f t="shared" si="48"/>
        <v>#DIV/0!</v>
      </c>
      <c r="Y203" s="89" t="e">
        <f t="shared" si="49"/>
        <v>#DIV/0!</v>
      </c>
      <c r="Z203" s="89" t="e">
        <f t="shared" si="50"/>
        <v>#DIV/0!</v>
      </c>
      <c r="AA203" s="89" t="e">
        <f t="shared" si="51"/>
        <v>#DIV/0!</v>
      </c>
      <c r="AB203" s="89" t="e">
        <f>IF('Emission Calculations'!$D$9="flat",IF(0.053*'Wind Calculations'!$W203&gt;$V$3,58*('Wind Calculations'!$W203-$L$3)^2+25*('Wind Calculations'!$W203-$L$3),0),IF(X203&gt;$L$3,(58*(X203-$L$3)^2+25*(X203-$L$3))*$V$7,0)+IF(Y203&gt;$V$3,(58*(Y203-$V$3)^2+25*(Y203-$V$3))*$W$7,0)+IF(Z203&gt;$V$3,(58*(Z203-$V$3)^2+25*(Z203-$V$3))*$X$7,0)+IF(AA203&gt;$V$3,(58*(AA203-$V$3)^2+25*(AA203-$V$3))*$Y$7,0))</f>
        <v>#DIV/0!</v>
      </c>
      <c r="AC203" s="89" t="e">
        <f>IF('Emission Calculations'!$D$9="flat",IF(0.056*'Wind Calculations'!$W203&gt;$V$3,1,0),IF(OR(X203&gt;$V$3,Y203&gt;$V$3,Z203&gt;$V$3,AND((AA203&gt;$V$3),$V$7&gt;0)),1,0))</f>
        <v>#DIV/0!</v>
      </c>
      <c r="AD203" s="47"/>
      <c r="AE203" s="148"/>
      <c r="AF203" s="136"/>
      <c r="AG203" s="89" t="e">
        <f>'Wind Calculations'!$AF203*LN(10/$AF$4)/LN($AF$5/$AF$4)</f>
        <v>#DIV/0!</v>
      </c>
      <c r="AH203" s="89" t="e">
        <f t="shared" si="52"/>
        <v>#DIV/0!</v>
      </c>
      <c r="AI203" s="89" t="e">
        <f t="shared" si="53"/>
        <v>#DIV/0!</v>
      </c>
      <c r="AJ203" s="89" t="e">
        <f t="shared" si="54"/>
        <v>#DIV/0!</v>
      </c>
      <c r="AK203" s="89" t="e">
        <f t="shared" si="55"/>
        <v>#DIV/0!</v>
      </c>
      <c r="AL203" s="89" t="e">
        <f>IF('Emission Calculations'!$E$9="flat",IF(0.053*'Wind Calculations'!$AG203&gt;$AF$3,58*('Wind Calculations'!$AG203-$AF$3)^2+25*('Wind Calculations'!$AG203-$AF$3),0),IF(AH203&gt;$AF$3,(58*(AH203-$AF$3)^2+25*(AH203-$AF$3))*$AF$7,0)+IF(AI203&gt;$AF$3,(58*(AI203-$AF$3)^2+25*(AI203-$AF$3))*$AG$7,0)+IF(AJ203&gt;$AF$3,(58*(AJ203-$AF$3)^2+25*(AJ203-$AF$3))*$AH$7,0)+IF(AK203&gt;$AF$3,(58*(AK203-$AF$3)^2+25*(AK203-$AF$3))*$AI$7,0))</f>
        <v>#DIV/0!</v>
      </c>
      <c r="AM203" s="89" t="e">
        <f>IF('Emission Calculations'!$E$9="flat",IF(0.056*'Wind Calculations'!$AG203&gt;$AF$3,1,0),IF(OR(AH203&gt;$AF$3,AI203&gt;$AF$3,AJ203&gt;$AF$3,AND((AK203&gt;$AF$3),$AF$7&gt;0)),1,0))</f>
        <v>#DIV/0!</v>
      </c>
      <c r="AN203" s="47"/>
      <c r="AO203" s="148"/>
      <c r="AP203" s="136"/>
      <c r="AQ203" s="89" t="e">
        <f>'Wind Calculations'!$AP203*LN(10/$AP$4)/LN($AP$5/$AP$4)</f>
        <v>#DIV/0!</v>
      </c>
      <c r="AR203" s="89" t="e">
        <f t="shared" si="56"/>
        <v>#DIV/0!</v>
      </c>
      <c r="AS203" s="89" t="e">
        <f t="shared" si="57"/>
        <v>#DIV/0!</v>
      </c>
      <c r="AT203" s="89" t="e">
        <f t="shared" si="58"/>
        <v>#DIV/0!</v>
      </c>
      <c r="AU203" s="89" t="e">
        <f t="shared" si="59"/>
        <v>#DIV/0!</v>
      </c>
      <c r="AV203" s="89" t="e">
        <f>IF('Emission Calculations'!$F$9="flat",IF(0.053*'Wind Calculations'!$AQ203&gt;$AP$3,58*('Wind Calculations'!$AQ203-$AP$3)^2+25*('Wind Calculations'!$AQ203-$AP$3),0),IF(AR203&gt;$AP$3,(58*(AR203-$AP$3)^2+25*(AR203-$AP$3))*$AP$7,0)+IF(AS203&gt;$AP$3,(58*(AS203-$AP$3)^2+25*(AS203-$AP$3))*$AQ$7,0)+IF(AT203&gt;$AP$3,(58*(AT203-$AP$3)^2+25*(AT203-$AP$3))*$AR$7,0)+IF(AU203&gt;$AP$3,(58*(AU203-$AP$3)^2+25*(AU203-$AP$3))*$AS$7,0))</f>
        <v>#DIV/0!</v>
      </c>
      <c r="AW203" s="89" t="e">
        <f>IF('Emission Calculations'!$F$9="flat",IF(0.056*'Wind Calculations'!$AQ203&gt;$AP$3,1,0),IF(OR(AR203&gt;$AP$3,AS203&gt;$AP$3,AT203&gt;$AP$3,AND((AU203&gt;$AP$3),$AP$7&gt;0)),1,0))</f>
        <v>#DIV/0!</v>
      </c>
    </row>
    <row r="204" spans="1:49">
      <c r="A204" s="148"/>
      <c r="B204" s="136"/>
      <c r="C204" s="89" t="e">
        <f>'Wind Calculations'!$B204*LN(10/$B$4)/LN($B$5/$B$4)</f>
        <v>#DIV/0!</v>
      </c>
      <c r="D204" s="89" t="e">
        <f t="shared" si="60"/>
        <v>#DIV/0!</v>
      </c>
      <c r="E204" s="89" t="e">
        <f t="shared" si="61"/>
        <v>#DIV/0!</v>
      </c>
      <c r="F204" s="89" t="e">
        <f t="shared" si="62"/>
        <v>#DIV/0!</v>
      </c>
      <c r="G204" s="89" t="e">
        <f t="shared" si="63"/>
        <v>#DIV/0!</v>
      </c>
      <c r="H204" s="138" t="e">
        <f>IF('Emission Calculations'!$B$9="flat",IF(0.053*'Wind Calculations'!$C204&gt;$B$3,58*('Wind Calculations'!$C204-$B$3)^2+25*('Wind Calculations'!$C204-$B$3),0),IF(D204&gt;$B$3,(58*(D204-$B$3)^2+25*(D204-$B$3))*$B$7,0)+IF(E204&gt;$B$3,(58*(E204-$B$3)^2+25*(E204-$B$3))*$C$7,0)+IF(F204&gt;$B$3,(58*(F204-$B$3)^2+25*(F204-$B$3))*$D$7,0)+IF(G204&gt;$B$3,(58*(G204-$B$3)^2+25*(G204-$B$3))*$E$7,0))</f>
        <v>#DIV/0!</v>
      </c>
      <c r="I204" s="138" t="e">
        <f>IF('Emission Calculations'!$B$9="flat",IF(0.056*'Wind Calculations'!$C204&gt;$B$3,1,0),IF(OR(D204&gt;$B$3,E204&gt;$B$3,F204&gt;$B$3,AND((G204&gt;$B$3),$B$7&gt;0)),1,0))</f>
        <v>#DIV/0!</v>
      </c>
      <c r="J204" s="139"/>
      <c r="K204" s="148"/>
      <c r="L204" s="136"/>
      <c r="M204" s="89" t="e">
        <f>'Wind Calculations'!$L204*LN(10/$L$4)/LN($L$5/$L$4)</f>
        <v>#DIV/0!</v>
      </c>
      <c r="N204" s="89" t="e">
        <f t="shared" ref="N204:N267" si="64">0.1*M204*0.2</f>
        <v>#DIV/0!</v>
      </c>
      <c r="O204" s="89" t="e">
        <f t="shared" ref="O204:O267" si="65">0.1*M204*0.6</f>
        <v>#DIV/0!</v>
      </c>
      <c r="P204" s="89" t="e">
        <f t="shared" ref="P204:P267" si="66">0.1*M204*0.9</f>
        <v>#DIV/0!</v>
      </c>
      <c r="Q204" s="89" t="e">
        <f t="shared" ref="Q204:Q267" si="67">0.1*M204*1.1</f>
        <v>#DIV/0!</v>
      </c>
      <c r="R204" s="89" t="e">
        <f>IF('Emission Calculations'!$C$9="flat",IF(0.053*'Wind Calculations'!$M204&gt;$L$3,58*('Wind Calculations'!$M204-$L$3)^2+25*('Wind Calculations'!$M204-$L$3),0),IF(N204&gt;$L$3,(58*(N204-$L$3)^2+25*(N204-$L$3))*$L$7,0)+IF(O204&gt;$L$3,(58*(O204-$L$3)^2+25*(O204-$L$3))*$M$7,0)+IF(P204&gt;$L$3,(58*(P204-$L$3)^2+25*(P204-$L$3))*$N$7,0)+IF(Q204&gt;$L$3,(58*(Q204-$L$3)^2+25*(Q204-$L$3))*$O$7,0))</f>
        <v>#DIV/0!</v>
      </c>
      <c r="S204" s="89" t="e">
        <f>IF('Emission Calculations'!$C$9="flat",IF(0.056*'Wind Calculations'!$M204&gt;$L$3,1,0),IF(OR(N204&gt;$L$3,O204&gt;$L$3,P204&gt;$L$3,AND((Q204&gt;$L$3),$L$7&gt;0)),1,0))</f>
        <v>#DIV/0!</v>
      </c>
      <c r="T204" s="47"/>
      <c r="U204" s="148"/>
      <c r="V204" s="136"/>
      <c r="W204" s="89" t="e">
        <f>'Wind Calculations'!$V204*LN(10/$V$4)/LN($V$5/$V$4)</f>
        <v>#DIV/0!</v>
      </c>
      <c r="X204" s="89" t="e">
        <f t="shared" ref="X204:X267" si="68">0.1*W204*0.2</f>
        <v>#DIV/0!</v>
      </c>
      <c r="Y204" s="89" t="e">
        <f t="shared" ref="Y204:Y267" si="69">0.1*W204*0.6</f>
        <v>#DIV/0!</v>
      </c>
      <c r="Z204" s="89" t="e">
        <f t="shared" ref="Z204:Z267" si="70">0.1*W204*0.9</f>
        <v>#DIV/0!</v>
      </c>
      <c r="AA204" s="89" t="e">
        <f t="shared" ref="AA204:AA267" si="71">0.1*W204*1.1</f>
        <v>#DIV/0!</v>
      </c>
      <c r="AB204" s="89" t="e">
        <f>IF('Emission Calculations'!$D$9="flat",IF(0.053*'Wind Calculations'!$W204&gt;$V$3,58*('Wind Calculations'!$W204-$L$3)^2+25*('Wind Calculations'!$W204-$L$3),0),IF(X204&gt;$L$3,(58*(X204-$L$3)^2+25*(X204-$L$3))*$V$7,0)+IF(Y204&gt;$V$3,(58*(Y204-$V$3)^2+25*(Y204-$V$3))*$W$7,0)+IF(Z204&gt;$V$3,(58*(Z204-$V$3)^2+25*(Z204-$V$3))*$X$7,0)+IF(AA204&gt;$V$3,(58*(AA204-$V$3)^2+25*(AA204-$V$3))*$Y$7,0))</f>
        <v>#DIV/0!</v>
      </c>
      <c r="AC204" s="89" t="e">
        <f>IF('Emission Calculations'!$D$9="flat",IF(0.056*'Wind Calculations'!$W204&gt;$V$3,1,0),IF(OR(X204&gt;$V$3,Y204&gt;$V$3,Z204&gt;$V$3,AND((AA204&gt;$V$3),$V$7&gt;0)),1,0))</f>
        <v>#DIV/0!</v>
      </c>
      <c r="AD204" s="47"/>
      <c r="AE204" s="148"/>
      <c r="AF204" s="136"/>
      <c r="AG204" s="89" t="e">
        <f>'Wind Calculations'!$AF204*LN(10/$AF$4)/LN($AF$5/$AF$4)</f>
        <v>#DIV/0!</v>
      </c>
      <c r="AH204" s="89" t="e">
        <f t="shared" ref="AH204:AH267" si="72">0.1*AG204*0.2</f>
        <v>#DIV/0!</v>
      </c>
      <c r="AI204" s="89" t="e">
        <f t="shared" ref="AI204:AI267" si="73">0.1*AG204*0.6</f>
        <v>#DIV/0!</v>
      </c>
      <c r="AJ204" s="89" t="e">
        <f t="shared" ref="AJ204:AJ267" si="74">0.1*AG204*0.9</f>
        <v>#DIV/0!</v>
      </c>
      <c r="AK204" s="89" t="e">
        <f t="shared" ref="AK204:AK267" si="75">0.1*AG204*1.1</f>
        <v>#DIV/0!</v>
      </c>
      <c r="AL204" s="89" t="e">
        <f>IF('Emission Calculations'!$E$9="flat",IF(0.053*'Wind Calculations'!$AG204&gt;$AF$3,58*('Wind Calculations'!$AG204-$AF$3)^2+25*('Wind Calculations'!$AG204-$AF$3),0),IF(AH204&gt;$AF$3,(58*(AH204-$AF$3)^2+25*(AH204-$AF$3))*$AF$7,0)+IF(AI204&gt;$AF$3,(58*(AI204-$AF$3)^2+25*(AI204-$AF$3))*$AG$7,0)+IF(AJ204&gt;$AF$3,(58*(AJ204-$AF$3)^2+25*(AJ204-$AF$3))*$AH$7,0)+IF(AK204&gt;$AF$3,(58*(AK204-$AF$3)^2+25*(AK204-$AF$3))*$AI$7,0))</f>
        <v>#DIV/0!</v>
      </c>
      <c r="AM204" s="89" t="e">
        <f>IF('Emission Calculations'!$E$9="flat",IF(0.056*'Wind Calculations'!$AG204&gt;$AF$3,1,0),IF(OR(AH204&gt;$AF$3,AI204&gt;$AF$3,AJ204&gt;$AF$3,AND((AK204&gt;$AF$3),$AF$7&gt;0)),1,0))</f>
        <v>#DIV/0!</v>
      </c>
      <c r="AN204" s="47"/>
      <c r="AO204" s="148"/>
      <c r="AP204" s="136"/>
      <c r="AQ204" s="89" t="e">
        <f>'Wind Calculations'!$AP204*LN(10/$AP$4)/LN($AP$5/$AP$4)</f>
        <v>#DIV/0!</v>
      </c>
      <c r="AR204" s="89" t="e">
        <f t="shared" ref="AR204:AR267" si="76">0.1*AQ204*0.2</f>
        <v>#DIV/0!</v>
      </c>
      <c r="AS204" s="89" t="e">
        <f t="shared" ref="AS204:AS267" si="77">0.1*AQ204*0.6</f>
        <v>#DIV/0!</v>
      </c>
      <c r="AT204" s="89" t="e">
        <f t="shared" ref="AT204:AT267" si="78">0.1*AQ204*0.9</f>
        <v>#DIV/0!</v>
      </c>
      <c r="AU204" s="89" t="e">
        <f t="shared" ref="AU204:AU267" si="79">0.1*AQ204*1.1</f>
        <v>#DIV/0!</v>
      </c>
      <c r="AV204" s="89" t="e">
        <f>IF('Emission Calculations'!$F$9="flat",IF(0.053*'Wind Calculations'!$AQ204&gt;$AP$3,58*('Wind Calculations'!$AQ204-$AP$3)^2+25*('Wind Calculations'!$AQ204-$AP$3),0),IF(AR204&gt;$AP$3,(58*(AR204-$AP$3)^2+25*(AR204-$AP$3))*$AP$7,0)+IF(AS204&gt;$AP$3,(58*(AS204-$AP$3)^2+25*(AS204-$AP$3))*$AQ$7,0)+IF(AT204&gt;$AP$3,(58*(AT204-$AP$3)^2+25*(AT204-$AP$3))*$AR$7,0)+IF(AU204&gt;$AP$3,(58*(AU204-$AP$3)^2+25*(AU204-$AP$3))*$AS$7,0))</f>
        <v>#DIV/0!</v>
      </c>
      <c r="AW204" s="89" t="e">
        <f>IF('Emission Calculations'!$F$9="flat",IF(0.056*'Wind Calculations'!$AQ204&gt;$AP$3,1,0),IF(OR(AR204&gt;$AP$3,AS204&gt;$AP$3,AT204&gt;$AP$3,AND((AU204&gt;$AP$3),$AP$7&gt;0)),1,0))</f>
        <v>#DIV/0!</v>
      </c>
    </row>
    <row r="205" spans="1:49">
      <c r="A205" s="148"/>
      <c r="B205" s="136"/>
      <c r="C205" s="89" t="e">
        <f>'Wind Calculations'!$B205*LN(10/$B$4)/LN($B$5/$B$4)</f>
        <v>#DIV/0!</v>
      </c>
      <c r="D205" s="89" t="e">
        <f t="shared" si="60"/>
        <v>#DIV/0!</v>
      </c>
      <c r="E205" s="89" t="e">
        <f t="shared" si="61"/>
        <v>#DIV/0!</v>
      </c>
      <c r="F205" s="89" t="e">
        <f t="shared" si="62"/>
        <v>#DIV/0!</v>
      </c>
      <c r="G205" s="89" t="e">
        <f t="shared" si="63"/>
        <v>#DIV/0!</v>
      </c>
      <c r="H205" s="138" t="e">
        <f>IF('Emission Calculations'!$B$9="flat",IF(0.053*'Wind Calculations'!$C205&gt;$B$3,58*('Wind Calculations'!$C205-$B$3)^2+25*('Wind Calculations'!$C205-$B$3),0),IF(D205&gt;$B$3,(58*(D205-$B$3)^2+25*(D205-$B$3))*$B$7,0)+IF(E205&gt;$B$3,(58*(E205-$B$3)^2+25*(E205-$B$3))*$C$7,0)+IF(F205&gt;$B$3,(58*(F205-$B$3)^2+25*(F205-$B$3))*$D$7,0)+IF(G205&gt;$B$3,(58*(G205-$B$3)^2+25*(G205-$B$3))*$E$7,0))</f>
        <v>#DIV/0!</v>
      </c>
      <c r="I205" s="138" t="e">
        <f>IF('Emission Calculations'!$B$9="flat",IF(0.056*'Wind Calculations'!$C205&gt;$B$3,1,0),IF(OR(D205&gt;$B$3,E205&gt;$B$3,F205&gt;$B$3,AND((G205&gt;$B$3),$B$7&gt;0)),1,0))</f>
        <v>#DIV/0!</v>
      </c>
      <c r="J205" s="139"/>
      <c r="K205" s="148"/>
      <c r="L205" s="136"/>
      <c r="M205" s="89" t="e">
        <f>'Wind Calculations'!$L205*LN(10/$L$4)/LN($L$5/$L$4)</f>
        <v>#DIV/0!</v>
      </c>
      <c r="N205" s="89" t="e">
        <f t="shared" si="64"/>
        <v>#DIV/0!</v>
      </c>
      <c r="O205" s="89" t="e">
        <f t="shared" si="65"/>
        <v>#DIV/0!</v>
      </c>
      <c r="P205" s="89" t="e">
        <f t="shared" si="66"/>
        <v>#DIV/0!</v>
      </c>
      <c r="Q205" s="89" t="e">
        <f t="shared" si="67"/>
        <v>#DIV/0!</v>
      </c>
      <c r="R205" s="89" t="e">
        <f>IF('Emission Calculations'!$C$9="flat",IF(0.053*'Wind Calculations'!$M205&gt;$L$3,58*('Wind Calculations'!$M205-$L$3)^2+25*('Wind Calculations'!$M205-$L$3),0),IF(N205&gt;$L$3,(58*(N205-$L$3)^2+25*(N205-$L$3))*$L$7,0)+IF(O205&gt;$L$3,(58*(O205-$L$3)^2+25*(O205-$L$3))*$M$7,0)+IF(P205&gt;$L$3,(58*(P205-$L$3)^2+25*(P205-$L$3))*$N$7,0)+IF(Q205&gt;$L$3,(58*(Q205-$L$3)^2+25*(Q205-$L$3))*$O$7,0))</f>
        <v>#DIV/0!</v>
      </c>
      <c r="S205" s="89" t="e">
        <f>IF('Emission Calculations'!$C$9="flat",IF(0.056*'Wind Calculations'!$M205&gt;$L$3,1,0),IF(OR(N205&gt;$L$3,O205&gt;$L$3,P205&gt;$L$3,AND((Q205&gt;$L$3),$L$7&gt;0)),1,0))</f>
        <v>#DIV/0!</v>
      </c>
      <c r="T205" s="47"/>
      <c r="U205" s="148"/>
      <c r="V205" s="136"/>
      <c r="W205" s="89" t="e">
        <f>'Wind Calculations'!$V205*LN(10/$V$4)/LN($V$5/$V$4)</f>
        <v>#DIV/0!</v>
      </c>
      <c r="X205" s="89" t="e">
        <f t="shared" si="68"/>
        <v>#DIV/0!</v>
      </c>
      <c r="Y205" s="89" t="e">
        <f t="shared" si="69"/>
        <v>#DIV/0!</v>
      </c>
      <c r="Z205" s="89" t="e">
        <f t="shared" si="70"/>
        <v>#DIV/0!</v>
      </c>
      <c r="AA205" s="89" t="e">
        <f t="shared" si="71"/>
        <v>#DIV/0!</v>
      </c>
      <c r="AB205" s="89" t="e">
        <f>IF('Emission Calculations'!$D$9="flat",IF(0.053*'Wind Calculations'!$W205&gt;$V$3,58*('Wind Calculations'!$W205-$L$3)^2+25*('Wind Calculations'!$W205-$L$3),0),IF(X205&gt;$L$3,(58*(X205-$L$3)^2+25*(X205-$L$3))*$V$7,0)+IF(Y205&gt;$V$3,(58*(Y205-$V$3)^2+25*(Y205-$V$3))*$W$7,0)+IF(Z205&gt;$V$3,(58*(Z205-$V$3)^2+25*(Z205-$V$3))*$X$7,0)+IF(AA205&gt;$V$3,(58*(AA205-$V$3)^2+25*(AA205-$V$3))*$Y$7,0))</f>
        <v>#DIV/0!</v>
      </c>
      <c r="AC205" s="89" t="e">
        <f>IF('Emission Calculations'!$D$9="flat",IF(0.056*'Wind Calculations'!$W205&gt;$V$3,1,0),IF(OR(X205&gt;$V$3,Y205&gt;$V$3,Z205&gt;$V$3,AND((AA205&gt;$V$3),$V$7&gt;0)),1,0))</f>
        <v>#DIV/0!</v>
      </c>
      <c r="AD205" s="47"/>
      <c r="AE205" s="148"/>
      <c r="AF205" s="136"/>
      <c r="AG205" s="89" t="e">
        <f>'Wind Calculations'!$AF205*LN(10/$AF$4)/LN($AF$5/$AF$4)</f>
        <v>#DIV/0!</v>
      </c>
      <c r="AH205" s="89" t="e">
        <f t="shared" si="72"/>
        <v>#DIV/0!</v>
      </c>
      <c r="AI205" s="89" t="e">
        <f t="shared" si="73"/>
        <v>#DIV/0!</v>
      </c>
      <c r="AJ205" s="89" t="e">
        <f t="shared" si="74"/>
        <v>#DIV/0!</v>
      </c>
      <c r="AK205" s="89" t="e">
        <f t="shared" si="75"/>
        <v>#DIV/0!</v>
      </c>
      <c r="AL205" s="89" t="e">
        <f>IF('Emission Calculations'!$E$9="flat",IF(0.053*'Wind Calculations'!$AG205&gt;$AF$3,58*('Wind Calculations'!$AG205-$AF$3)^2+25*('Wind Calculations'!$AG205-$AF$3),0),IF(AH205&gt;$AF$3,(58*(AH205-$AF$3)^2+25*(AH205-$AF$3))*$AF$7,0)+IF(AI205&gt;$AF$3,(58*(AI205-$AF$3)^2+25*(AI205-$AF$3))*$AG$7,0)+IF(AJ205&gt;$AF$3,(58*(AJ205-$AF$3)^2+25*(AJ205-$AF$3))*$AH$7,0)+IF(AK205&gt;$AF$3,(58*(AK205-$AF$3)^2+25*(AK205-$AF$3))*$AI$7,0))</f>
        <v>#DIV/0!</v>
      </c>
      <c r="AM205" s="89" t="e">
        <f>IF('Emission Calculations'!$E$9="flat",IF(0.056*'Wind Calculations'!$AG205&gt;$AF$3,1,0),IF(OR(AH205&gt;$AF$3,AI205&gt;$AF$3,AJ205&gt;$AF$3,AND((AK205&gt;$AF$3),$AF$7&gt;0)),1,0))</f>
        <v>#DIV/0!</v>
      </c>
      <c r="AN205" s="47"/>
      <c r="AO205" s="148"/>
      <c r="AP205" s="136"/>
      <c r="AQ205" s="89" t="e">
        <f>'Wind Calculations'!$AP205*LN(10/$AP$4)/LN($AP$5/$AP$4)</f>
        <v>#DIV/0!</v>
      </c>
      <c r="AR205" s="89" t="e">
        <f t="shared" si="76"/>
        <v>#DIV/0!</v>
      </c>
      <c r="AS205" s="89" t="e">
        <f t="shared" si="77"/>
        <v>#DIV/0!</v>
      </c>
      <c r="AT205" s="89" t="e">
        <f t="shared" si="78"/>
        <v>#DIV/0!</v>
      </c>
      <c r="AU205" s="89" t="e">
        <f t="shared" si="79"/>
        <v>#DIV/0!</v>
      </c>
      <c r="AV205" s="89" t="e">
        <f>IF('Emission Calculations'!$F$9="flat",IF(0.053*'Wind Calculations'!$AQ205&gt;$AP$3,58*('Wind Calculations'!$AQ205-$AP$3)^2+25*('Wind Calculations'!$AQ205-$AP$3),0),IF(AR205&gt;$AP$3,(58*(AR205-$AP$3)^2+25*(AR205-$AP$3))*$AP$7,0)+IF(AS205&gt;$AP$3,(58*(AS205-$AP$3)^2+25*(AS205-$AP$3))*$AQ$7,0)+IF(AT205&gt;$AP$3,(58*(AT205-$AP$3)^2+25*(AT205-$AP$3))*$AR$7,0)+IF(AU205&gt;$AP$3,(58*(AU205-$AP$3)^2+25*(AU205-$AP$3))*$AS$7,0))</f>
        <v>#DIV/0!</v>
      </c>
      <c r="AW205" s="89" t="e">
        <f>IF('Emission Calculations'!$F$9="flat",IF(0.056*'Wind Calculations'!$AQ205&gt;$AP$3,1,0),IF(OR(AR205&gt;$AP$3,AS205&gt;$AP$3,AT205&gt;$AP$3,AND((AU205&gt;$AP$3),$AP$7&gt;0)),1,0))</f>
        <v>#DIV/0!</v>
      </c>
    </row>
    <row r="206" spans="1:49">
      <c r="A206" s="148"/>
      <c r="B206" s="136"/>
      <c r="C206" s="89" t="e">
        <f>'Wind Calculations'!$B206*LN(10/$B$4)/LN($B$5/$B$4)</f>
        <v>#DIV/0!</v>
      </c>
      <c r="D206" s="89" t="e">
        <f t="shared" si="60"/>
        <v>#DIV/0!</v>
      </c>
      <c r="E206" s="89" t="e">
        <f t="shared" si="61"/>
        <v>#DIV/0!</v>
      </c>
      <c r="F206" s="89" t="e">
        <f t="shared" si="62"/>
        <v>#DIV/0!</v>
      </c>
      <c r="G206" s="89" t="e">
        <f t="shared" si="63"/>
        <v>#DIV/0!</v>
      </c>
      <c r="H206" s="138" t="e">
        <f>IF('Emission Calculations'!$B$9="flat",IF(0.053*'Wind Calculations'!$C206&gt;$B$3,58*('Wind Calculations'!$C206-$B$3)^2+25*('Wind Calculations'!$C206-$B$3),0),IF(D206&gt;$B$3,(58*(D206-$B$3)^2+25*(D206-$B$3))*$B$7,0)+IF(E206&gt;$B$3,(58*(E206-$B$3)^2+25*(E206-$B$3))*$C$7,0)+IF(F206&gt;$B$3,(58*(F206-$B$3)^2+25*(F206-$B$3))*$D$7,0)+IF(G206&gt;$B$3,(58*(G206-$B$3)^2+25*(G206-$B$3))*$E$7,0))</f>
        <v>#DIV/0!</v>
      </c>
      <c r="I206" s="138" t="e">
        <f>IF('Emission Calculations'!$B$9="flat",IF(0.056*'Wind Calculations'!$C206&gt;$B$3,1,0),IF(OR(D206&gt;$B$3,E206&gt;$B$3,F206&gt;$B$3,AND((G206&gt;$B$3),$B$7&gt;0)),1,0))</f>
        <v>#DIV/0!</v>
      </c>
      <c r="J206" s="139"/>
      <c r="K206" s="148"/>
      <c r="L206" s="136"/>
      <c r="M206" s="89" t="e">
        <f>'Wind Calculations'!$L206*LN(10/$L$4)/LN($L$5/$L$4)</f>
        <v>#DIV/0!</v>
      </c>
      <c r="N206" s="89" t="e">
        <f t="shared" si="64"/>
        <v>#DIV/0!</v>
      </c>
      <c r="O206" s="89" t="e">
        <f t="shared" si="65"/>
        <v>#DIV/0!</v>
      </c>
      <c r="P206" s="89" t="e">
        <f t="shared" si="66"/>
        <v>#DIV/0!</v>
      </c>
      <c r="Q206" s="89" t="e">
        <f t="shared" si="67"/>
        <v>#DIV/0!</v>
      </c>
      <c r="R206" s="89" t="e">
        <f>IF('Emission Calculations'!$C$9="flat",IF(0.053*'Wind Calculations'!$M206&gt;$L$3,58*('Wind Calculations'!$M206-$L$3)^2+25*('Wind Calculations'!$M206-$L$3),0),IF(N206&gt;$L$3,(58*(N206-$L$3)^2+25*(N206-$L$3))*$L$7,0)+IF(O206&gt;$L$3,(58*(O206-$L$3)^2+25*(O206-$L$3))*$M$7,0)+IF(P206&gt;$L$3,(58*(P206-$L$3)^2+25*(P206-$L$3))*$N$7,0)+IF(Q206&gt;$L$3,(58*(Q206-$L$3)^2+25*(Q206-$L$3))*$O$7,0))</f>
        <v>#DIV/0!</v>
      </c>
      <c r="S206" s="89" t="e">
        <f>IF('Emission Calculations'!$C$9="flat",IF(0.056*'Wind Calculations'!$M206&gt;$L$3,1,0),IF(OR(N206&gt;$L$3,O206&gt;$L$3,P206&gt;$L$3,AND((Q206&gt;$L$3),$L$7&gt;0)),1,0))</f>
        <v>#DIV/0!</v>
      </c>
      <c r="T206" s="47"/>
      <c r="U206" s="148"/>
      <c r="V206" s="136"/>
      <c r="W206" s="89" t="e">
        <f>'Wind Calculations'!$V206*LN(10/$V$4)/LN($V$5/$V$4)</f>
        <v>#DIV/0!</v>
      </c>
      <c r="X206" s="89" t="e">
        <f t="shared" si="68"/>
        <v>#DIV/0!</v>
      </c>
      <c r="Y206" s="89" t="e">
        <f t="shared" si="69"/>
        <v>#DIV/0!</v>
      </c>
      <c r="Z206" s="89" t="e">
        <f t="shared" si="70"/>
        <v>#DIV/0!</v>
      </c>
      <c r="AA206" s="89" t="e">
        <f t="shared" si="71"/>
        <v>#DIV/0!</v>
      </c>
      <c r="AB206" s="89" t="e">
        <f>IF('Emission Calculations'!$D$9="flat",IF(0.053*'Wind Calculations'!$W206&gt;$V$3,58*('Wind Calculations'!$W206-$L$3)^2+25*('Wind Calculations'!$W206-$L$3),0),IF(X206&gt;$L$3,(58*(X206-$L$3)^2+25*(X206-$L$3))*$V$7,0)+IF(Y206&gt;$V$3,(58*(Y206-$V$3)^2+25*(Y206-$V$3))*$W$7,0)+IF(Z206&gt;$V$3,(58*(Z206-$V$3)^2+25*(Z206-$V$3))*$X$7,0)+IF(AA206&gt;$V$3,(58*(AA206-$V$3)^2+25*(AA206-$V$3))*$Y$7,0))</f>
        <v>#DIV/0!</v>
      </c>
      <c r="AC206" s="89" t="e">
        <f>IF('Emission Calculations'!$D$9="flat",IF(0.056*'Wind Calculations'!$W206&gt;$V$3,1,0),IF(OR(X206&gt;$V$3,Y206&gt;$V$3,Z206&gt;$V$3,AND((AA206&gt;$V$3),$V$7&gt;0)),1,0))</f>
        <v>#DIV/0!</v>
      </c>
      <c r="AD206" s="47"/>
      <c r="AE206" s="148"/>
      <c r="AF206" s="136"/>
      <c r="AG206" s="89" t="e">
        <f>'Wind Calculations'!$AF206*LN(10/$AF$4)/LN($AF$5/$AF$4)</f>
        <v>#DIV/0!</v>
      </c>
      <c r="AH206" s="89" t="e">
        <f t="shared" si="72"/>
        <v>#DIV/0!</v>
      </c>
      <c r="AI206" s="89" t="e">
        <f t="shared" si="73"/>
        <v>#DIV/0!</v>
      </c>
      <c r="AJ206" s="89" t="e">
        <f t="shared" si="74"/>
        <v>#DIV/0!</v>
      </c>
      <c r="AK206" s="89" t="e">
        <f t="shared" si="75"/>
        <v>#DIV/0!</v>
      </c>
      <c r="AL206" s="89" t="e">
        <f>IF('Emission Calculations'!$E$9="flat",IF(0.053*'Wind Calculations'!$AG206&gt;$AF$3,58*('Wind Calculations'!$AG206-$AF$3)^2+25*('Wind Calculations'!$AG206-$AF$3),0),IF(AH206&gt;$AF$3,(58*(AH206-$AF$3)^2+25*(AH206-$AF$3))*$AF$7,0)+IF(AI206&gt;$AF$3,(58*(AI206-$AF$3)^2+25*(AI206-$AF$3))*$AG$7,0)+IF(AJ206&gt;$AF$3,(58*(AJ206-$AF$3)^2+25*(AJ206-$AF$3))*$AH$7,0)+IF(AK206&gt;$AF$3,(58*(AK206-$AF$3)^2+25*(AK206-$AF$3))*$AI$7,0))</f>
        <v>#DIV/0!</v>
      </c>
      <c r="AM206" s="89" t="e">
        <f>IF('Emission Calculations'!$E$9="flat",IF(0.056*'Wind Calculations'!$AG206&gt;$AF$3,1,0),IF(OR(AH206&gt;$AF$3,AI206&gt;$AF$3,AJ206&gt;$AF$3,AND((AK206&gt;$AF$3),$AF$7&gt;0)),1,0))</f>
        <v>#DIV/0!</v>
      </c>
      <c r="AN206" s="47"/>
      <c r="AO206" s="148"/>
      <c r="AP206" s="136"/>
      <c r="AQ206" s="89" t="e">
        <f>'Wind Calculations'!$AP206*LN(10/$AP$4)/LN($AP$5/$AP$4)</f>
        <v>#DIV/0!</v>
      </c>
      <c r="AR206" s="89" t="e">
        <f t="shared" si="76"/>
        <v>#DIV/0!</v>
      </c>
      <c r="AS206" s="89" t="e">
        <f t="shared" si="77"/>
        <v>#DIV/0!</v>
      </c>
      <c r="AT206" s="89" t="e">
        <f t="shared" si="78"/>
        <v>#DIV/0!</v>
      </c>
      <c r="AU206" s="89" t="e">
        <f t="shared" si="79"/>
        <v>#DIV/0!</v>
      </c>
      <c r="AV206" s="89" t="e">
        <f>IF('Emission Calculations'!$F$9="flat",IF(0.053*'Wind Calculations'!$AQ206&gt;$AP$3,58*('Wind Calculations'!$AQ206-$AP$3)^2+25*('Wind Calculations'!$AQ206-$AP$3),0),IF(AR206&gt;$AP$3,(58*(AR206-$AP$3)^2+25*(AR206-$AP$3))*$AP$7,0)+IF(AS206&gt;$AP$3,(58*(AS206-$AP$3)^2+25*(AS206-$AP$3))*$AQ$7,0)+IF(AT206&gt;$AP$3,(58*(AT206-$AP$3)^2+25*(AT206-$AP$3))*$AR$7,0)+IF(AU206&gt;$AP$3,(58*(AU206-$AP$3)^2+25*(AU206-$AP$3))*$AS$7,0))</f>
        <v>#DIV/0!</v>
      </c>
      <c r="AW206" s="89" t="e">
        <f>IF('Emission Calculations'!$F$9="flat",IF(0.056*'Wind Calculations'!$AQ206&gt;$AP$3,1,0),IF(OR(AR206&gt;$AP$3,AS206&gt;$AP$3,AT206&gt;$AP$3,AND((AU206&gt;$AP$3),$AP$7&gt;0)),1,0))</f>
        <v>#DIV/0!</v>
      </c>
    </row>
    <row r="207" spans="1:49">
      <c r="A207" s="148"/>
      <c r="B207" s="136"/>
      <c r="C207" s="89" t="e">
        <f>'Wind Calculations'!$B207*LN(10/$B$4)/LN($B$5/$B$4)</f>
        <v>#DIV/0!</v>
      </c>
      <c r="D207" s="89" t="e">
        <f t="shared" si="60"/>
        <v>#DIV/0!</v>
      </c>
      <c r="E207" s="89" t="e">
        <f t="shared" si="61"/>
        <v>#DIV/0!</v>
      </c>
      <c r="F207" s="89" t="e">
        <f t="shared" si="62"/>
        <v>#DIV/0!</v>
      </c>
      <c r="G207" s="89" t="e">
        <f t="shared" si="63"/>
        <v>#DIV/0!</v>
      </c>
      <c r="H207" s="138" t="e">
        <f>IF('Emission Calculations'!$B$9="flat",IF(0.053*'Wind Calculations'!$C207&gt;$B$3,58*('Wind Calculations'!$C207-$B$3)^2+25*('Wind Calculations'!$C207-$B$3),0),IF(D207&gt;$B$3,(58*(D207-$B$3)^2+25*(D207-$B$3))*$B$7,0)+IF(E207&gt;$B$3,(58*(E207-$B$3)^2+25*(E207-$B$3))*$C$7,0)+IF(F207&gt;$B$3,(58*(F207-$B$3)^2+25*(F207-$B$3))*$D$7,0)+IF(G207&gt;$B$3,(58*(G207-$B$3)^2+25*(G207-$B$3))*$E$7,0))</f>
        <v>#DIV/0!</v>
      </c>
      <c r="I207" s="138" t="e">
        <f>IF('Emission Calculations'!$B$9="flat",IF(0.056*'Wind Calculations'!$C207&gt;$B$3,1,0),IF(OR(D207&gt;$B$3,E207&gt;$B$3,F207&gt;$B$3,AND((G207&gt;$B$3),$B$7&gt;0)),1,0))</f>
        <v>#DIV/0!</v>
      </c>
      <c r="J207" s="139"/>
      <c r="K207" s="148"/>
      <c r="L207" s="136"/>
      <c r="M207" s="89" t="e">
        <f>'Wind Calculations'!$L207*LN(10/$L$4)/LN($L$5/$L$4)</f>
        <v>#DIV/0!</v>
      </c>
      <c r="N207" s="89" t="e">
        <f t="shared" si="64"/>
        <v>#DIV/0!</v>
      </c>
      <c r="O207" s="89" t="e">
        <f t="shared" si="65"/>
        <v>#DIV/0!</v>
      </c>
      <c r="P207" s="89" t="e">
        <f t="shared" si="66"/>
        <v>#DIV/0!</v>
      </c>
      <c r="Q207" s="89" t="e">
        <f t="shared" si="67"/>
        <v>#DIV/0!</v>
      </c>
      <c r="R207" s="89" t="e">
        <f>IF('Emission Calculations'!$C$9="flat",IF(0.053*'Wind Calculations'!$M207&gt;$L$3,58*('Wind Calculations'!$M207-$L$3)^2+25*('Wind Calculations'!$M207-$L$3),0),IF(N207&gt;$L$3,(58*(N207-$L$3)^2+25*(N207-$L$3))*$L$7,0)+IF(O207&gt;$L$3,(58*(O207-$L$3)^2+25*(O207-$L$3))*$M$7,0)+IF(P207&gt;$L$3,(58*(P207-$L$3)^2+25*(P207-$L$3))*$N$7,0)+IF(Q207&gt;$L$3,(58*(Q207-$L$3)^2+25*(Q207-$L$3))*$O$7,0))</f>
        <v>#DIV/0!</v>
      </c>
      <c r="S207" s="89" t="e">
        <f>IF('Emission Calculations'!$C$9="flat",IF(0.056*'Wind Calculations'!$M207&gt;$L$3,1,0),IF(OR(N207&gt;$L$3,O207&gt;$L$3,P207&gt;$L$3,AND((Q207&gt;$L$3),$L$7&gt;0)),1,0))</f>
        <v>#DIV/0!</v>
      </c>
      <c r="T207" s="47"/>
      <c r="U207" s="148"/>
      <c r="V207" s="136"/>
      <c r="W207" s="89" t="e">
        <f>'Wind Calculations'!$V207*LN(10/$V$4)/LN($V$5/$V$4)</f>
        <v>#DIV/0!</v>
      </c>
      <c r="X207" s="89" t="e">
        <f t="shared" si="68"/>
        <v>#DIV/0!</v>
      </c>
      <c r="Y207" s="89" t="e">
        <f t="shared" si="69"/>
        <v>#DIV/0!</v>
      </c>
      <c r="Z207" s="89" t="e">
        <f t="shared" si="70"/>
        <v>#DIV/0!</v>
      </c>
      <c r="AA207" s="89" t="e">
        <f t="shared" si="71"/>
        <v>#DIV/0!</v>
      </c>
      <c r="AB207" s="89" t="e">
        <f>IF('Emission Calculations'!$D$9="flat",IF(0.053*'Wind Calculations'!$W207&gt;$V$3,58*('Wind Calculations'!$W207-$L$3)^2+25*('Wind Calculations'!$W207-$L$3),0),IF(X207&gt;$L$3,(58*(X207-$L$3)^2+25*(X207-$L$3))*$V$7,0)+IF(Y207&gt;$V$3,(58*(Y207-$V$3)^2+25*(Y207-$V$3))*$W$7,0)+IF(Z207&gt;$V$3,(58*(Z207-$V$3)^2+25*(Z207-$V$3))*$X$7,0)+IF(AA207&gt;$V$3,(58*(AA207-$V$3)^2+25*(AA207-$V$3))*$Y$7,0))</f>
        <v>#DIV/0!</v>
      </c>
      <c r="AC207" s="89" t="e">
        <f>IF('Emission Calculations'!$D$9="flat",IF(0.056*'Wind Calculations'!$W207&gt;$V$3,1,0),IF(OR(X207&gt;$V$3,Y207&gt;$V$3,Z207&gt;$V$3,AND((AA207&gt;$V$3),$V$7&gt;0)),1,0))</f>
        <v>#DIV/0!</v>
      </c>
      <c r="AD207" s="47"/>
      <c r="AE207" s="148"/>
      <c r="AF207" s="136"/>
      <c r="AG207" s="89" t="e">
        <f>'Wind Calculations'!$AF207*LN(10/$AF$4)/LN($AF$5/$AF$4)</f>
        <v>#DIV/0!</v>
      </c>
      <c r="AH207" s="89" t="e">
        <f t="shared" si="72"/>
        <v>#DIV/0!</v>
      </c>
      <c r="AI207" s="89" t="e">
        <f t="shared" si="73"/>
        <v>#DIV/0!</v>
      </c>
      <c r="AJ207" s="89" t="e">
        <f t="shared" si="74"/>
        <v>#DIV/0!</v>
      </c>
      <c r="AK207" s="89" t="e">
        <f t="shared" si="75"/>
        <v>#DIV/0!</v>
      </c>
      <c r="AL207" s="89" t="e">
        <f>IF('Emission Calculations'!$E$9="flat",IF(0.053*'Wind Calculations'!$AG207&gt;$AF$3,58*('Wind Calculations'!$AG207-$AF$3)^2+25*('Wind Calculations'!$AG207-$AF$3),0),IF(AH207&gt;$AF$3,(58*(AH207-$AF$3)^2+25*(AH207-$AF$3))*$AF$7,0)+IF(AI207&gt;$AF$3,(58*(AI207-$AF$3)^2+25*(AI207-$AF$3))*$AG$7,0)+IF(AJ207&gt;$AF$3,(58*(AJ207-$AF$3)^2+25*(AJ207-$AF$3))*$AH$7,0)+IF(AK207&gt;$AF$3,(58*(AK207-$AF$3)^2+25*(AK207-$AF$3))*$AI$7,0))</f>
        <v>#DIV/0!</v>
      </c>
      <c r="AM207" s="89" t="e">
        <f>IF('Emission Calculations'!$E$9="flat",IF(0.056*'Wind Calculations'!$AG207&gt;$AF$3,1,0),IF(OR(AH207&gt;$AF$3,AI207&gt;$AF$3,AJ207&gt;$AF$3,AND((AK207&gt;$AF$3),$AF$7&gt;0)),1,0))</f>
        <v>#DIV/0!</v>
      </c>
      <c r="AN207" s="47"/>
      <c r="AO207" s="148"/>
      <c r="AP207" s="136"/>
      <c r="AQ207" s="89" t="e">
        <f>'Wind Calculations'!$AP207*LN(10/$AP$4)/LN($AP$5/$AP$4)</f>
        <v>#DIV/0!</v>
      </c>
      <c r="AR207" s="89" t="e">
        <f t="shared" si="76"/>
        <v>#DIV/0!</v>
      </c>
      <c r="AS207" s="89" t="e">
        <f t="shared" si="77"/>
        <v>#DIV/0!</v>
      </c>
      <c r="AT207" s="89" t="e">
        <f t="shared" si="78"/>
        <v>#DIV/0!</v>
      </c>
      <c r="AU207" s="89" t="e">
        <f t="shared" si="79"/>
        <v>#DIV/0!</v>
      </c>
      <c r="AV207" s="89" t="e">
        <f>IF('Emission Calculations'!$F$9="flat",IF(0.053*'Wind Calculations'!$AQ207&gt;$AP$3,58*('Wind Calculations'!$AQ207-$AP$3)^2+25*('Wind Calculations'!$AQ207-$AP$3),0),IF(AR207&gt;$AP$3,(58*(AR207-$AP$3)^2+25*(AR207-$AP$3))*$AP$7,0)+IF(AS207&gt;$AP$3,(58*(AS207-$AP$3)^2+25*(AS207-$AP$3))*$AQ$7,0)+IF(AT207&gt;$AP$3,(58*(AT207-$AP$3)^2+25*(AT207-$AP$3))*$AR$7,0)+IF(AU207&gt;$AP$3,(58*(AU207-$AP$3)^2+25*(AU207-$AP$3))*$AS$7,0))</f>
        <v>#DIV/0!</v>
      </c>
      <c r="AW207" s="89" t="e">
        <f>IF('Emission Calculations'!$F$9="flat",IF(0.056*'Wind Calculations'!$AQ207&gt;$AP$3,1,0),IF(OR(AR207&gt;$AP$3,AS207&gt;$AP$3,AT207&gt;$AP$3,AND((AU207&gt;$AP$3),$AP$7&gt;0)),1,0))</f>
        <v>#DIV/0!</v>
      </c>
    </row>
    <row r="208" spans="1:49">
      <c r="A208" s="148"/>
      <c r="B208" s="136"/>
      <c r="C208" s="89" t="e">
        <f>'Wind Calculations'!$B208*LN(10/$B$4)/LN($B$5/$B$4)</f>
        <v>#DIV/0!</v>
      </c>
      <c r="D208" s="89" t="e">
        <f t="shared" si="60"/>
        <v>#DIV/0!</v>
      </c>
      <c r="E208" s="89" t="e">
        <f t="shared" si="61"/>
        <v>#DIV/0!</v>
      </c>
      <c r="F208" s="89" t="e">
        <f t="shared" si="62"/>
        <v>#DIV/0!</v>
      </c>
      <c r="G208" s="89" t="e">
        <f t="shared" si="63"/>
        <v>#DIV/0!</v>
      </c>
      <c r="H208" s="138" t="e">
        <f>IF('Emission Calculations'!$B$9="flat",IF(0.053*'Wind Calculations'!$C208&gt;$B$3,58*('Wind Calculations'!$C208-$B$3)^2+25*('Wind Calculations'!$C208-$B$3),0),IF(D208&gt;$B$3,(58*(D208-$B$3)^2+25*(D208-$B$3))*$B$7,0)+IF(E208&gt;$B$3,(58*(E208-$B$3)^2+25*(E208-$B$3))*$C$7,0)+IF(F208&gt;$B$3,(58*(F208-$B$3)^2+25*(F208-$B$3))*$D$7,0)+IF(G208&gt;$B$3,(58*(G208-$B$3)^2+25*(G208-$B$3))*$E$7,0))</f>
        <v>#DIV/0!</v>
      </c>
      <c r="I208" s="138" t="e">
        <f>IF('Emission Calculations'!$B$9="flat",IF(0.056*'Wind Calculations'!$C208&gt;$B$3,1,0),IF(OR(D208&gt;$B$3,E208&gt;$B$3,F208&gt;$B$3,AND((G208&gt;$B$3),$B$7&gt;0)),1,0))</f>
        <v>#DIV/0!</v>
      </c>
      <c r="J208" s="139"/>
      <c r="K208" s="148"/>
      <c r="L208" s="136"/>
      <c r="M208" s="89" t="e">
        <f>'Wind Calculations'!$L208*LN(10/$L$4)/LN($L$5/$L$4)</f>
        <v>#DIV/0!</v>
      </c>
      <c r="N208" s="89" t="e">
        <f t="shared" si="64"/>
        <v>#DIV/0!</v>
      </c>
      <c r="O208" s="89" t="e">
        <f t="shared" si="65"/>
        <v>#DIV/0!</v>
      </c>
      <c r="P208" s="89" t="e">
        <f t="shared" si="66"/>
        <v>#DIV/0!</v>
      </c>
      <c r="Q208" s="89" t="e">
        <f t="shared" si="67"/>
        <v>#DIV/0!</v>
      </c>
      <c r="R208" s="89" t="e">
        <f>IF('Emission Calculations'!$C$9="flat",IF(0.053*'Wind Calculations'!$M208&gt;$L$3,58*('Wind Calculations'!$M208-$L$3)^2+25*('Wind Calculations'!$M208-$L$3),0),IF(N208&gt;$L$3,(58*(N208-$L$3)^2+25*(N208-$L$3))*$L$7,0)+IF(O208&gt;$L$3,(58*(O208-$L$3)^2+25*(O208-$L$3))*$M$7,0)+IF(P208&gt;$L$3,(58*(P208-$L$3)^2+25*(P208-$L$3))*$N$7,0)+IF(Q208&gt;$L$3,(58*(Q208-$L$3)^2+25*(Q208-$L$3))*$O$7,0))</f>
        <v>#DIV/0!</v>
      </c>
      <c r="S208" s="89" t="e">
        <f>IF('Emission Calculations'!$C$9="flat",IF(0.056*'Wind Calculations'!$M208&gt;$L$3,1,0),IF(OR(N208&gt;$L$3,O208&gt;$L$3,P208&gt;$L$3,AND((Q208&gt;$L$3),$L$7&gt;0)),1,0))</f>
        <v>#DIV/0!</v>
      </c>
      <c r="T208" s="47"/>
      <c r="U208" s="148"/>
      <c r="V208" s="136"/>
      <c r="W208" s="89" t="e">
        <f>'Wind Calculations'!$V208*LN(10/$V$4)/LN($V$5/$V$4)</f>
        <v>#DIV/0!</v>
      </c>
      <c r="X208" s="89" t="e">
        <f t="shared" si="68"/>
        <v>#DIV/0!</v>
      </c>
      <c r="Y208" s="89" t="e">
        <f t="shared" si="69"/>
        <v>#DIV/0!</v>
      </c>
      <c r="Z208" s="89" t="e">
        <f t="shared" si="70"/>
        <v>#DIV/0!</v>
      </c>
      <c r="AA208" s="89" t="e">
        <f t="shared" si="71"/>
        <v>#DIV/0!</v>
      </c>
      <c r="AB208" s="89" t="e">
        <f>IF('Emission Calculations'!$D$9="flat",IF(0.053*'Wind Calculations'!$W208&gt;$V$3,58*('Wind Calculations'!$W208-$L$3)^2+25*('Wind Calculations'!$W208-$L$3),0),IF(X208&gt;$L$3,(58*(X208-$L$3)^2+25*(X208-$L$3))*$V$7,0)+IF(Y208&gt;$V$3,(58*(Y208-$V$3)^2+25*(Y208-$V$3))*$W$7,0)+IF(Z208&gt;$V$3,(58*(Z208-$V$3)^2+25*(Z208-$V$3))*$X$7,0)+IF(AA208&gt;$V$3,(58*(AA208-$V$3)^2+25*(AA208-$V$3))*$Y$7,0))</f>
        <v>#DIV/0!</v>
      </c>
      <c r="AC208" s="89" t="e">
        <f>IF('Emission Calculations'!$D$9="flat",IF(0.056*'Wind Calculations'!$W208&gt;$V$3,1,0),IF(OR(X208&gt;$V$3,Y208&gt;$V$3,Z208&gt;$V$3,AND((AA208&gt;$V$3),$V$7&gt;0)),1,0))</f>
        <v>#DIV/0!</v>
      </c>
      <c r="AD208" s="47"/>
      <c r="AE208" s="148"/>
      <c r="AF208" s="136"/>
      <c r="AG208" s="89" t="e">
        <f>'Wind Calculations'!$AF208*LN(10/$AF$4)/LN($AF$5/$AF$4)</f>
        <v>#DIV/0!</v>
      </c>
      <c r="AH208" s="89" t="e">
        <f t="shared" si="72"/>
        <v>#DIV/0!</v>
      </c>
      <c r="AI208" s="89" t="e">
        <f t="shared" si="73"/>
        <v>#DIV/0!</v>
      </c>
      <c r="AJ208" s="89" t="e">
        <f t="shared" si="74"/>
        <v>#DIV/0!</v>
      </c>
      <c r="AK208" s="89" t="e">
        <f t="shared" si="75"/>
        <v>#DIV/0!</v>
      </c>
      <c r="AL208" s="89" t="e">
        <f>IF('Emission Calculations'!$E$9="flat",IF(0.053*'Wind Calculations'!$AG208&gt;$AF$3,58*('Wind Calculations'!$AG208-$AF$3)^2+25*('Wind Calculations'!$AG208-$AF$3),0),IF(AH208&gt;$AF$3,(58*(AH208-$AF$3)^2+25*(AH208-$AF$3))*$AF$7,0)+IF(AI208&gt;$AF$3,(58*(AI208-$AF$3)^2+25*(AI208-$AF$3))*$AG$7,0)+IF(AJ208&gt;$AF$3,(58*(AJ208-$AF$3)^2+25*(AJ208-$AF$3))*$AH$7,0)+IF(AK208&gt;$AF$3,(58*(AK208-$AF$3)^2+25*(AK208-$AF$3))*$AI$7,0))</f>
        <v>#DIV/0!</v>
      </c>
      <c r="AM208" s="89" t="e">
        <f>IF('Emission Calculations'!$E$9="flat",IF(0.056*'Wind Calculations'!$AG208&gt;$AF$3,1,0),IF(OR(AH208&gt;$AF$3,AI208&gt;$AF$3,AJ208&gt;$AF$3,AND((AK208&gt;$AF$3),$AF$7&gt;0)),1,0))</f>
        <v>#DIV/0!</v>
      </c>
      <c r="AN208" s="47"/>
      <c r="AO208" s="148"/>
      <c r="AP208" s="136"/>
      <c r="AQ208" s="89" t="e">
        <f>'Wind Calculations'!$AP208*LN(10/$AP$4)/LN($AP$5/$AP$4)</f>
        <v>#DIV/0!</v>
      </c>
      <c r="AR208" s="89" t="e">
        <f t="shared" si="76"/>
        <v>#DIV/0!</v>
      </c>
      <c r="AS208" s="89" t="e">
        <f t="shared" si="77"/>
        <v>#DIV/0!</v>
      </c>
      <c r="AT208" s="89" t="e">
        <f t="shared" si="78"/>
        <v>#DIV/0!</v>
      </c>
      <c r="AU208" s="89" t="e">
        <f t="shared" si="79"/>
        <v>#DIV/0!</v>
      </c>
      <c r="AV208" s="89" t="e">
        <f>IF('Emission Calculations'!$F$9="flat",IF(0.053*'Wind Calculations'!$AQ208&gt;$AP$3,58*('Wind Calculations'!$AQ208-$AP$3)^2+25*('Wind Calculations'!$AQ208-$AP$3),0),IF(AR208&gt;$AP$3,(58*(AR208-$AP$3)^2+25*(AR208-$AP$3))*$AP$7,0)+IF(AS208&gt;$AP$3,(58*(AS208-$AP$3)^2+25*(AS208-$AP$3))*$AQ$7,0)+IF(AT208&gt;$AP$3,(58*(AT208-$AP$3)^2+25*(AT208-$AP$3))*$AR$7,0)+IF(AU208&gt;$AP$3,(58*(AU208-$AP$3)^2+25*(AU208-$AP$3))*$AS$7,0))</f>
        <v>#DIV/0!</v>
      </c>
      <c r="AW208" s="89" t="e">
        <f>IF('Emission Calculations'!$F$9="flat",IF(0.056*'Wind Calculations'!$AQ208&gt;$AP$3,1,0),IF(OR(AR208&gt;$AP$3,AS208&gt;$AP$3,AT208&gt;$AP$3,AND((AU208&gt;$AP$3),$AP$7&gt;0)),1,0))</f>
        <v>#DIV/0!</v>
      </c>
    </row>
    <row r="209" spans="1:49">
      <c r="A209" s="148"/>
      <c r="B209" s="136"/>
      <c r="C209" s="89" t="e">
        <f>'Wind Calculations'!$B209*LN(10/$B$4)/LN($B$5/$B$4)</f>
        <v>#DIV/0!</v>
      </c>
      <c r="D209" s="89" t="e">
        <f t="shared" si="60"/>
        <v>#DIV/0!</v>
      </c>
      <c r="E209" s="89" t="e">
        <f t="shared" si="61"/>
        <v>#DIV/0!</v>
      </c>
      <c r="F209" s="89" t="e">
        <f t="shared" si="62"/>
        <v>#DIV/0!</v>
      </c>
      <c r="G209" s="89" t="e">
        <f t="shared" si="63"/>
        <v>#DIV/0!</v>
      </c>
      <c r="H209" s="138" t="e">
        <f>IF('Emission Calculations'!$B$9="flat",IF(0.053*'Wind Calculations'!$C209&gt;$B$3,58*('Wind Calculations'!$C209-$B$3)^2+25*('Wind Calculations'!$C209-$B$3),0),IF(D209&gt;$B$3,(58*(D209-$B$3)^2+25*(D209-$B$3))*$B$7,0)+IF(E209&gt;$B$3,(58*(E209-$B$3)^2+25*(E209-$B$3))*$C$7,0)+IF(F209&gt;$B$3,(58*(F209-$B$3)^2+25*(F209-$B$3))*$D$7,0)+IF(G209&gt;$B$3,(58*(G209-$B$3)^2+25*(G209-$B$3))*$E$7,0))</f>
        <v>#DIV/0!</v>
      </c>
      <c r="I209" s="138" t="e">
        <f>IF('Emission Calculations'!$B$9="flat",IF(0.056*'Wind Calculations'!$C209&gt;$B$3,1,0),IF(OR(D209&gt;$B$3,E209&gt;$B$3,F209&gt;$B$3,AND((G209&gt;$B$3),$B$7&gt;0)),1,0))</f>
        <v>#DIV/0!</v>
      </c>
      <c r="J209" s="139"/>
      <c r="K209" s="148"/>
      <c r="L209" s="136"/>
      <c r="M209" s="89" t="e">
        <f>'Wind Calculations'!$L209*LN(10/$L$4)/LN($L$5/$L$4)</f>
        <v>#DIV/0!</v>
      </c>
      <c r="N209" s="89" t="e">
        <f t="shared" si="64"/>
        <v>#DIV/0!</v>
      </c>
      <c r="O209" s="89" t="e">
        <f t="shared" si="65"/>
        <v>#DIV/0!</v>
      </c>
      <c r="P209" s="89" t="e">
        <f t="shared" si="66"/>
        <v>#DIV/0!</v>
      </c>
      <c r="Q209" s="89" t="e">
        <f t="shared" si="67"/>
        <v>#DIV/0!</v>
      </c>
      <c r="R209" s="89" t="e">
        <f>IF('Emission Calculations'!$C$9="flat",IF(0.053*'Wind Calculations'!$M209&gt;$L$3,58*('Wind Calculations'!$M209-$L$3)^2+25*('Wind Calculations'!$M209-$L$3),0),IF(N209&gt;$L$3,(58*(N209-$L$3)^2+25*(N209-$L$3))*$L$7,0)+IF(O209&gt;$L$3,(58*(O209-$L$3)^2+25*(O209-$L$3))*$M$7,0)+IF(P209&gt;$L$3,(58*(P209-$L$3)^2+25*(P209-$L$3))*$N$7,0)+IF(Q209&gt;$L$3,(58*(Q209-$L$3)^2+25*(Q209-$L$3))*$O$7,0))</f>
        <v>#DIV/0!</v>
      </c>
      <c r="S209" s="89" t="e">
        <f>IF('Emission Calculations'!$C$9="flat",IF(0.056*'Wind Calculations'!$M209&gt;$L$3,1,0),IF(OR(N209&gt;$L$3,O209&gt;$L$3,P209&gt;$L$3,AND((Q209&gt;$L$3),$L$7&gt;0)),1,0))</f>
        <v>#DIV/0!</v>
      </c>
      <c r="T209" s="47"/>
      <c r="U209" s="148"/>
      <c r="V209" s="136"/>
      <c r="W209" s="89" t="e">
        <f>'Wind Calculations'!$V209*LN(10/$V$4)/LN($V$5/$V$4)</f>
        <v>#DIV/0!</v>
      </c>
      <c r="X209" s="89" t="e">
        <f t="shared" si="68"/>
        <v>#DIV/0!</v>
      </c>
      <c r="Y209" s="89" t="e">
        <f t="shared" si="69"/>
        <v>#DIV/0!</v>
      </c>
      <c r="Z209" s="89" t="e">
        <f t="shared" si="70"/>
        <v>#DIV/0!</v>
      </c>
      <c r="AA209" s="89" t="e">
        <f t="shared" si="71"/>
        <v>#DIV/0!</v>
      </c>
      <c r="AB209" s="89" t="e">
        <f>IF('Emission Calculations'!$D$9="flat",IF(0.053*'Wind Calculations'!$W209&gt;$V$3,58*('Wind Calculations'!$W209-$L$3)^2+25*('Wind Calculations'!$W209-$L$3),0),IF(X209&gt;$L$3,(58*(X209-$L$3)^2+25*(X209-$L$3))*$V$7,0)+IF(Y209&gt;$V$3,(58*(Y209-$V$3)^2+25*(Y209-$V$3))*$W$7,0)+IF(Z209&gt;$V$3,(58*(Z209-$V$3)^2+25*(Z209-$V$3))*$X$7,0)+IF(AA209&gt;$V$3,(58*(AA209-$V$3)^2+25*(AA209-$V$3))*$Y$7,0))</f>
        <v>#DIV/0!</v>
      </c>
      <c r="AC209" s="89" t="e">
        <f>IF('Emission Calculations'!$D$9="flat",IF(0.056*'Wind Calculations'!$W209&gt;$V$3,1,0),IF(OR(X209&gt;$V$3,Y209&gt;$V$3,Z209&gt;$V$3,AND((AA209&gt;$V$3),$V$7&gt;0)),1,0))</f>
        <v>#DIV/0!</v>
      </c>
      <c r="AD209" s="47"/>
      <c r="AE209" s="148"/>
      <c r="AF209" s="136"/>
      <c r="AG209" s="89" t="e">
        <f>'Wind Calculations'!$AF209*LN(10/$AF$4)/LN($AF$5/$AF$4)</f>
        <v>#DIV/0!</v>
      </c>
      <c r="AH209" s="89" t="e">
        <f t="shared" si="72"/>
        <v>#DIV/0!</v>
      </c>
      <c r="AI209" s="89" t="e">
        <f t="shared" si="73"/>
        <v>#DIV/0!</v>
      </c>
      <c r="AJ209" s="89" t="e">
        <f t="shared" si="74"/>
        <v>#DIV/0!</v>
      </c>
      <c r="AK209" s="89" t="e">
        <f t="shared" si="75"/>
        <v>#DIV/0!</v>
      </c>
      <c r="AL209" s="89" t="e">
        <f>IF('Emission Calculations'!$E$9="flat",IF(0.053*'Wind Calculations'!$AG209&gt;$AF$3,58*('Wind Calculations'!$AG209-$AF$3)^2+25*('Wind Calculations'!$AG209-$AF$3),0),IF(AH209&gt;$AF$3,(58*(AH209-$AF$3)^2+25*(AH209-$AF$3))*$AF$7,0)+IF(AI209&gt;$AF$3,(58*(AI209-$AF$3)^2+25*(AI209-$AF$3))*$AG$7,0)+IF(AJ209&gt;$AF$3,(58*(AJ209-$AF$3)^2+25*(AJ209-$AF$3))*$AH$7,0)+IF(AK209&gt;$AF$3,(58*(AK209-$AF$3)^2+25*(AK209-$AF$3))*$AI$7,0))</f>
        <v>#DIV/0!</v>
      </c>
      <c r="AM209" s="89" t="e">
        <f>IF('Emission Calculations'!$E$9="flat",IF(0.056*'Wind Calculations'!$AG209&gt;$AF$3,1,0),IF(OR(AH209&gt;$AF$3,AI209&gt;$AF$3,AJ209&gt;$AF$3,AND((AK209&gt;$AF$3),$AF$7&gt;0)),1,0))</f>
        <v>#DIV/0!</v>
      </c>
      <c r="AN209" s="47"/>
      <c r="AO209" s="148"/>
      <c r="AP209" s="136"/>
      <c r="AQ209" s="89" t="e">
        <f>'Wind Calculations'!$AP209*LN(10/$AP$4)/LN($AP$5/$AP$4)</f>
        <v>#DIV/0!</v>
      </c>
      <c r="AR209" s="89" t="e">
        <f t="shared" si="76"/>
        <v>#DIV/0!</v>
      </c>
      <c r="AS209" s="89" t="e">
        <f t="shared" si="77"/>
        <v>#DIV/0!</v>
      </c>
      <c r="AT209" s="89" t="e">
        <f t="shared" si="78"/>
        <v>#DIV/0!</v>
      </c>
      <c r="AU209" s="89" t="e">
        <f t="shared" si="79"/>
        <v>#DIV/0!</v>
      </c>
      <c r="AV209" s="89" t="e">
        <f>IF('Emission Calculations'!$F$9="flat",IF(0.053*'Wind Calculations'!$AQ209&gt;$AP$3,58*('Wind Calculations'!$AQ209-$AP$3)^2+25*('Wind Calculations'!$AQ209-$AP$3),0),IF(AR209&gt;$AP$3,(58*(AR209-$AP$3)^2+25*(AR209-$AP$3))*$AP$7,0)+IF(AS209&gt;$AP$3,(58*(AS209-$AP$3)^2+25*(AS209-$AP$3))*$AQ$7,0)+IF(AT209&gt;$AP$3,(58*(AT209-$AP$3)^2+25*(AT209-$AP$3))*$AR$7,0)+IF(AU209&gt;$AP$3,(58*(AU209-$AP$3)^2+25*(AU209-$AP$3))*$AS$7,0))</f>
        <v>#DIV/0!</v>
      </c>
      <c r="AW209" s="89" t="e">
        <f>IF('Emission Calculations'!$F$9="flat",IF(0.056*'Wind Calculations'!$AQ209&gt;$AP$3,1,0),IF(OR(AR209&gt;$AP$3,AS209&gt;$AP$3,AT209&gt;$AP$3,AND((AU209&gt;$AP$3),$AP$7&gt;0)),1,0))</f>
        <v>#DIV/0!</v>
      </c>
    </row>
    <row r="210" spans="1:49">
      <c r="A210" s="148"/>
      <c r="B210" s="136"/>
      <c r="C210" s="89" t="e">
        <f>'Wind Calculations'!$B210*LN(10/$B$4)/LN($B$5/$B$4)</f>
        <v>#DIV/0!</v>
      </c>
      <c r="D210" s="89" t="e">
        <f t="shared" si="60"/>
        <v>#DIV/0!</v>
      </c>
      <c r="E210" s="89" t="e">
        <f t="shared" si="61"/>
        <v>#DIV/0!</v>
      </c>
      <c r="F210" s="89" t="e">
        <f t="shared" si="62"/>
        <v>#DIV/0!</v>
      </c>
      <c r="G210" s="89" t="e">
        <f t="shared" si="63"/>
        <v>#DIV/0!</v>
      </c>
      <c r="H210" s="138" t="e">
        <f>IF('Emission Calculations'!$B$9="flat",IF(0.053*'Wind Calculations'!$C210&gt;$B$3,58*('Wind Calculations'!$C210-$B$3)^2+25*('Wind Calculations'!$C210-$B$3),0),IF(D210&gt;$B$3,(58*(D210-$B$3)^2+25*(D210-$B$3))*$B$7,0)+IF(E210&gt;$B$3,(58*(E210-$B$3)^2+25*(E210-$B$3))*$C$7,0)+IF(F210&gt;$B$3,(58*(F210-$B$3)^2+25*(F210-$B$3))*$D$7,0)+IF(G210&gt;$B$3,(58*(G210-$B$3)^2+25*(G210-$B$3))*$E$7,0))</f>
        <v>#DIV/0!</v>
      </c>
      <c r="I210" s="138" t="e">
        <f>IF('Emission Calculations'!$B$9="flat",IF(0.056*'Wind Calculations'!$C210&gt;$B$3,1,0),IF(OR(D210&gt;$B$3,E210&gt;$B$3,F210&gt;$B$3,AND((G210&gt;$B$3),$B$7&gt;0)),1,0))</f>
        <v>#DIV/0!</v>
      </c>
      <c r="J210" s="139"/>
      <c r="K210" s="148"/>
      <c r="L210" s="136"/>
      <c r="M210" s="89" t="e">
        <f>'Wind Calculations'!$L210*LN(10/$L$4)/LN($L$5/$L$4)</f>
        <v>#DIV/0!</v>
      </c>
      <c r="N210" s="89" t="e">
        <f t="shared" si="64"/>
        <v>#DIV/0!</v>
      </c>
      <c r="O210" s="89" t="e">
        <f t="shared" si="65"/>
        <v>#DIV/0!</v>
      </c>
      <c r="P210" s="89" t="e">
        <f t="shared" si="66"/>
        <v>#DIV/0!</v>
      </c>
      <c r="Q210" s="89" t="e">
        <f t="shared" si="67"/>
        <v>#DIV/0!</v>
      </c>
      <c r="R210" s="89" t="e">
        <f>IF('Emission Calculations'!$C$9="flat",IF(0.053*'Wind Calculations'!$M210&gt;$L$3,58*('Wind Calculations'!$M210-$L$3)^2+25*('Wind Calculations'!$M210-$L$3),0),IF(N210&gt;$L$3,(58*(N210-$L$3)^2+25*(N210-$L$3))*$L$7,0)+IF(O210&gt;$L$3,(58*(O210-$L$3)^2+25*(O210-$L$3))*$M$7,0)+IF(P210&gt;$L$3,(58*(P210-$L$3)^2+25*(P210-$L$3))*$N$7,0)+IF(Q210&gt;$L$3,(58*(Q210-$L$3)^2+25*(Q210-$L$3))*$O$7,0))</f>
        <v>#DIV/0!</v>
      </c>
      <c r="S210" s="89" t="e">
        <f>IF('Emission Calculations'!$C$9="flat",IF(0.056*'Wind Calculations'!$M210&gt;$L$3,1,0),IF(OR(N210&gt;$L$3,O210&gt;$L$3,P210&gt;$L$3,AND((Q210&gt;$L$3),$L$7&gt;0)),1,0))</f>
        <v>#DIV/0!</v>
      </c>
      <c r="T210" s="47"/>
      <c r="U210" s="148"/>
      <c r="V210" s="136"/>
      <c r="W210" s="89" t="e">
        <f>'Wind Calculations'!$V210*LN(10/$V$4)/LN($V$5/$V$4)</f>
        <v>#DIV/0!</v>
      </c>
      <c r="X210" s="89" t="e">
        <f t="shared" si="68"/>
        <v>#DIV/0!</v>
      </c>
      <c r="Y210" s="89" t="e">
        <f t="shared" si="69"/>
        <v>#DIV/0!</v>
      </c>
      <c r="Z210" s="89" t="e">
        <f t="shared" si="70"/>
        <v>#DIV/0!</v>
      </c>
      <c r="AA210" s="89" t="e">
        <f t="shared" si="71"/>
        <v>#DIV/0!</v>
      </c>
      <c r="AB210" s="89" t="e">
        <f>IF('Emission Calculations'!$D$9="flat",IF(0.053*'Wind Calculations'!$W210&gt;$V$3,58*('Wind Calculations'!$W210-$L$3)^2+25*('Wind Calculations'!$W210-$L$3),0),IF(X210&gt;$L$3,(58*(X210-$L$3)^2+25*(X210-$L$3))*$V$7,0)+IF(Y210&gt;$V$3,(58*(Y210-$V$3)^2+25*(Y210-$V$3))*$W$7,0)+IF(Z210&gt;$V$3,(58*(Z210-$V$3)^2+25*(Z210-$V$3))*$X$7,0)+IF(AA210&gt;$V$3,(58*(AA210-$V$3)^2+25*(AA210-$V$3))*$Y$7,0))</f>
        <v>#DIV/0!</v>
      </c>
      <c r="AC210" s="89" t="e">
        <f>IF('Emission Calculations'!$D$9="flat",IF(0.056*'Wind Calculations'!$W210&gt;$V$3,1,0),IF(OR(X210&gt;$V$3,Y210&gt;$V$3,Z210&gt;$V$3,AND((AA210&gt;$V$3),$V$7&gt;0)),1,0))</f>
        <v>#DIV/0!</v>
      </c>
      <c r="AD210" s="47"/>
      <c r="AE210" s="148"/>
      <c r="AF210" s="136"/>
      <c r="AG210" s="89" t="e">
        <f>'Wind Calculations'!$AF210*LN(10/$AF$4)/LN($AF$5/$AF$4)</f>
        <v>#DIV/0!</v>
      </c>
      <c r="AH210" s="89" t="e">
        <f t="shared" si="72"/>
        <v>#DIV/0!</v>
      </c>
      <c r="AI210" s="89" t="e">
        <f t="shared" si="73"/>
        <v>#DIV/0!</v>
      </c>
      <c r="AJ210" s="89" t="e">
        <f t="shared" si="74"/>
        <v>#DIV/0!</v>
      </c>
      <c r="AK210" s="89" t="e">
        <f t="shared" si="75"/>
        <v>#DIV/0!</v>
      </c>
      <c r="AL210" s="89" t="e">
        <f>IF('Emission Calculations'!$E$9="flat",IF(0.053*'Wind Calculations'!$AG210&gt;$AF$3,58*('Wind Calculations'!$AG210-$AF$3)^2+25*('Wind Calculations'!$AG210-$AF$3),0),IF(AH210&gt;$AF$3,(58*(AH210-$AF$3)^2+25*(AH210-$AF$3))*$AF$7,0)+IF(AI210&gt;$AF$3,(58*(AI210-$AF$3)^2+25*(AI210-$AF$3))*$AG$7,0)+IF(AJ210&gt;$AF$3,(58*(AJ210-$AF$3)^2+25*(AJ210-$AF$3))*$AH$7,0)+IF(AK210&gt;$AF$3,(58*(AK210-$AF$3)^2+25*(AK210-$AF$3))*$AI$7,0))</f>
        <v>#DIV/0!</v>
      </c>
      <c r="AM210" s="89" t="e">
        <f>IF('Emission Calculations'!$E$9="flat",IF(0.056*'Wind Calculations'!$AG210&gt;$AF$3,1,0),IF(OR(AH210&gt;$AF$3,AI210&gt;$AF$3,AJ210&gt;$AF$3,AND((AK210&gt;$AF$3),$AF$7&gt;0)),1,0))</f>
        <v>#DIV/0!</v>
      </c>
      <c r="AN210" s="47"/>
      <c r="AO210" s="148"/>
      <c r="AP210" s="136"/>
      <c r="AQ210" s="89" t="e">
        <f>'Wind Calculations'!$AP210*LN(10/$AP$4)/LN($AP$5/$AP$4)</f>
        <v>#DIV/0!</v>
      </c>
      <c r="AR210" s="89" t="e">
        <f t="shared" si="76"/>
        <v>#DIV/0!</v>
      </c>
      <c r="AS210" s="89" t="e">
        <f t="shared" si="77"/>
        <v>#DIV/0!</v>
      </c>
      <c r="AT210" s="89" t="e">
        <f t="shared" si="78"/>
        <v>#DIV/0!</v>
      </c>
      <c r="AU210" s="89" t="e">
        <f t="shared" si="79"/>
        <v>#DIV/0!</v>
      </c>
      <c r="AV210" s="89" t="e">
        <f>IF('Emission Calculations'!$F$9="flat",IF(0.053*'Wind Calculations'!$AQ210&gt;$AP$3,58*('Wind Calculations'!$AQ210-$AP$3)^2+25*('Wind Calculations'!$AQ210-$AP$3),0),IF(AR210&gt;$AP$3,(58*(AR210-$AP$3)^2+25*(AR210-$AP$3))*$AP$7,0)+IF(AS210&gt;$AP$3,(58*(AS210-$AP$3)^2+25*(AS210-$AP$3))*$AQ$7,0)+IF(AT210&gt;$AP$3,(58*(AT210-$AP$3)^2+25*(AT210-$AP$3))*$AR$7,0)+IF(AU210&gt;$AP$3,(58*(AU210-$AP$3)^2+25*(AU210-$AP$3))*$AS$7,0))</f>
        <v>#DIV/0!</v>
      </c>
      <c r="AW210" s="89" t="e">
        <f>IF('Emission Calculations'!$F$9="flat",IF(0.056*'Wind Calculations'!$AQ210&gt;$AP$3,1,0),IF(OR(AR210&gt;$AP$3,AS210&gt;$AP$3,AT210&gt;$AP$3,AND((AU210&gt;$AP$3),$AP$7&gt;0)),1,0))</f>
        <v>#DIV/0!</v>
      </c>
    </row>
    <row r="211" spans="1:49">
      <c r="A211" s="148"/>
      <c r="B211" s="136"/>
      <c r="C211" s="89" t="e">
        <f>'Wind Calculations'!$B211*LN(10/$B$4)/LN($B$5/$B$4)</f>
        <v>#DIV/0!</v>
      </c>
      <c r="D211" s="89" t="e">
        <f t="shared" si="60"/>
        <v>#DIV/0!</v>
      </c>
      <c r="E211" s="89" t="e">
        <f t="shared" si="61"/>
        <v>#DIV/0!</v>
      </c>
      <c r="F211" s="89" t="e">
        <f t="shared" si="62"/>
        <v>#DIV/0!</v>
      </c>
      <c r="G211" s="89" t="e">
        <f t="shared" si="63"/>
        <v>#DIV/0!</v>
      </c>
      <c r="H211" s="138" t="e">
        <f>IF('Emission Calculations'!$B$9="flat",IF(0.053*'Wind Calculations'!$C211&gt;$B$3,58*('Wind Calculations'!$C211-$B$3)^2+25*('Wind Calculations'!$C211-$B$3),0),IF(D211&gt;$B$3,(58*(D211-$B$3)^2+25*(D211-$B$3))*$B$7,0)+IF(E211&gt;$B$3,(58*(E211-$B$3)^2+25*(E211-$B$3))*$C$7,0)+IF(F211&gt;$B$3,(58*(F211-$B$3)^2+25*(F211-$B$3))*$D$7,0)+IF(G211&gt;$B$3,(58*(G211-$B$3)^2+25*(G211-$B$3))*$E$7,0))</f>
        <v>#DIV/0!</v>
      </c>
      <c r="I211" s="138" t="e">
        <f>IF('Emission Calculations'!$B$9="flat",IF(0.056*'Wind Calculations'!$C211&gt;$B$3,1,0),IF(OR(D211&gt;$B$3,E211&gt;$B$3,F211&gt;$B$3,AND((G211&gt;$B$3),$B$7&gt;0)),1,0))</f>
        <v>#DIV/0!</v>
      </c>
      <c r="J211" s="139"/>
      <c r="K211" s="148"/>
      <c r="L211" s="136"/>
      <c r="M211" s="89" t="e">
        <f>'Wind Calculations'!$L211*LN(10/$L$4)/LN($L$5/$L$4)</f>
        <v>#DIV/0!</v>
      </c>
      <c r="N211" s="89" t="e">
        <f t="shared" si="64"/>
        <v>#DIV/0!</v>
      </c>
      <c r="O211" s="89" t="e">
        <f t="shared" si="65"/>
        <v>#DIV/0!</v>
      </c>
      <c r="P211" s="89" t="e">
        <f t="shared" si="66"/>
        <v>#DIV/0!</v>
      </c>
      <c r="Q211" s="89" t="e">
        <f t="shared" si="67"/>
        <v>#DIV/0!</v>
      </c>
      <c r="R211" s="89" t="e">
        <f>IF('Emission Calculations'!$C$9="flat",IF(0.053*'Wind Calculations'!$M211&gt;$L$3,58*('Wind Calculations'!$M211-$L$3)^2+25*('Wind Calculations'!$M211-$L$3),0),IF(N211&gt;$L$3,(58*(N211-$L$3)^2+25*(N211-$L$3))*$L$7,0)+IF(O211&gt;$L$3,(58*(O211-$L$3)^2+25*(O211-$L$3))*$M$7,0)+IF(P211&gt;$L$3,(58*(P211-$L$3)^2+25*(P211-$L$3))*$N$7,0)+IF(Q211&gt;$L$3,(58*(Q211-$L$3)^2+25*(Q211-$L$3))*$O$7,0))</f>
        <v>#DIV/0!</v>
      </c>
      <c r="S211" s="89" t="e">
        <f>IF('Emission Calculations'!$C$9="flat",IF(0.056*'Wind Calculations'!$M211&gt;$L$3,1,0),IF(OR(N211&gt;$L$3,O211&gt;$L$3,P211&gt;$L$3,AND((Q211&gt;$L$3),$L$7&gt;0)),1,0))</f>
        <v>#DIV/0!</v>
      </c>
      <c r="T211" s="47"/>
      <c r="U211" s="148"/>
      <c r="V211" s="136"/>
      <c r="W211" s="89" t="e">
        <f>'Wind Calculations'!$V211*LN(10/$V$4)/LN($V$5/$V$4)</f>
        <v>#DIV/0!</v>
      </c>
      <c r="X211" s="89" t="e">
        <f t="shared" si="68"/>
        <v>#DIV/0!</v>
      </c>
      <c r="Y211" s="89" t="e">
        <f t="shared" si="69"/>
        <v>#DIV/0!</v>
      </c>
      <c r="Z211" s="89" t="e">
        <f t="shared" si="70"/>
        <v>#DIV/0!</v>
      </c>
      <c r="AA211" s="89" t="e">
        <f t="shared" si="71"/>
        <v>#DIV/0!</v>
      </c>
      <c r="AB211" s="89" t="e">
        <f>IF('Emission Calculations'!$D$9="flat",IF(0.053*'Wind Calculations'!$W211&gt;$V$3,58*('Wind Calculations'!$W211-$L$3)^2+25*('Wind Calculations'!$W211-$L$3),0),IF(X211&gt;$L$3,(58*(X211-$L$3)^2+25*(X211-$L$3))*$V$7,0)+IF(Y211&gt;$V$3,(58*(Y211-$V$3)^2+25*(Y211-$V$3))*$W$7,0)+IF(Z211&gt;$V$3,(58*(Z211-$V$3)^2+25*(Z211-$V$3))*$X$7,0)+IF(AA211&gt;$V$3,(58*(AA211-$V$3)^2+25*(AA211-$V$3))*$Y$7,0))</f>
        <v>#DIV/0!</v>
      </c>
      <c r="AC211" s="89" t="e">
        <f>IF('Emission Calculations'!$D$9="flat",IF(0.056*'Wind Calculations'!$W211&gt;$V$3,1,0),IF(OR(X211&gt;$V$3,Y211&gt;$V$3,Z211&gt;$V$3,AND((AA211&gt;$V$3),$V$7&gt;0)),1,0))</f>
        <v>#DIV/0!</v>
      </c>
      <c r="AD211" s="47"/>
      <c r="AE211" s="148"/>
      <c r="AF211" s="136"/>
      <c r="AG211" s="89" t="e">
        <f>'Wind Calculations'!$AF211*LN(10/$AF$4)/LN($AF$5/$AF$4)</f>
        <v>#DIV/0!</v>
      </c>
      <c r="AH211" s="89" t="e">
        <f t="shared" si="72"/>
        <v>#DIV/0!</v>
      </c>
      <c r="AI211" s="89" t="e">
        <f t="shared" si="73"/>
        <v>#DIV/0!</v>
      </c>
      <c r="AJ211" s="89" t="e">
        <f t="shared" si="74"/>
        <v>#DIV/0!</v>
      </c>
      <c r="AK211" s="89" t="e">
        <f t="shared" si="75"/>
        <v>#DIV/0!</v>
      </c>
      <c r="AL211" s="89" t="e">
        <f>IF('Emission Calculations'!$E$9="flat",IF(0.053*'Wind Calculations'!$AG211&gt;$AF$3,58*('Wind Calculations'!$AG211-$AF$3)^2+25*('Wind Calculations'!$AG211-$AF$3),0),IF(AH211&gt;$AF$3,(58*(AH211-$AF$3)^2+25*(AH211-$AF$3))*$AF$7,0)+IF(AI211&gt;$AF$3,(58*(AI211-$AF$3)^2+25*(AI211-$AF$3))*$AG$7,0)+IF(AJ211&gt;$AF$3,(58*(AJ211-$AF$3)^2+25*(AJ211-$AF$3))*$AH$7,0)+IF(AK211&gt;$AF$3,(58*(AK211-$AF$3)^2+25*(AK211-$AF$3))*$AI$7,0))</f>
        <v>#DIV/0!</v>
      </c>
      <c r="AM211" s="89" t="e">
        <f>IF('Emission Calculations'!$E$9="flat",IF(0.056*'Wind Calculations'!$AG211&gt;$AF$3,1,0),IF(OR(AH211&gt;$AF$3,AI211&gt;$AF$3,AJ211&gt;$AF$3,AND((AK211&gt;$AF$3),$AF$7&gt;0)),1,0))</f>
        <v>#DIV/0!</v>
      </c>
      <c r="AN211" s="47"/>
      <c r="AO211" s="148"/>
      <c r="AP211" s="136"/>
      <c r="AQ211" s="89" t="e">
        <f>'Wind Calculations'!$AP211*LN(10/$AP$4)/LN($AP$5/$AP$4)</f>
        <v>#DIV/0!</v>
      </c>
      <c r="AR211" s="89" t="e">
        <f t="shared" si="76"/>
        <v>#DIV/0!</v>
      </c>
      <c r="AS211" s="89" t="e">
        <f t="shared" si="77"/>
        <v>#DIV/0!</v>
      </c>
      <c r="AT211" s="89" t="e">
        <f t="shared" si="78"/>
        <v>#DIV/0!</v>
      </c>
      <c r="AU211" s="89" t="e">
        <f t="shared" si="79"/>
        <v>#DIV/0!</v>
      </c>
      <c r="AV211" s="89" t="e">
        <f>IF('Emission Calculations'!$F$9="flat",IF(0.053*'Wind Calculations'!$AQ211&gt;$AP$3,58*('Wind Calculations'!$AQ211-$AP$3)^2+25*('Wind Calculations'!$AQ211-$AP$3),0),IF(AR211&gt;$AP$3,(58*(AR211-$AP$3)^2+25*(AR211-$AP$3))*$AP$7,0)+IF(AS211&gt;$AP$3,(58*(AS211-$AP$3)^2+25*(AS211-$AP$3))*$AQ$7,0)+IF(AT211&gt;$AP$3,(58*(AT211-$AP$3)^2+25*(AT211-$AP$3))*$AR$7,0)+IF(AU211&gt;$AP$3,(58*(AU211-$AP$3)^2+25*(AU211-$AP$3))*$AS$7,0))</f>
        <v>#DIV/0!</v>
      </c>
      <c r="AW211" s="89" t="e">
        <f>IF('Emission Calculations'!$F$9="flat",IF(0.056*'Wind Calculations'!$AQ211&gt;$AP$3,1,0),IF(OR(AR211&gt;$AP$3,AS211&gt;$AP$3,AT211&gt;$AP$3,AND((AU211&gt;$AP$3),$AP$7&gt;0)),1,0))</f>
        <v>#DIV/0!</v>
      </c>
    </row>
    <row r="212" spans="1:49">
      <c r="A212" s="148"/>
      <c r="B212" s="136"/>
      <c r="C212" s="89" t="e">
        <f>'Wind Calculations'!$B212*LN(10/$B$4)/LN($B$5/$B$4)</f>
        <v>#DIV/0!</v>
      </c>
      <c r="D212" s="89" t="e">
        <f t="shared" si="60"/>
        <v>#DIV/0!</v>
      </c>
      <c r="E212" s="89" t="e">
        <f t="shared" si="61"/>
        <v>#DIV/0!</v>
      </c>
      <c r="F212" s="89" t="e">
        <f t="shared" si="62"/>
        <v>#DIV/0!</v>
      </c>
      <c r="G212" s="89" t="e">
        <f t="shared" si="63"/>
        <v>#DIV/0!</v>
      </c>
      <c r="H212" s="138" t="e">
        <f>IF('Emission Calculations'!$B$9="flat",IF(0.053*'Wind Calculations'!$C212&gt;$B$3,58*('Wind Calculations'!$C212-$B$3)^2+25*('Wind Calculations'!$C212-$B$3),0),IF(D212&gt;$B$3,(58*(D212-$B$3)^2+25*(D212-$B$3))*$B$7,0)+IF(E212&gt;$B$3,(58*(E212-$B$3)^2+25*(E212-$B$3))*$C$7,0)+IF(F212&gt;$B$3,(58*(F212-$B$3)^2+25*(F212-$B$3))*$D$7,0)+IF(G212&gt;$B$3,(58*(G212-$B$3)^2+25*(G212-$B$3))*$E$7,0))</f>
        <v>#DIV/0!</v>
      </c>
      <c r="I212" s="138" t="e">
        <f>IF('Emission Calculations'!$B$9="flat",IF(0.056*'Wind Calculations'!$C212&gt;$B$3,1,0),IF(OR(D212&gt;$B$3,E212&gt;$B$3,F212&gt;$B$3,AND((G212&gt;$B$3),$B$7&gt;0)),1,0))</f>
        <v>#DIV/0!</v>
      </c>
      <c r="J212" s="139"/>
      <c r="K212" s="148"/>
      <c r="L212" s="136"/>
      <c r="M212" s="89" t="e">
        <f>'Wind Calculations'!$L212*LN(10/$L$4)/LN($L$5/$L$4)</f>
        <v>#DIV/0!</v>
      </c>
      <c r="N212" s="89" t="e">
        <f t="shared" si="64"/>
        <v>#DIV/0!</v>
      </c>
      <c r="O212" s="89" t="e">
        <f t="shared" si="65"/>
        <v>#DIV/0!</v>
      </c>
      <c r="P212" s="89" t="e">
        <f t="shared" si="66"/>
        <v>#DIV/0!</v>
      </c>
      <c r="Q212" s="89" t="e">
        <f t="shared" si="67"/>
        <v>#DIV/0!</v>
      </c>
      <c r="R212" s="89" t="e">
        <f>IF('Emission Calculations'!$C$9="flat",IF(0.053*'Wind Calculations'!$M212&gt;$L$3,58*('Wind Calculations'!$M212-$L$3)^2+25*('Wind Calculations'!$M212-$L$3),0),IF(N212&gt;$L$3,(58*(N212-$L$3)^2+25*(N212-$L$3))*$L$7,0)+IF(O212&gt;$L$3,(58*(O212-$L$3)^2+25*(O212-$L$3))*$M$7,0)+IF(P212&gt;$L$3,(58*(P212-$L$3)^2+25*(P212-$L$3))*$N$7,0)+IF(Q212&gt;$L$3,(58*(Q212-$L$3)^2+25*(Q212-$L$3))*$O$7,0))</f>
        <v>#DIV/0!</v>
      </c>
      <c r="S212" s="89" t="e">
        <f>IF('Emission Calculations'!$C$9="flat",IF(0.056*'Wind Calculations'!$M212&gt;$L$3,1,0),IF(OR(N212&gt;$L$3,O212&gt;$L$3,P212&gt;$L$3,AND((Q212&gt;$L$3),$L$7&gt;0)),1,0))</f>
        <v>#DIV/0!</v>
      </c>
      <c r="T212" s="47"/>
      <c r="U212" s="148"/>
      <c r="V212" s="136"/>
      <c r="W212" s="89" t="e">
        <f>'Wind Calculations'!$V212*LN(10/$V$4)/LN($V$5/$V$4)</f>
        <v>#DIV/0!</v>
      </c>
      <c r="X212" s="89" t="e">
        <f t="shared" si="68"/>
        <v>#DIV/0!</v>
      </c>
      <c r="Y212" s="89" t="e">
        <f t="shared" si="69"/>
        <v>#DIV/0!</v>
      </c>
      <c r="Z212" s="89" t="e">
        <f t="shared" si="70"/>
        <v>#DIV/0!</v>
      </c>
      <c r="AA212" s="89" t="e">
        <f t="shared" si="71"/>
        <v>#DIV/0!</v>
      </c>
      <c r="AB212" s="89" t="e">
        <f>IF('Emission Calculations'!$D$9="flat",IF(0.053*'Wind Calculations'!$W212&gt;$V$3,58*('Wind Calculations'!$W212-$L$3)^2+25*('Wind Calculations'!$W212-$L$3),0),IF(X212&gt;$L$3,(58*(X212-$L$3)^2+25*(X212-$L$3))*$V$7,0)+IF(Y212&gt;$V$3,(58*(Y212-$V$3)^2+25*(Y212-$V$3))*$W$7,0)+IF(Z212&gt;$V$3,(58*(Z212-$V$3)^2+25*(Z212-$V$3))*$X$7,0)+IF(AA212&gt;$V$3,(58*(AA212-$V$3)^2+25*(AA212-$V$3))*$Y$7,0))</f>
        <v>#DIV/0!</v>
      </c>
      <c r="AC212" s="89" t="e">
        <f>IF('Emission Calculations'!$D$9="flat",IF(0.056*'Wind Calculations'!$W212&gt;$V$3,1,0),IF(OR(X212&gt;$V$3,Y212&gt;$V$3,Z212&gt;$V$3,AND((AA212&gt;$V$3),$V$7&gt;0)),1,0))</f>
        <v>#DIV/0!</v>
      </c>
      <c r="AD212" s="47"/>
      <c r="AE212" s="148"/>
      <c r="AF212" s="136"/>
      <c r="AG212" s="89" t="e">
        <f>'Wind Calculations'!$AF212*LN(10/$AF$4)/LN($AF$5/$AF$4)</f>
        <v>#DIV/0!</v>
      </c>
      <c r="AH212" s="89" t="e">
        <f t="shared" si="72"/>
        <v>#DIV/0!</v>
      </c>
      <c r="AI212" s="89" t="e">
        <f t="shared" si="73"/>
        <v>#DIV/0!</v>
      </c>
      <c r="AJ212" s="89" t="e">
        <f t="shared" si="74"/>
        <v>#DIV/0!</v>
      </c>
      <c r="AK212" s="89" t="e">
        <f t="shared" si="75"/>
        <v>#DIV/0!</v>
      </c>
      <c r="AL212" s="89" t="e">
        <f>IF('Emission Calculations'!$E$9="flat",IF(0.053*'Wind Calculations'!$AG212&gt;$AF$3,58*('Wind Calculations'!$AG212-$AF$3)^2+25*('Wind Calculations'!$AG212-$AF$3),0),IF(AH212&gt;$AF$3,(58*(AH212-$AF$3)^2+25*(AH212-$AF$3))*$AF$7,0)+IF(AI212&gt;$AF$3,(58*(AI212-$AF$3)^2+25*(AI212-$AF$3))*$AG$7,0)+IF(AJ212&gt;$AF$3,(58*(AJ212-$AF$3)^2+25*(AJ212-$AF$3))*$AH$7,0)+IF(AK212&gt;$AF$3,(58*(AK212-$AF$3)^2+25*(AK212-$AF$3))*$AI$7,0))</f>
        <v>#DIV/0!</v>
      </c>
      <c r="AM212" s="89" t="e">
        <f>IF('Emission Calculations'!$E$9="flat",IF(0.056*'Wind Calculations'!$AG212&gt;$AF$3,1,0),IF(OR(AH212&gt;$AF$3,AI212&gt;$AF$3,AJ212&gt;$AF$3,AND((AK212&gt;$AF$3),$AF$7&gt;0)),1,0))</f>
        <v>#DIV/0!</v>
      </c>
      <c r="AN212" s="47"/>
      <c r="AO212" s="148"/>
      <c r="AP212" s="136"/>
      <c r="AQ212" s="89" t="e">
        <f>'Wind Calculations'!$AP212*LN(10/$AP$4)/LN($AP$5/$AP$4)</f>
        <v>#DIV/0!</v>
      </c>
      <c r="AR212" s="89" t="e">
        <f t="shared" si="76"/>
        <v>#DIV/0!</v>
      </c>
      <c r="AS212" s="89" t="e">
        <f t="shared" si="77"/>
        <v>#DIV/0!</v>
      </c>
      <c r="AT212" s="89" t="e">
        <f t="shared" si="78"/>
        <v>#DIV/0!</v>
      </c>
      <c r="AU212" s="89" t="e">
        <f t="shared" si="79"/>
        <v>#DIV/0!</v>
      </c>
      <c r="AV212" s="89" t="e">
        <f>IF('Emission Calculations'!$F$9="flat",IF(0.053*'Wind Calculations'!$AQ212&gt;$AP$3,58*('Wind Calculations'!$AQ212-$AP$3)^2+25*('Wind Calculations'!$AQ212-$AP$3),0),IF(AR212&gt;$AP$3,(58*(AR212-$AP$3)^2+25*(AR212-$AP$3))*$AP$7,0)+IF(AS212&gt;$AP$3,(58*(AS212-$AP$3)^2+25*(AS212-$AP$3))*$AQ$7,0)+IF(AT212&gt;$AP$3,(58*(AT212-$AP$3)^2+25*(AT212-$AP$3))*$AR$7,0)+IF(AU212&gt;$AP$3,(58*(AU212-$AP$3)^2+25*(AU212-$AP$3))*$AS$7,0))</f>
        <v>#DIV/0!</v>
      </c>
      <c r="AW212" s="89" t="e">
        <f>IF('Emission Calculations'!$F$9="flat",IF(0.056*'Wind Calculations'!$AQ212&gt;$AP$3,1,0),IF(OR(AR212&gt;$AP$3,AS212&gt;$AP$3,AT212&gt;$AP$3,AND((AU212&gt;$AP$3),$AP$7&gt;0)),1,0))</f>
        <v>#DIV/0!</v>
      </c>
    </row>
    <row r="213" spans="1:49">
      <c r="A213" s="148"/>
      <c r="B213" s="136"/>
      <c r="C213" s="89" t="e">
        <f>'Wind Calculations'!$B213*LN(10/$B$4)/LN($B$5/$B$4)</f>
        <v>#DIV/0!</v>
      </c>
      <c r="D213" s="89" t="e">
        <f t="shared" si="60"/>
        <v>#DIV/0!</v>
      </c>
      <c r="E213" s="89" t="e">
        <f t="shared" si="61"/>
        <v>#DIV/0!</v>
      </c>
      <c r="F213" s="89" t="e">
        <f t="shared" si="62"/>
        <v>#DIV/0!</v>
      </c>
      <c r="G213" s="89" t="e">
        <f t="shared" si="63"/>
        <v>#DIV/0!</v>
      </c>
      <c r="H213" s="138" t="e">
        <f>IF('Emission Calculations'!$B$9="flat",IF(0.053*'Wind Calculations'!$C213&gt;$B$3,58*('Wind Calculations'!$C213-$B$3)^2+25*('Wind Calculations'!$C213-$B$3),0),IF(D213&gt;$B$3,(58*(D213-$B$3)^2+25*(D213-$B$3))*$B$7,0)+IF(E213&gt;$B$3,(58*(E213-$B$3)^2+25*(E213-$B$3))*$C$7,0)+IF(F213&gt;$B$3,(58*(F213-$B$3)^2+25*(F213-$B$3))*$D$7,0)+IF(G213&gt;$B$3,(58*(G213-$B$3)^2+25*(G213-$B$3))*$E$7,0))</f>
        <v>#DIV/0!</v>
      </c>
      <c r="I213" s="138" t="e">
        <f>IF('Emission Calculations'!$B$9="flat",IF(0.056*'Wind Calculations'!$C213&gt;$B$3,1,0),IF(OR(D213&gt;$B$3,E213&gt;$B$3,F213&gt;$B$3,AND((G213&gt;$B$3),$B$7&gt;0)),1,0))</f>
        <v>#DIV/0!</v>
      </c>
      <c r="J213" s="139"/>
      <c r="K213" s="148"/>
      <c r="L213" s="136"/>
      <c r="M213" s="89" t="e">
        <f>'Wind Calculations'!$L213*LN(10/$L$4)/LN($L$5/$L$4)</f>
        <v>#DIV/0!</v>
      </c>
      <c r="N213" s="89" t="e">
        <f t="shared" si="64"/>
        <v>#DIV/0!</v>
      </c>
      <c r="O213" s="89" t="e">
        <f t="shared" si="65"/>
        <v>#DIV/0!</v>
      </c>
      <c r="P213" s="89" t="e">
        <f t="shared" si="66"/>
        <v>#DIV/0!</v>
      </c>
      <c r="Q213" s="89" t="e">
        <f t="shared" si="67"/>
        <v>#DIV/0!</v>
      </c>
      <c r="R213" s="89" t="e">
        <f>IF('Emission Calculations'!$C$9="flat",IF(0.053*'Wind Calculations'!$M213&gt;$L$3,58*('Wind Calculations'!$M213-$L$3)^2+25*('Wind Calculations'!$M213-$L$3),0),IF(N213&gt;$L$3,(58*(N213-$L$3)^2+25*(N213-$L$3))*$L$7,0)+IF(O213&gt;$L$3,(58*(O213-$L$3)^2+25*(O213-$L$3))*$M$7,0)+IF(P213&gt;$L$3,(58*(P213-$L$3)^2+25*(P213-$L$3))*$N$7,0)+IF(Q213&gt;$L$3,(58*(Q213-$L$3)^2+25*(Q213-$L$3))*$O$7,0))</f>
        <v>#DIV/0!</v>
      </c>
      <c r="S213" s="89" t="e">
        <f>IF('Emission Calculations'!$C$9="flat",IF(0.056*'Wind Calculations'!$M213&gt;$L$3,1,0),IF(OR(N213&gt;$L$3,O213&gt;$L$3,P213&gt;$L$3,AND((Q213&gt;$L$3),$L$7&gt;0)),1,0))</f>
        <v>#DIV/0!</v>
      </c>
      <c r="T213" s="47"/>
      <c r="U213" s="148"/>
      <c r="V213" s="136"/>
      <c r="W213" s="89" t="e">
        <f>'Wind Calculations'!$V213*LN(10/$V$4)/LN($V$5/$V$4)</f>
        <v>#DIV/0!</v>
      </c>
      <c r="X213" s="89" t="e">
        <f t="shared" si="68"/>
        <v>#DIV/0!</v>
      </c>
      <c r="Y213" s="89" t="e">
        <f t="shared" si="69"/>
        <v>#DIV/0!</v>
      </c>
      <c r="Z213" s="89" t="e">
        <f t="shared" si="70"/>
        <v>#DIV/0!</v>
      </c>
      <c r="AA213" s="89" t="e">
        <f t="shared" si="71"/>
        <v>#DIV/0!</v>
      </c>
      <c r="AB213" s="89" t="e">
        <f>IF('Emission Calculations'!$D$9="flat",IF(0.053*'Wind Calculations'!$W213&gt;$V$3,58*('Wind Calculations'!$W213-$L$3)^2+25*('Wind Calculations'!$W213-$L$3),0),IF(X213&gt;$L$3,(58*(X213-$L$3)^2+25*(X213-$L$3))*$V$7,0)+IF(Y213&gt;$V$3,(58*(Y213-$V$3)^2+25*(Y213-$V$3))*$W$7,0)+IF(Z213&gt;$V$3,(58*(Z213-$V$3)^2+25*(Z213-$V$3))*$X$7,0)+IF(AA213&gt;$V$3,(58*(AA213-$V$3)^2+25*(AA213-$V$3))*$Y$7,0))</f>
        <v>#DIV/0!</v>
      </c>
      <c r="AC213" s="89" t="e">
        <f>IF('Emission Calculations'!$D$9="flat",IF(0.056*'Wind Calculations'!$W213&gt;$V$3,1,0),IF(OR(X213&gt;$V$3,Y213&gt;$V$3,Z213&gt;$V$3,AND((AA213&gt;$V$3),$V$7&gt;0)),1,0))</f>
        <v>#DIV/0!</v>
      </c>
      <c r="AD213" s="47"/>
      <c r="AE213" s="148"/>
      <c r="AF213" s="136"/>
      <c r="AG213" s="89" t="e">
        <f>'Wind Calculations'!$AF213*LN(10/$AF$4)/LN($AF$5/$AF$4)</f>
        <v>#DIV/0!</v>
      </c>
      <c r="AH213" s="89" t="e">
        <f t="shared" si="72"/>
        <v>#DIV/0!</v>
      </c>
      <c r="AI213" s="89" t="e">
        <f t="shared" si="73"/>
        <v>#DIV/0!</v>
      </c>
      <c r="AJ213" s="89" t="e">
        <f t="shared" si="74"/>
        <v>#DIV/0!</v>
      </c>
      <c r="AK213" s="89" t="e">
        <f t="shared" si="75"/>
        <v>#DIV/0!</v>
      </c>
      <c r="AL213" s="89" t="e">
        <f>IF('Emission Calculations'!$E$9="flat",IF(0.053*'Wind Calculations'!$AG213&gt;$AF$3,58*('Wind Calculations'!$AG213-$AF$3)^2+25*('Wind Calculations'!$AG213-$AF$3),0),IF(AH213&gt;$AF$3,(58*(AH213-$AF$3)^2+25*(AH213-$AF$3))*$AF$7,0)+IF(AI213&gt;$AF$3,(58*(AI213-$AF$3)^2+25*(AI213-$AF$3))*$AG$7,0)+IF(AJ213&gt;$AF$3,(58*(AJ213-$AF$3)^2+25*(AJ213-$AF$3))*$AH$7,0)+IF(AK213&gt;$AF$3,(58*(AK213-$AF$3)^2+25*(AK213-$AF$3))*$AI$7,0))</f>
        <v>#DIV/0!</v>
      </c>
      <c r="AM213" s="89" t="e">
        <f>IF('Emission Calculations'!$E$9="flat",IF(0.056*'Wind Calculations'!$AG213&gt;$AF$3,1,0),IF(OR(AH213&gt;$AF$3,AI213&gt;$AF$3,AJ213&gt;$AF$3,AND((AK213&gt;$AF$3),$AF$7&gt;0)),1,0))</f>
        <v>#DIV/0!</v>
      </c>
      <c r="AN213" s="47"/>
      <c r="AO213" s="148"/>
      <c r="AP213" s="136"/>
      <c r="AQ213" s="89" t="e">
        <f>'Wind Calculations'!$AP213*LN(10/$AP$4)/LN($AP$5/$AP$4)</f>
        <v>#DIV/0!</v>
      </c>
      <c r="AR213" s="89" t="e">
        <f t="shared" si="76"/>
        <v>#DIV/0!</v>
      </c>
      <c r="AS213" s="89" t="e">
        <f t="shared" si="77"/>
        <v>#DIV/0!</v>
      </c>
      <c r="AT213" s="89" t="e">
        <f t="shared" si="78"/>
        <v>#DIV/0!</v>
      </c>
      <c r="AU213" s="89" t="e">
        <f t="shared" si="79"/>
        <v>#DIV/0!</v>
      </c>
      <c r="AV213" s="89" t="e">
        <f>IF('Emission Calculations'!$F$9="flat",IF(0.053*'Wind Calculations'!$AQ213&gt;$AP$3,58*('Wind Calculations'!$AQ213-$AP$3)^2+25*('Wind Calculations'!$AQ213-$AP$3),0),IF(AR213&gt;$AP$3,(58*(AR213-$AP$3)^2+25*(AR213-$AP$3))*$AP$7,0)+IF(AS213&gt;$AP$3,(58*(AS213-$AP$3)^2+25*(AS213-$AP$3))*$AQ$7,0)+IF(AT213&gt;$AP$3,(58*(AT213-$AP$3)^2+25*(AT213-$AP$3))*$AR$7,0)+IF(AU213&gt;$AP$3,(58*(AU213-$AP$3)^2+25*(AU213-$AP$3))*$AS$7,0))</f>
        <v>#DIV/0!</v>
      </c>
      <c r="AW213" s="89" t="e">
        <f>IF('Emission Calculations'!$F$9="flat",IF(0.056*'Wind Calculations'!$AQ213&gt;$AP$3,1,0),IF(OR(AR213&gt;$AP$3,AS213&gt;$AP$3,AT213&gt;$AP$3,AND((AU213&gt;$AP$3),$AP$7&gt;0)),1,0))</f>
        <v>#DIV/0!</v>
      </c>
    </row>
    <row r="214" spans="1:49">
      <c r="A214" s="148"/>
      <c r="B214" s="136"/>
      <c r="C214" s="89" t="e">
        <f>'Wind Calculations'!$B214*LN(10/$B$4)/LN($B$5/$B$4)</f>
        <v>#DIV/0!</v>
      </c>
      <c r="D214" s="89" t="e">
        <f t="shared" si="60"/>
        <v>#DIV/0!</v>
      </c>
      <c r="E214" s="89" t="e">
        <f t="shared" si="61"/>
        <v>#DIV/0!</v>
      </c>
      <c r="F214" s="89" t="e">
        <f t="shared" si="62"/>
        <v>#DIV/0!</v>
      </c>
      <c r="G214" s="89" t="e">
        <f t="shared" si="63"/>
        <v>#DIV/0!</v>
      </c>
      <c r="H214" s="138" t="e">
        <f>IF('Emission Calculations'!$B$9="flat",IF(0.053*'Wind Calculations'!$C214&gt;$B$3,58*('Wind Calculations'!$C214-$B$3)^2+25*('Wind Calculations'!$C214-$B$3),0),IF(D214&gt;$B$3,(58*(D214-$B$3)^2+25*(D214-$B$3))*$B$7,0)+IF(E214&gt;$B$3,(58*(E214-$B$3)^2+25*(E214-$B$3))*$C$7,0)+IF(F214&gt;$B$3,(58*(F214-$B$3)^2+25*(F214-$B$3))*$D$7,0)+IF(G214&gt;$B$3,(58*(G214-$B$3)^2+25*(G214-$B$3))*$E$7,0))</f>
        <v>#DIV/0!</v>
      </c>
      <c r="I214" s="138" t="e">
        <f>IF('Emission Calculations'!$B$9="flat",IF(0.056*'Wind Calculations'!$C214&gt;$B$3,1,0),IF(OR(D214&gt;$B$3,E214&gt;$B$3,F214&gt;$B$3,AND((G214&gt;$B$3),$B$7&gt;0)),1,0))</f>
        <v>#DIV/0!</v>
      </c>
      <c r="J214" s="139"/>
      <c r="K214" s="148"/>
      <c r="L214" s="136"/>
      <c r="M214" s="89" t="e">
        <f>'Wind Calculations'!$L214*LN(10/$L$4)/LN($L$5/$L$4)</f>
        <v>#DIV/0!</v>
      </c>
      <c r="N214" s="89" t="e">
        <f t="shared" si="64"/>
        <v>#DIV/0!</v>
      </c>
      <c r="O214" s="89" t="e">
        <f t="shared" si="65"/>
        <v>#DIV/0!</v>
      </c>
      <c r="P214" s="89" t="e">
        <f t="shared" si="66"/>
        <v>#DIV/0!</v>
      </c>
      <c r="Q214" s="89" t="e">
        <f t="shared" si="67"/>
        <v>#DIV/0!</v>
      </c>
      <c r="R214" s="89" t="e">
        <f>IF('Emission Calculations'!$C$9="flat",IF(0.053*'Wind Calculations'!$M214&gt;$L$3,58*('Wind Calculations'!$M214-$L$3)^2+25*('Wind Calculations'!$M214-$L$3),0),IF(N214&gt;$L$3,(58*(N214-$L$3)^2+25*(N214-$L$3))*$L$7,0)+IF(O214&gt;$L$3,(58*(O214-$L$3)^2+25*(O214-$L$3))*$M$7,0)+IF(P214&gt;$L$3,(58*(P214-$L$3)^2+25*(P214-$L$3))*$N$7,0)+IF(Q214&gt;$L$3,(58*(Q214-$L$3)^2+25*(Q214-$L$3))*$O$7,0))</f>
        <v>#DIV/0!</v>
      </c>
      <c r="S214" s="89" t="e">
        <f>IF('Emission Calculations'!$C$9="flat",IF(0.056*'Wind Calculations'!$M214&gt;$L$3,1,0),IF(OR(N214&gt;$L$3,O214&gt;$L$3,P214&gt;$L$3,AND((Q214&gt;$L$3),$L$7&gt;0)),1,0))</f>
        <v>#DIV/0!</v>
      </c>
      <c r="T214" s="47"/>
      <c r="U214" s="148"/>
      <c r="V214" s="136"/>
      <c r="W214" s="89" t="e">
        <f>'Wind Calculations'!$V214*LN(10/$V$4)/LN($V$5/$V$4)</f>
        <v>#DIV/0!</v>
      </c>
      <c r="X214" s="89" t="e">
        <f t="shared" si="68"/>
        <v>#DIV/0!</v>
      </c>
      <c r="Y214" s="89" t="e">
        <f t="shared" si="69"/>
        <v>#DIV/0!</v>
      </c>
      <c r="Z214" s="89" t="e">
        <f t="shared" si="70"/>
        <v>#DIV/0!</v>
      </c>
      <c r="AA214" s="89" t="e">
        <f t="shared" si="71"/>
        <v>#DIV/0!</v>
      </c>
      <c r="AB214" s="89" t="e">
        <f>IF('Emission Calculations'!$D$9="flat",IF(0.053*'Wind Calculations'!$W214&gt;$V$3,58*('Wind Calculations'!$W214-$L$3)^2+25*('Wind Calculations'!$W214-$L$3),0),IF(X214&gt;$L$3,(58*(X214-$L$3)^2+25*(X214-$L$3))*$V$7,0)+IF(Y214&gt;$V$3,(58*(Y214-$V$3)^2+25*(Y214-$V$3))*$W$7,0)+IF(Z214&gt;$V$3,(58*(Z214-$V$3)^2+25*(Z214-$V$3))*$X$7,0)+IF(AA214&gt;$V$3,(58*(AA214-$V$3)^2+25*(AA214-$V$3))*$Y$7,0))</f>
        <v>#DIV/0!</v>
      </c>
      <c r="AC214" s="89" t="e">
        <f>IF('Emission Calculations'!$D$9="flat",IF(0.056*'Wind Calculations'!$W214&gt;$V$3,1,0),IF(OR(X214&gt;$V$3,Y214&gt;$V$3,Z214&gt;$V$3,AND((AA214&gt;$V$3),$V$7&gt;0)),1,0))</f>
        <v>#DIV/0!</v>
      </c>
      <c r="AD214" s="47"/>
      <c r="AE214" s="148"/>
      <c r="AF214" s="136"/>
      <c r="AG214" s="89" t="e">
        <f>'Wind Calculations'!$AF214*LN(10/$AF$4)/LN($AF$5/$AF$4)</f>
        <v>#DIV/0!</v>
      </c>
      <c r="AH214" s="89" t="e">
        <f t="shared" si="72"/>
        <v>#DIV/0!</v>
      </c>
      <c r="AI214" s="89" t="e">
        <f t="shared" si="73"/>
        <v>#DIV/0!</v>
      </c>
      <c r="AJ214" s="89" t="e">
        <f t="shared" si="74"/>
        <v>#DIV/0!</v>
      </c>
      <c r="AK214" s="89" t="e">
        <f t="shared" si="75"/>
        <v>#DIV/0!</v>
      </c>
      <c r="AL214" s="89" t="e">
        <f>IF('Emission Calculations'!$E$9="flat",IF(0.053*'Wind Calculations'!$AG214&gt;$AF$3,58*('Wind Calculations'!$AG214-$AF$3)^2+25*('Wind Calculations'!$AG214-$AF$3),0),IF(AH214&gt;$AF$3,(58*(AH214-$AF$3)^2+25*(AH214-$AF$3))*$AF$7,0)+IF(AI214&gt;$AF$3,(58*(AI214-$AF$3)^2+25*(AI214-$AF$3))*$AG$7,0)+IF(AJ214&gt;$AF$3,(58*(AJ214-$AF$3)^2+25*(AJ214-$AF$3))*$AH$7,0)+IF(AK214&gt;$AF$3,(58*(AK214-$AF$3)^2+25*(AK214-$AF$3))*$AI$7,0))</f>
        <v>#DIV/0!</v>
      </c>
      <c r="AM214" s="89" t="e">
        <f>IF('Emission Calculations'!$E$9="flat",IF(0.056*'Wind Calculations'!$AG214&gt;$AF$3,1,0),IF(OR(AH214&gt;$AF$3,AI214&gt;$AF$3,AJ214&gt;$AF$3,AND((AK214&gt;$AF$3),$AF$7&gt;0)),1,0))</f>
        <v>#DIV/0!</v>
      </c>
      <c r="AN214" s="47"/>
      <c r="AO214" s="148"/>
      <c r="AP214" s="136"/>
      <c r="AQ214" s="89" t="e">
        <f>'Wind Calculations'!$AP214*LN(10/$AP$4)/LN($AP$5/$AP$4)</f>
        <v>#DIV/0!</v>
      </c>
      <c r="AR214" s="89" t="e">
        <f t="shared" si="76"/>
        <v>#DIV/0!</v>
      </c>
      <c r="AS214" s="89" t="e">
        <f t="shared" si="77"/>
        <v>#DIV/0!</v>
      </c>
      <c r="AT214" s="89" t="e">
        <f t="shared" si="78"/>
        <v>#DIV/0!</v>
      </c>
      <c r="AU214" s="89" t="e">
        <f t="shared" si="79"/>
        <v>#DIV/0!</v>
      </c>
      <c r="AV214" s="89" t="e">
        <f>IF('Emission Calculations'!$F$9="flat",IF(0.053*'Wind Calculations'!$AQ214&gt;$AP$3,58*('Wind Calculations'!$AQ214-$AP$3)^2+25*('Wind Calculations'!$AQ214-$AP$3),0),IF(AR214&gt;$AP$3,(58*(AR214-$AP$3)^2+25*(AR214-$AP$3))*$AP$7,0)+IF(AS214&gt;$AP$3,(58*(AS214-$AP$3)^2+25*(AS214-$AP$3))*$AQ$7,0)+IF(AT214&gt;$AP$3,(58*(AT214-$AP$3)^2+25*(AT214-$AP$3))*$AR$7,0)+IF(AU214&gt;$AP$3,(58*(AU214-$AP$3)^2+25*(AU214-$AP$3))*$AS$7,0))</f>
        <v>#DIV/0!</v>
      </c>
      <c r="AW214" s="89" t="e">
        <f>IF('Emission Calculations'!$F$9="flat",IF(0.056*'Wind Calculations'!$AQ214&gt;$AP$3,1,0),IF(OR(AR214&gt;$AP$3,AS214&gt;$AP$3,AT214&gt;$AP$3,AND((AU214&gt;$AP$3),$AP$7&gt;0)),1,0))</f>
        <v>#DIV/0!</v>
      </c>
    </row>
    <row r="215" spans="1:49">
      <c r="A215" s="148"/>
      <c r="B215" s="136"/>
      <c r="C215" s="89" t="e">
        <f>'Wind Calculations'!$B215*LN(10/$B$4)/LN($B$5/$B$4)</f>
        <v>#DIV/0!</v>
      </c>
      <c r="D215" s="89" t="e">
        <f t="shared" si="60"/>
        <v>#DIV/0!</v>
      </c>
      <c r="E215" s="89" t="e">
        <f t="shared" si="61"/>
        <v>#DIV/0!</v>
      </c>
      <c r="F215" s="89" t="e">
        <f t="shared" si="62"/>
        <v>#DIV/0!</v>
      </c>
      <c r="G215" s="89" t="e">
        <f t="shared" si="63"/>
        <v>#DIV/0!</v>
      </c>
      <c r="H215" s="138" t="e">
        <f>IF('Emission Calculations'!$B$9="flat",IF(0.053*'Wind Calculations'!$C215&gt;$B$3,58*('Wind Calculations'!$C215-$B$3)^2+25*('Wind Calculations'!$C215-$B$3),0),IF(D215&gt;$B$3,(58*(D215-$B$3)^2+25*(D215-$B$3))*$B$7,0)+IF(E215&gt;$B$3,(58*(E215-$B$3)^2+25*(E215-$B$3))*$C$7,0)+IF(F215&gt;$B$3,(58*(F215-$B$3)^2+25*(F215-$B$3))*$D$7,0)+IF(G215&gt;$B$3,(58*(G215-$B$3)^2+25*(G215-$B$3))*$E$7,0))</f>
        <v>#DIV/0!</v>
      </c>
      <c r="I215" s="138" t="e">
        <f>IF('Emission Calculations'!$B$9="flat",IF(0.056*'Wind Calculations'!$C215&gt;$B$3,1,0),IF(OR(D215&gt;$B$3,E215&gt;$B$3,F215&gt;$B$3,AND((G215&gt;$B$3),$B$7&gt;0)),1,0))</f>
        <v>#DIV/0!</v>
      </c>
      <c r="J215" s="139"/>
      <c r="K215" s="148"/>
      <c r="L215" s="136"/>
      <c r="M215" s="89" t="e">
        <f>'Wind Calculations'!$L215*LN(10/$L$4)/LN($L$5/$L$4)</f>
        <v>#DIV/0!</v>
      </c>
      <c r="N215" s="89" t="e">
        <f t="shared" si="64"/>
        <v>#DIV/0!</v>
      </c>
      <c r="O215" s="89" t="e">
        <f t="shared" si="65"/>
        <v>#DIV/0!</v>
      </c>
      <c r="P215" s="89" t="e">
        <f t="shared" si="66"/>
        <v>#DIV/0!</v>
      </c>
      <c r="Q215" s="89" t="e">
        <f t="shared" si="67"/>
        <v>#DIV/0!</v>
      </c>
      <c r="R215" s="89" t="e">
        <f>IF('Emission Calculations'!$C$9="flat",IF(0.053*'Wind Calculations'!$M215&gt;$L$3,58*('Wind Calculations'!$M215-$L$3)^2+25*('Wind Calculations'!$M215-$L$3),0),IF(N215&gt;$L$3,(58*(N215-$L$3)^2+25*(N215-$L$3))*$L$7,0)+IF(O215&gt;$L$3,(58*(O215-$L$3)^2+25*(O215-$L$3))*$M$7,0)+IF(P215&gt;$L$3,(58*(P215-$L$3)^2+25*(P215-$L$3))*$N$7,0)+IF(Q215&gt;$L$3,(58*(Q215-$L$3)^2+25*(Q215-$L$3))*$O$7,0))</f>
        <v>#DIV/0!</v>
      </c>
      <c r="S215" s="89" t="e">
        <f>IF('Emission Calculations'!$C$9="flat",IF(0.056*'Wind Calculations'!$M215&gt;$L$3,1,0),IF(OR(N215&gt;$L$3,O215&gt;$L$3,P215&gt;$L$3,AND((Q215&gt;$L$3),$L$7&gt;0)),1,0))</f>
        <v>#DIV/0!</v>
      </c>
      <c r="T215" s="47"/>
      <c r="U215" s="148"/>
      <c r="V215" s="136"/>
      <c r="W215" s="89" t="e">
        <f>'Wind Calculations'!$V215*LN(10/$V$4)/LN($V$5/$V$4)</f>
        <v>#DIV/0!</v>
      </c>
      <c r="X215" s="89" t="e">
        <f t="shared" si="68"/>
        <v>#DIV/0!</v>
      </c>
      <c r="Y215" s="89" t="e">
        <f t="shared" si="69"/>
        <v>#DIV/0!</v>
      </c>
      <c r="Z215" s="89" t="e">
        <f t="shared" si="70"/>
        <v>#DIV/0!</v>
      </c>
      <c r="AA215" s="89" t="e">
        <f t="shared" si="71"/>
        <v>#DIV/0!</v>
      </c>
      <c r="AB215" s="89" t="e">
        <f>IF('Emission Calculations'!$D$9="flat",IF(0.053*'Wind Calculations'!$W215&gt;$V$3,58*('Wind Calculations'!$W215-$L$3)^2+25*('Wind Calculations'!$W215-$L$3),0),IF(X215&gt;$L$3,(58*(X215-$L$3)^2+25*(X215-$L$3))*$V$7,0)+IF(Y215&gt;$V$3,(58*(Y215-$V$3)^2+25*(Y215-$V$3))*$W$7,0)+IF(Z215&gt;$V$3,(58*(Z215-$V$3)^2+25*(Z215-$V$3))*$X$7,0)+IF(AA215&gt;$V$3,(58*(AA215-$V$3)^2+25*(AA215-$V$3))*$Y$7,0))</f>
        <v>#DIV/0!</v>
      </c>
      <c r="AC215" s="89" t="e">
        <f>IF('Emission Calculations'!$D$9="flat",IF(0.056*'Wind Calculations'!$W215&gt;$V$3,1,0),IF(OR(X215&gt;$V$3,Y215&gt;$V$3,Z215&gt;$V$3,AND((AA215&gt;$V$3),$V$7&gt;0)),1,0))</f>
        <v>#DIV/0!</v>
      </c>
      <c r="AD215" s="47"/>
      <c r="AE215" s="148"/>
      <c r="AF215" s="136"/>
      <c r="AG215" s="89" t="e">
        <f>'Wind Calculations'!$AF215*LN(10/$AF$4)/LN($AF$5/$AF$4)</f>
        <v>#DIV/0!</v>
      </c>
      <c r="AH215" s="89" t="e">
        <f t="shared" si="72"/>
        <v>#DIV/0!</v>
      </c>
      <c r="AI215" s="89" t="e">
        <f t="shared" si="73"/>
        <v>#DIV/0!</v>
      </c>
      <c r="AJ215" s="89" t="e">
        <f t="shared" si="74"/>
        <v>#DIV/0!</v>
      </c>
      <c r="AK215" s="89" t="e">
        <f t="shared" si="75"/>
        <v>#DIV/0!</v>
      </c>
      <c r="AL215" s="89" t="e">
        <f>IF('Emission Calculations'!$E$9="flat",IF(0.053*'Wind Calculations'!$AG215&gt;$AF$3,58*('Wind Calculations'!$AG215-$AF$3)^2+25*('Wind Calculations'!$AG215-$AF$3),0),IF(AH215&gt;$AF$3,(58*(AH215-$AF$3)^2+25*(AH215-$AF$3))*$AF$7,0)+IF(AI215&gt;$AF$3,(58*(AI215-$AF$3)^2+25*(AI215-$AF$3))*$AG$7,0)+IF(AJ215&gt;$AF$3,(58*(AJ215-$AF$3)^2+25*(AJ215-$AF$3))*$AH$7,0)+IF(AK215&gt;$AF$3,(58*(AK215-$AF$3)^2+25*(AK215-$AF$3))*$AI$7,0))</f>
        <v>#DIV/0!</v>
      </c>
      <c r="AM215" s="89" t="e">
        <f>IF('Emission Calculations'!$E$9="flat",IF(0.056*'Wind Calculations'!$AG215&gt;$AF$3,1,0),IF(OR(AH215&gt;$AF$3,AI215&gt;$AF$3,AJ215&gt;$AF$3,AND((AK215&gt;$AF$3),$AF$7&gt;0)),1,0))</f>
        <v>#DIV/0!</v>
      </c>
      <c r="AN215" s="47"/>
      <c r="AO215" s="148"/>
      <c r="AP215" s="136"/>
      <c r="AQ215" s="89" t="e">
        <f>'Wind Calculations'!$AP215*LN(10/$AP$4)/LN($AP$5/$AP$4)</f>
        <v>#DIV/0!</v>
      </c>
      <c r="AR215" s="89" t="e">
        <f t="shared" si="76"/>
        <v>#DIV/0!</v>
      </c>
      <c r="AS215" s="89" t="e">
        <f t="shared" si="77"/>
        <v>#DIV/0!</v>
      </c>
      <c r="AT215" s="89" t="e">
        <f t="shared" si="78"/>
        <v>#DIV/0!</v>
      </c>
      <c r="AU215" s="89" t="e">
        <f t="shared" si="79"/>
        <v>#DIV/0!</v>
      </c>
      <c r="AV215" s="89" t="e">
        <f>IF('Emission Calculations'!$F$9="flat",IF(0.053*'Wind Calculations'!$AQ215&gt;$AP$3,58*('Wind Calculations'!$AQ215-$AP$3)^2+25*('Wind Calculations'!$AQ215-$AP$3),0),IF(AR215&gt;$AP$3,(58*(AR215-$AP$3)^2+25*(AR215-$AP$3))*$AP$7,0)+IF(AS215&gt;$AP$3,(58*(AS215-$AP$3)^2+25*(AS215-$AP$3))*$AQ$7,0)+IF(AT215&gt;$AP$3,(58*(AT215-$AP$3)^2+25*(AT215-$AP$3))*$AR$7,0)+IF(AU215&gt;$AP$3,(58*(AU215-$AP$3)^2+25*(AU215-$AP$3))*$AS$7,0))</f>
        <v>#DIV/0!</v>
      </c>
      <c r="AW215" s="89" t="e">
        <f>IF('Emission Calculations'!$F$9="flat",IF(0.056*'Wind Calculations'!$AQ215&gt;$AP$3,1,0),IF(OR(AR215&gt;$AP$3,AS215&gt;$AP$3,AT215&gt;$AP$3,AND((AU215&gt;$AP$3),$AP$7&gt;0)),1,0))</f>
        <v>#DIV/0!</v>
      </c>
    </row>
    <row r="216" spans="1:49">
      <c r="A216" s="148"/>
      <c r="B216" s="136"/>
      <c r="C216" s="89" t="e">
        <f>'Wind Calculations'!$B216*LN(10/$B$4)/LN($B$5/$B$4)</f>
        <v>#DIV/0!</v>
      </c>
      <c r="D216" s="89" t="e">
        <f t="shared" si="60"/>
        <v>#DIV/0!</v>
      </c>
      <c r="E216" s="89" t="e">
        <f t="shared" si="61"/>
        <v>#DIV/0!</v>
      </c>
      <c r="F216" s="89" t="e">
        <f t="shared" si="62"/>
        <v>#DIV/0!</v>
      </c>
      <c r="G216" s="89" t="e">
        <f t="shared" si="63"/>
        <v>#DIV/0!</v>
      </c>
      <c r="H216" s="138" t="e">
        <f>IF('Emission Calculations'!$B$9="flat",IF(0.053*'Wind Calculations'!$C216&gt;$B$3,58*('Wind Calculations'!$C216-$B$3)^2+25*('Wind Calculations'!$C216-$B$3),0),IF(D216&gt;$B$3,(58*(D216-$B$3)^2+25*(D216-$B$3))*$B$7,0)+IF(E216&gt;$B$3,(58*(E216-$B$3)^2+25*(E216-$B$3))*$C$7,0)+IF(F216&gt;$B$3,(58*(F216-$B$3)^2+25*(F216-$B$3))*$D$7,0)+IF(G216&gt;$B$3,(58*(G216-$B$3)^2+25*(G216-$B$3))*$E$7,0))</f>
        <v>#DIV/0!</v>
      </c>
      <c r="I216" s="138" t="e">
        <f>IF('Emission Calculations'!$B$9="flat",IF(0.056*'Wind Calculations'!$C216&gt;$B$3,1,0),IF(OR(D216&gt;$B$3,E216&gt;$B$3,F216&gt;$B$3,AND((G216&gt;$B$3),$B$7&gt;0)),1,0))</f>
        <v>#DIV/0!</v>
      </c>
      <c r="J216" s="139"/>
      <c r="K216" s="148"/>
      <c r="L216" s="136"/>
      <c r="M216" s="89" t="e">
        <f>'Wind Calculations'!$L216*LN(10/$L$4)/LN($L$5/$L$4)</f>
        <v>#DIV/0!</v>
      </c>
      <c r="N216" s="89" t="e">
        <f t="shared" si="64"/>
        <v>#DIV/0!</v>
      </c>
      <c r="O216" s="89" t="e">
        <f t="shared" si="65"/>
        <v>#DIV/0!</v>
      </c>
      <c r="P216" s="89" t="e">
        <f t="shared" si="66"/>
        <v>#DIV/0!</v>
      </c>
      <c r="Q216" s="89" t="e">
        <f t="shared" si="67"/>
        <v>#DIV/0!</v>
      </c>
      <c r="R216" s="89" t="e">
        <f>IF('Emission Calculations'!$C$9="flat",IF(0.053*'Wind Calculations'!$M216&gt;$L$3,58*('Wind Calculations'!$M216-$L$3)^2+25*('Wind Calculations'!$M216-$L$3),0),IF(N216&gt;$L$3,(58*(N216-$L$3)^2+25*(N216-$L$3))*$L$7,0)+IF(O216&gt;$L$3,(58*(O216-$L$3)^2+25*(O216-$L$3))*$M$7,0)+IF(P216&gt;$L$3,(58*(P216-$L$3)^2+25*(P216-$L$3))*$N$7,0)+IF(Q216&gt;$L$3,(58*(Q216-$L$3)^2+25*(Q216-$L$3))*$O$7,0))</f>
        <v>#DIV/0!</v>
      </c>
      <c r="S216" s="89" t="e">
        <f>IF('Emission Calculations'!$C$9="flat",IF(0.056*'Wind Calculations'!$M216&gt;$L$3,1,0),IF(OR(N216&gt;$L$3,O216&gt;$L$3,P216&gt;$L$3,AND((Q216&gt;$L$3),$L$7&gt;0)),1,0))</f>
        <v>#DIV/0!</v>
      </c>
      <c r="T216" s="47"/>
      <c r="U216" s="148"/>
      <c r="V216" s="136"/>
      <c r="W216" s="89" t="e">
        <f>'Wind Calculations'!$V216*LN(10/$V$4)/LN($V$5/$V$4)</f>
        <v>#DIV/0!</v>
      </c>
      <c r="X216" s="89" t="e">
        <f t="shared" si="68"/>
        <v>#DIV/0!</v>
      </c>
      <c r="Y216" s="89" t="e">
        <f t="shared" si="69"/>
        <v>#DIV/0!</v>
      </c>
      <c r="Z216" s="89" t="e">
        <f t="shared" si="70"/>
        <v>#DIV/0!</v>
      </c>
      <c r="AA216" s="89" t="e">
        <f t="shared" si="71"/>
        <v>#DIV/0!</v>
      </c>
      <c r="AB216" s="89" t="e">
        <f>IF('Emission Calculations'!$D$9="flat",IF(0.053*'Wind Calculations'!$W216&gt;$V$3,58*('Wind Calculations'!$W216-$L$3)^2+25*('Wind Calculations'!$W216-$L$3),0),IF(X216&gt;$L$3,(58*(X216-$L$3)^2+25*(X216-$L$3))*$V$7,0)+IF(Y216&gt;$V$3,(58*(Y216-$V$3)^2+25*(Y216-$V$3))*$W$7,0)+IF(Z216&gt;$V$3,(58*(Z216-$V$3)^2+25*(Z216-$V$3))*$X$7,0)+IF(AA216&gt;$V$3,(58*(AA216-$V$3)^2+25*(AA216-$V$3))*$Y$7,0))</f>
        <v>#DIV/0!</v>
      </c>
      <c r="AC216" s="89" t="e">
        <f>IF('Emission Calculations'!$D$9="flat",IF(0.056*'Wind Calculations'!$W216&gt;$V$3,1,0),IF(OR(X216&gt;$V$3,Y216&gt;$V$3,Z216&gt;$V$3,AND((AA216&gt;$V$3),$V$7&gt;0)),1,0))</f>
        <v>#DIV/0!</v>
      </c>
      <c r="AD216" s="47"/>
      <c r="AE216" s="148"/>
      <c r="AF216" s="136"/>
      <c r="AG216" s="89" t="e">
        <f>'Wind Calculations'!$AF216*LN(10/$AF$4)/LN($AF$5/$AF$4)</f>
        <v>#DIV/0!</v>
      </c>
      <c r="AH216" s="89" t="e">
        <f t="shared" si="72"/>
        <v>#DIV/0!</v>
      </c>
      <c r="AI216" s="89" t="e">
        <f t="shared" si="73"/>
        <v>#DIV/0!</v>
      </c>
      <c r="AJ216" s="89" t="e">
        <f t="shared" si="74"/>
        <v>#DIV/0!</v>
      </c>
      <c r="AK216" s="89" t="e">
        <f t="shared" si="75"/>
        <v>#DIV/0!</v>
      </c>
      <c r="AL216" s="89" t="e">
        <f>IF('Emission Calculations'!$E$9="flat",IF(0.053*'Wind Calculations'!$AG216&gt;$AF$3,58*('Wind Calculations'!$AG216-$AF$3)^2+25*('Wind Calculations'!$AG216-$AF$3),0),IF(AH216&gt;$AF$3,(58*(AH216-$AF$3)^2+25*(AH216-$AF$3))*$AF$7,0)+IF(AI216&gt;$AF$3,(58*(AI216-$AF$3)^2+25*(AI216-$AF$3))*$AG$7,0)+IF(AJ216&gt;$AF$3,(58*(AJ216-$AF$3)^2+25*(AJ216-$AF$3))*$AH$7,0)+IF(AK216&gt;$AF$3,(58*(AK216-$AF$3)^2+25*(AK216-$AF$3))*$AI$7,0))</f>
        <v>#DIV/0!</v>
      </c>
      <c r="AM216" s="89" t="e">
        <f>IF('Emission Calculations'!$E$9="flat",IF(0.056*'Wind Calculations'!$AG216&gt;$AF$3,1,0),IF(OR(AH216&gt;$AF$3,AI216&gt;$AF$3,AJ216&gt;$AF$3,AND((AK216&gt;$AF$3),$AF$7&gt;0)),1,0))</f>
        <v>#DIV/0!</v>
      </c>
      <c r="AN216" s="47"/>
      <c r="AO216" s="148"/>
      <c r="AP216" s="136"/>
      <c r="AQ216" s="89" t="e">
        <f>'Wind Calculations'!$AP216*LN(10/$AP$4)/LN($AP$5/$AP$4)</f>
        <v>#DIV/0!</v>
      </c>
      <c r="AR216" s="89" t="e">
        <f t="shared" si="76"/>
        <v>#DIV/0!</v>
      </c>
      <c r="AS216" s="89" t="e">
        <f t="shared" si="77"/>
        <v>#DIV/0!</v>
      </c>
      <c r="AT216" s="89" t="e">
        <f t="shared" si="78"/>
        <v>#DIV/0!</v>
      </c>
      <c r="AU216" s="89" t="e">
        <f t="shared" si="79"/>
        <v>#DIV/0!</v>
      </c>
      <c r="AV216" s="89" t="e">
        <f>IF('Emission Calculations'!$F$9="flat",IF(0.053*'Wind Calculations'!$AQ216&gt;$AP$3,58*('Wind Calculations'!$AQ216-$AP$3)^2+25*('Wind Calculations'!$AQ216-$AP$3),0),IF(AR216&gt;$AP$3,(58*(AR216-$AP$3)^2+25*(AR216-$AP$3))*$AP$7,0)+IF(AS216&gt;$AP$3,(58*(AS216-$AP$3)^2+25*(AS216-$AP$3))*$AQ$7,0)+IF(AT216&gt;$AP$3,(58*(AT216-$AP$3)^2+25*(AT216-$AP$3))*$AR$7,0)+IF(AU216&gt;$AP$3,(58*(AU216-$AP$3)^2+25*(AU216-$AP$3))*$AS$7,0))</f>
        <v>#DIV/0!</v>
      </c>
      <c r="AW216" s="89" t="e">
        <f>IF('Emission Calculations'!$F$9="flat",IF(0.056*'Wind Calculations'!$AQ216&gt;$AP$3,1,0),IF(OR(AR216&gt;$AP$3,AS216&gt;$AP$3,AT216&gt;$AP$3,AND((AU216&gt;$AP$3),$AP$7&gt;0)),1,0))</f>
        <v>#DIV/0!</v>
      </c>
    </row>
    <row r="217" spans="1:49">
      <c r="A217" s="148"/>
      <c r="B217" s="136"/>
      <c r="C217" s="89" t="e">
        <f>'Wind Calculations'!$B217*LN(10/$B$4)/LN($B$5/$B$4)</f>
        <v>#DIV/0!</v>
      </c>
      <c r="D217" s="89" t="e">
        <f t="shared" si="60"/>
        <v>#DIV/0!</v>
      </c>
      <c r="E217" s="89" t="e">
        <f t="shared" si="61"/>
        <v>#DIV/0!</v>
      </c>
      <c r="F217" s="89" t="e">
        <f t="shared" si="62"/>
        <v>#DIV/0!</v>
      </c>
      <c r="G217" s="89" t="e">
        <f t="shared" si="63"/>
        <v>#DIV/0!</v>
      </c>
      <c r="H217" s="138" t="e">
        <f>IF('Emission Calculations'!$B$9="flat",IF(0.053*'Wind Calculations'!$C217&gt;$B$3,58*('Wind Calculations'!$C217-$B$3)^2+25*('Wind Calculations'!$C217-$B$3),0),IF(D217&gt;$B$3,(58*(D217-$B$3)^2+25*(D217-$B$3))*$B$7,0)+IF(E217&gt;$B$3,(58*(E217-$B$3)^2+25*(E217-$B$3))*$C$7,0)+IF(F217&gt;$B$3,(58*(F217-$B$3)^2+25*(F217-$B$3))*$D$7,0)+IF(G217&gt;$B$3,(58*(G217-$B$3)^2+25*(G217-$B$3))*$E$7,0))</f>
        <v>#DIV/0!</v>
      </c>
      <c r="I217" s="138" t="e">
        <f>IF('Emission Calculations'!$B$9="flat",IF(0.056*'Wind Calculations'!$C217&gt;$B$3,1,0),IF(OR(D217&gt;$B$3,E217&gt;$B$3,F217&gt;$B$3,AND((G217&gt;$B$3),$B$7&gt;0)),1,0))</f>
        <v>#DIV/0!</v>
      </c>
      <c r="J217" s="139"/>
      <c r="K217" s="148"/>
      <c r="L217" s="136"/>
      <c r="M217" s="89" t="e">
        <f>'Wind Calculations'!$L217*LN(10/$L$4)/LN($L$5/$L$4)</f>
        <v>#DIV/0!</v>
      </c>
      <c r="N217" s="89" t="e">
        <f t="shared" si="64"/>
        <v>#DIV/0!</v>
      </c>
      <c r="O217" s="89" t="e">
        <f t="shared" si="65"/>
        <v>#DIV/0!</v>
      </c>
      <c r="P217" s="89" t="e">
        <f t="shared" si="66"/>
        <v>#DIV/0!</v>
      </c>
      <c r="Q217" s="89" t="e">
        <f t="shared" si="67"/>
        <v>#DIV/0!</v>
      </c>
      <c r="R217" s="89" t="e">
        <f>IF('Emission Calculations'!$C$9="flat",IF(0.053*'Wind Calculations'!$M217&gt;$L$3,58*('Wind Calculations'!$M217-$L$3)^2+25*('Wind Calculations'!$M217-$L$3),0),IF(N217&gt;$L$3,(58*(N217-$L$3)^2+25*(N217-$L$3))*$L$7,0)+IF(O217&gt;$L$3,(58*(O217-$L$3)^2+25*(O217-$L$3))*$M$7,0)+IF(P217&gt;$L$3,(58*(P217-$L$3)^2+25*(P217-$L$3))*$N$7,0)+IF(Q217&gt;$L$3,(58*(Q217-$L$3)^2+25*(Q217-$L$3))*$O$7,0))</f>
        <v>#DIV/0!</v>
      </c>
      <c r="S217" s="89" t="e">
        <f>IF('Emission Calculations'!$C$9="flat",IF(0.056*'Wind Calculations'!$M217&gt;$L$3,1,0),IF(OR(N217&gt;$L$3,O217&gt;$L$3,P217&gt;$L$3,AND((Q217&gt;$L$3),$L$7&gt;0)),1,0))</f>
        <v>#DIV/0!</v>
      </c>
      <c r="T217" s="47"/>
      <c r="U217" s="148"/>
      <c r="V217" s="136"/>
      <c r="W217" s="89" t="e">
        <f>'Wind Calculations'!$V217*LN(10/$V$4)/LN($V$5/$V$4)</f>
        <v>#DIV/0!</v>
      </c>
      <c r="X217" s="89" t="e">
        <f t="shared" si="68"/>
        <v>#DIV/0!</v>
      </c>
      <c r="Y217" s="89" t="e">
        <f t="shared" si="69"/>
        <v>#DIV/0!</v>
      </c>
      <c r="Z217" s="89" t="e">
        <f t="shared" si="70"/>
        <v>#DIV/0!</v>
      </c>
      <c r="AA217" s="89" t="e">
        <f t="shared" si="71"/>
        <v>#DIV/0!</v>
      </c>
      <c r="AB217" s="89" t="e">
        <f>IF('Emission Calculations'!$D$9="flat",IF(0.053*'Wind Calculations'!$W217&gt;$V$3,58*('Wind Calculations'!$W217-$L$3)^2+25*('Wind Calculations'!$W217-$L$3),0),IF(X217&gt;$L$3,(58*(X217-$L$3)^2+25*(X217-$L$3))*$V$7,0)+IF(Y217&gt;$V$3,(58*(Y217-$V$3)^2+25*(Y217-$V$3))*$W$7,0)+IF(Z217&gt;$V$3,(58*(Z217-$V$3)^2+25*(Z217-$V$3))*$X$7,0)+IF(AA217&gt;$V$3,(58*(AA217-$V$3)^2+25*(AA217-$V$3))*$Y$7,0))</f>
        <v>#DIV/0!</v>
      </c>
      <c r="AC217" s="89" t="e">
        <f>IF('Emission Calculations'!$D$9="flat",IF(0.056*'Wind Calculations'!$W217&gt;$V$3,1,0),IF(OR(X217&gt;$V$3,Y217&gt;$V$3,Z217&gt;$V$3,AND((AA217&gt;$V$3),$V$7&gt;0)),1,0))</f>
        <v>#DIV/0!</v>
      </c>
      <c r="AD217" s="47"/>
      <c r="AE217" s="148"/>
      <c r="AF217" s="136"/>
      <c r="AG217" s="89" t="e">
        <f>'Wind Calculations'!$AF217*LN(10/$AF$4)/LN($AF$5/$AF$4)</f>
        <v>#DIV/0!</v>
      </c>
      <c r="AH217" s="89" t="e">
        <f t="shared" si="72"/>
        <v>#DIV/0!</v>
      </c>
      <c r="AI217" s="89" t="e">
        <f t="shared" si="73"/>
        <v>#DIV/0!</v>
      </c>
      <c r="AJ217" s="89" t="e">
        <f t="shared" si="74"/>
        <v>#DIV/0!</v>
      </c>
      <c r="AK217" s="89" t="e">
        <f t="shared" si="75"/>
        <v>#DIV/0!</v>
      </c>
      <c r="AL217" s="89" t="e">
        <f>IF('Emission Calculations'!$E$9="flat",IF(0.053*'Wind Calculations'!$AG217&gt;$AF$3,58*('Wind Calculations'!$AG217-$AF$3)^2+25*('Wind Calculations'!$AG217-$AF$3),0),IF(AH217&gt;$AF$3,(58*(AH217-$AF$3)^2+25*(AH217-$AF$3))*$AF$7,0)+IF(AI217&gt;$AF$3,(58*(AI217-$AF$3)^2+25*(AI217-$AF$3))*$AG$7,0)+IF(AJ217&gt;$AF$3,(58*(AJ217-$AF$3)^2+25*(AJ217-$AF$3))*$AH$7,0)+IF(AK217&gt;$AF$3,(58*(AK217-$AF$3)^2+25*(AK217-$AF$3))*$AI$7,0))</f>
        <v>#DIV/0!</v>
      </c>
      <c r="AM217" s="89" t="e">
        <f>IF('Emission Calculations'!$E$9="flat",IF(0.056*'Wind Calculations'!$AG217&gt;$AF$3,1,0),IF(OR(AH217&gt;$AF$3,AI217&gt;$AF$3,AJ217&gt;$AF$3,AND((AK217&gt;$AF$3),$AF$7&gt;0)),1,0))</f>
        <v>#DIV/0!</v>
      </c>
      <c r="AN217" s="47"/>
      <c r="AO217" s="148"/>
      <c r="AP217" s="136"/>
      <c r="AQ217" s="89" t="e">
        <f>'Wind Calculations'!$AP217*LN(10/$AP$4)/LN($AP$5/$AP$4)</f>
        <v>#DIV/0!</v>
      </c>
      <c r="AR217" s="89" t="e">
        <f t="shared" si="76"/>
        <v>#DIV/0!</v>
      </c>
      <c r="AS217" s="89" t="e">
        <f t="shared" si="77"/>
        <v>#DIV/0!</v>
      </c>
      <c r="AT217" s="89" t="e">
        <f t="shared" si="78"/>
        <v>#DIV/0!</v>
      </c>
      <c r="AU217" s="89" t="e">
        <f t="shared" si="79"/>
        <v>#DIV/0!</v>
      </c>
      <c r="AV217" s="89" t="e">
        <f>IF('Emission Calculations'!$F$9="flat",IF(0.053*'Wind Calculations'!$AQ217&gt;$AP$3,58*('Wind Calculations'!$AQ217-$AP$3)^2+25*('Wind Calculations'!$AQ217-$AP$3),0),IF(AR217&gt;$AP$3,(58*(AR217-$AP$3)^2+25*(AR217-$AP$3))*$AP$7,0)+IF(AS217&gt;$AP$3,(58*(AS217-$AP$3)^2+25*(AS217-$AP$3))*$AQ$7,0)+IF(AT217&gt;$AP$3,(58*(AT217-$AP$3)^2+25*(AT217-$AP$3))*$AR$7,0)+IF(AU217&gt;$AP$3,(58*(AU217-$AP$3)^2+25*(AU217-$AP$3))*$AS$7,0))</f>
        <v>#DIV/0!</v>
      </c>
      <c r="AW217" s="89" t="e">
        <f>IF('Emission Calculations'!$F$9="flat",IF(0.056*'Wind Calculations'!$AQ217&gt;$AP$3,1,0),IF(OR(AR217&gt;$AP$3,AS217&gt;$AP$3,AT217&gt;$AP$3,AND((AU217&gt;$AP$3),$AP$7&gt;0)),1,0))</f>
        <v>#DIV/0!</v>
      </c>
    </row>
    <row r="218" spans="1:49">
      <c r="A218" s="148"/>
      <c r="B218" s="136"/>
      <c r="C218" s="89" t="e">
        <f>'Wind Calculations'!$B218*LN(10/$B$4)/LN($B$5/$B$4)</f>
        <v>#DIV/0!</v>
      </c>
      <c r="D218" s="89" t="e">
        <f t="shared" si="60"/>
        <v>#DIV/0!</v>
      </c>
      <c r="E218" s="89" t="e">
        <f t="shared" si="61"/>
        <v>#DIV/0!</v>
      </c>
      <c r="F218" s="89" t="e">
        <f t="shared" si="62"/>
        <v>#DIV/0!</v>
      </c>
      <c r="G218" s="89" t="e">
        <f t="shared" si="63"/>
        <v>#DIV/0!</v>
      </c>
      <c r="H218" s="138" t="e">
        <f>IF('Emission Calculations'!$B$9="flat",IF(0.053*'Wind Calculations'!$C218&gt;$B$3,58*('Wind Calculations'!$C218-$B$3)^2+25*('Wind Calculations'!$C218-$B$3),0),IF(D218&gt;$B$3,(58*(D218-$B$3)^2+25*(D218-$B$3))*$B$7,0)+IF(E218&gt;$B$3,(58*(E218-$B$3)^2+25*(E218-$B$3))*$C$7,0)+IF(F218&gt;$B$3,(58*(F218-$B$3)^2+25*(F218-$B$3))*$D$7,0)+IF(G218&gt;$B$3,(58*(G218-$B$3)^2+25*(G218-$B$3))*$E$7,0))</f>
        <v>#DIV/0!</v>
      </c>
      <c r="I218" s="138" t="e">
        <f>IF('Emission Calculations'!$B$9="flat",IF(0.056*'Wind Calculations'!$C218&gt;$B$3,1,0),IF(OR(D218&gt;$B$3,E218&gt;$B$3,F218&gt;$B$3,AND((G218&gt;$B$3),$B$7&gt;0)),1,0))</f>
        <v>#DIV/0!</v>
      </c>
      <c r="J218" s="139"/>
      <c r="K218" s="148"/>
      <c r="L218" s="136"/>
      <c r="M218" s="89" t="e">
        <f>'Wind Calculations'!$L218*LN(10/$L$4)/LN($L$5/$L$4)</f>
        <v>#DIV/0!</v>
      </c>
      <c r="N218" s="89" t="e">
        <f t="shared" si="64"/>
        <v>#DIV/0!</v>
      </c>
      <c r="O218" s="89" t="e">
        <f t="shared" si="65"/>
        <v>#DIV/0!</v>
      </c>
      <c r="P218" s="89" t="e">
        <f t="shared" si="66"/>
        <v>#DIV/0!</v>
      </c>
      <c r="Q218" s="89" t="e">
        <f t="shared" si="67"/>
        <v>#DIV/0!</v>
      </c>
      <c r="R218" s="89" t="e">
        <f>IF('Emission Calculations'!$C$9="flat",IF(0.053*'Wind Calculations'!$M218&gt;$L$3,58*('Wind Calculations'!$M218-$L$3)^2+25*('Wind Calculations'!$M218-$L$3),0),IF(N218&gt;$L$3,(58*(N218-$L$3)^2+25*(N218-$L$3))*$L$7,0)+IF(O218&gt;$L$3,(58*(O218-$L$3)^2+25*(O218-$L$3))*$M$7,0)+IF(P218&gt;$L$3,(58*(P218-$L$3)^2+25*(P218-$L$3))*$N$7,0)+IF(Q218&gt;$L$3,(58*(Q218-$L$3)^2+25*(Q218-$L$3))*$O$7,0))</f>
        <v>#DIV/0!</v>
      </c>
      <c r="S218" s="89" t="e">
        <f>IF('Emission Calculations'!$C$9="flat",IF(0.056*'Wind Calculations'!$M218&gt;$L$3,1,0),IF(OR(N218&gt;$L$3,O218&gt;$L$3,P218&gt;$L$3,AND((Q218&gt;$L$3),$L$7&gt;0)),1,0))</f>
        <v>#DIV/0!</v>
      </c>
      <c r="T218" s="47"/>
      <c r="U218" s="148"/>
      <c r="V218" s="136"/>
      <c r="W218" s="89" t="e">
        <f>'Wind Calculations'!$V218*LN(10/$V$4)/LN($V$5/$V$4)</f>
        <v>#DIV/0!</v>
      </c>
      <c r="X218" s="89" t="e">
        <f t="shared" si="68"/>
        <v>#DIV/0!</v>
      </c>
      <c r="Y218" s="89" t="e">
        <f t="shared" si="69"/>
        <v>#DIV/0!</v>
      </c>
      <c r="Z218" s="89" t="e">
        <f t="shared" si="70"/>
        <v>#DIV/0!</v>
      </c>
      <c r="AA218" s="89" t="e">
        <f t="shared" si="71"/>
        <v>#DIV/0!</v>
      </c>
      <c r="AB218" s="89" t="e">
        <f>IF('Emission Calculations'!$D$9="flat",IF(0.053*'Wind Calculations'!$W218&gt;$V$3,58*('Wind Calculations'!$W218-$L$3)^2+25*('Wind Calculations'!$W218-$L$3),0),IF(X218&gt;$L$3,(58*(X218-$L$3)^2+25*(X218-$L$3))*$V$7,0)+IF(Y218&gt;$V$3,(58*(Y218-$V$3)^2+25*(Y218-$V$3))*$W$7,0)+IF(Z218&gt;$V$3,(58*(Z218-$V$3)^2+25*(Z218-$V$3))*$X$7,0)+IF(AA218&gt;$V$3,(58*(AA218-$V$3)^2+25*(AA218-$V$3))*$Y$7,0))</f>
        <v>#DIV/0!</v>
      </c>
      <c r="AC218" s="89" t="e">
        <f>IF('Emission Calculations'!$D$9="flat",IF(0.056*'Wind Calculations'!$W218&gt;$V$3,1,0),IF(OR(X218&gt;$V$3,Y218&gt;$V$3,Z218&gt;$V$3,AND((AA218&gt;$V$3),$V$7&gt;0)),1,0))</f>
        <v>#DIV/0!</v>
      </c>
      <c r="AD218" s="47"/>
      <c r="AE218" s="148"/>
      <c r="AF218" s="136"/>
      <c r="AG218" s="89" t="e">
        <f>'Wind Calculations'!$AF218*LN(10/$AF$4)/LN($AF$5/$AF$4)</f>
        <v>#DIV/0!</v>
      </c>
      <c r="AH218" s="89" t="e">
        <f t="shared" si="72"/>
        <v>#DIV/0!</v>
      </c>
      <c r="AI218" s="89" t="e">
        <f t="shared" si="73"/>
        <v>#DIV/0!</v>
      </c>
      <c r="AJ218" s="89" t="e">
        <f t="shared" si="74"/>
        <v>#DIV/0!</v>
      </c>
      <c r="AK218" s="89" t="e">
        <f t="shared" si="75"/>
        <v>#DIV/0!</v>
      </c>
      <c r="AL218" s="89" t="e">
        <f>IF('Emission Calculations'!$E$9="flat",IF(0.053*'Wind Calculations'!$AG218&gt;$AF$3,58*('Wind Calculations'!$AG218-$AF$3)^2+25*('Wind Calculations'!$AG218-$AF$3),0),IF(AH218&gt;$AF$3,(58*(AH218-$AF$3)^2+25*(AH218-$AF$3))*$AF$7,0)+IF(AI218&gt;$AF$3,(58*(AI218-$AF$3)^2+25*(AI218-$AF$3))*$AG$7,0)+IF(AJ218&gt;$AF$3,(58*(AJ218-$AF$3)^2+25*(AJ218-$AF$3))*$AH$7,0)+IF(AK218&gt;$AF$3,(58*(AK218-$AF$3)^2+25*(AK218-$AF$3))*$AI$7,0))</f>
        <v>#DIV/0!</v>
      </c>
      <c r="AM218" s="89" t="e">
        <f>IF('Emission Calculations'!$E$9="flat",IF(0.056*'Wind Calculations'!$AG218&gt;$AF$3,1,0),IF(OR(AH218&gt;$AF$3,AI218&gt;$AF$3,AJ218&gt;$AF$3,AND((AK218&gt;$AF$3),$AF$7&gt;0)),1,0))</f>
        <v>#DIV/0!</v>
      </c>
      <c r="AN218" s="47"/>
      <c r="AO218" s="148"/>
      <c r="AP218" s="136"/>
      <c r="AQ218" s="89" t="e">
        <f>'Wind Calculations'!$AP218*LN(10/$AP$4)/LN($AP$5/$AP$4)</f>
        <v>#DIV/0!</v>
      </c>
      <c r="AR218" s="89" t="e">
        <f t="shared" si="76"/>
        <v>#DIV/0!</v>
      </c>
      <c r="AS218" s="89" t="e">
        <f t="shared" si="77"/>
        <v>#DIV/0!</v>
      </c>
      <c r="AT218" s="89" t="e">
        <f t="shared" si="78"/>
        <v>#DIV/0!</v>
      </c>
      <c r="AU218" s="89" t="e">
        <f t="shared" si="79"/>
        <v>#DIV/0!</v>
      </c>
      <c r="AV218" s="89" t="e">
        <f>IF('Emission Calculations'!$F$9="flat",IF(0.053*'Wind Calculations'!$AQ218&gt;$AP$3,58*('Wind Calculations'!$AQ218-$AP$3)^2+25*('Wind Calculations'!$AQ218-$AP$3),0),IF(AR218&gt;$AP$3,(58*(AR218-$AP$3)^2+25*(AR218-$AP$3))*$AP$7,0)+IF(AS218&gt;$AP$3,(58*(AS218-$AP$3)^2+25*(AS218-$AP$3))*$AQ$7,0)+IF(AT218&gt;$AP$3,(58*(AT218-$AP$3)^2+25*(AT218-$AP$3))*$AR$7,0)+IF(AU218&gt;$AP$3,(58*(AU218-$AP$3)^2+25*(AU218-$AP$3))*$AS$7,0))</f>
        <v>#DIV/0!</v>
      </c>
      <c r="AW218" s="89" t="e">
        <f>IF('Emission Calculations'!$F$9="flat",IF(0.056*'Wind Calculations'!$AQ218&gt;$AP$3,1,0),IF(OR(AR218&gt;$AP$3,AS218&gt;$AP$3,AT218&gt;$AP$3,AND((AU218&gt;$AP$3),$AP$7&gt;0)),1,0))</f>
        <v>#DIV/0!</v>
      </c>
    </row>
    <row r="219" spans="1:49">
      <c r="A219" s="148"/>
      <c r="B219" s="136"/>
      <c r="C219" s="89" t="e">
        <f>'Wind Calculations'!$B219*LN(10/$B$4)/LN($B$5/$B$4)</f>
        <v>#DIV/0!</v>
      </c>
      <c r="D219" s="89" t="e">
        <f t="shared" si="60"/>
        <v>#DIV/0!</v>
      </c>
      <c r="E219" s="89" t="e">
        <f t="shared" si="61"/>
        <v>#DIV/0!</v>
      </c>
      <c r="F219" s="89" t="e">
        <f t="shared" si="62"/>
        <v>#DIV/0!</v>
      </c>
      <c r="G219" s="89" t="e">
        <f t="shared" si="63"/>
        <v>#DIV/0!</v>
      </c>
      <c r="H219" s="138" t="e">
        <f>IF('Emission Calculations'!$B$9="flat",IF(0.053*'Wind Calculations'!$C219&gt;$B$3,58*('Wind Calculations'!$C219-$B$3)^2+25*('Wind Calculations'!$C219-$B$3),0),IF(D219&gt;$B$3,(58*(D219-$B$3)^2+25*(D219-$B$3))*$B$7,0)+IF(E219&gt;$B$3,(58*(E219-$B$3)^2+25*(E219-$B$3))*$C$7,0)+IF(F219&gt;$B$3,(58*(F219-$B$3)^2+25*(F219-$B$3))*$D$7,0)+IF(G219&gt;$B$3,(58*(G219-$B$3)^2+25*(G219-$B$3))*$E$7,0))</f>
        <v>#DIV/0!</v>
      </c>
      <c r="I219" s="138" t="e">
        <f>IF('Emission Calculations'!$B$9="flat",IF(0.056*'Wind Calculations'!$C219&gt;$B$3,1,0),IF(OR(D219&gt;$B$3,E219&gt;$B$3,F219&gt;$B$3,AND((G219&gt;$B$3),$B$7&gt;0)),1,0))</f>
        <v>#DIV/0!</v>
      </c>
      <c r="J219" s="139"/>
      <c r="K219" s="148"/>
      <c r="L219" s="136"/>
      <c r="M219" s="89" t="e">
        <f>'Wind Calculations'!$L219*LN(10/$L$4)/LN($L$5/$L$4)</f>
        <v>#DIV/0!</v>
      </c>
      <c r="N219" s="89" t="e">
        <f t="shared" si="64"/>
        <v>#DIV/0!</v>
      </c>
      <c r="O219" s="89" t="e">
        <f t="shared" si="65"/>
        <v>#DIV/0!</v>
      </c>
      <c r="P219" s="89" t="e">
        <f t="shared" si="66"/>
        <v>#DIV/0!</v>
      </c>
      <c r="Q219" s="89" t="e">
        <f t="shared" si="67"/>
        <v>#DIV/0!</v>
      </c>
      <c r="R219" s="89" t="e">
        <f>IF('Emission Calculations'!$C$9="flat",IF(0.053*'Wind Calculations'!$M219&gt;$L$3,58*('Wind Calculations'!$M219-$L$3)^2+25*('Wind Calculations'!$M219-$L$3),0),IF(N219&gt;$L$3,(58*(N219-$L$3)^2+25*(N219-$L$3))*$L$7,0)+IF(O219&gt;$L$3,(58*(O219-$L$3)^2+25*(O219-$L$3))*$M$7,0)+IF(P219&gt;$L$3,(58*(P219-$L$3)^2+25*(P219-$L$3))*$N$7,0)+IF(Q219&gt;$L$3,(58*(Q219-$L$3)^2+25*(Q219-$L$3))*$O$7,0))</f>
        <v>#DIV/0!</v>
      </c>
      <c r="S219" s="89" t="e">
        <f>IF('Emission Calculations'!$C$9="flat",IF(0.056*'Wind Calculations'!$M219&gt;$L$3,1,0),IF(OR(N219&gt;$L$3,O219&gt;$L$3,P219&gt;$L$3,AND((Q219&gt;$L$3),$L$7&gt;0)),1,0))</f>
        <v>#DIV/0!</v>
      </c>
      <c r="T219" s="47"/>
      <c r="U219" s="148"/>
      <c r="V219" s="136"/>
      <c r="W219" s="89" t="e">
        <f>'Wind Calculations'!$V219*LN(10/$V$4)/LN($V$5/$V$4)</f>
        <v>#DIV/0!</v>
      </c>
      <c r="X219" s="89" t="e">
        <f t="shared" si="68"/>
        <v>#DIV/0!</v>
      </c>
      <c r="Y219" s="89" t="e">
        <f t="shared" si="69"/>
        <v>#DIV/0!</v>
      </c>
      <c r="Z219" s="89" t="e">
        <f t="shared" si="70"/>
        <v>#DIV/0!</v>
      </c>
      <c r="AA219" s="89" t="e">
        <f t="shared" si="71"/>
        <v>#DIV/0!</v>
      </c>
      <c r="AB219" s="89" t="e">
        <f>IF('Emission Calculations'!$D$9="flat",IF(0.053*'Wind Calculations'!$W219&gt;$V$3,58*('Wind Calculations'!$W219-$L$3)^2+25*('Wind Calculations'!$W219-$L$3),0),IF(X219&gt;$L$3,(58*(X219-$L$3)^2+25*(X219-$L$3))*$V$7,0)+IF(Y219&gt;$V$3,(58*(Y219-$V$3)^2+25*(Y219-$V$3))*$W$7,0)+IF(Z219&gt;$V$3,(58*(Z219-$V$3)^2+25*(Z219-$V$3))*$X$7,0)+IF(AA219&gt;$V$3,(58*(AA219-$V$3)^2+25*(AA219-$V$3))*$Y$7,0))</f>
        <v>#DIV/0!</v>
      </c>
      <c r="AC219" s="89" t="e">
        <f>IF('Emission Calculations'!$D$9="flat",IF(0.056*'Wind Calculations'!$W219&gt;$V$3,1,0),IF(OR(X219&gt;$V$3,Y219&gt;$V$3,Z219&gt;$V$3,AND((AA219&gt;$V$3),$V$7&gt;0)),1,0))</f>
        <v>#DIV/0!</v>
      </c>
      <c r="AD219" s="47"/>
      <c r="AE219" s="148"/>
      <c r="AF219" s="136"/>
      <c r="AG219" s="89" t="e">
        <f>'Wind Calculations'!$AF219*LN(10/$AF$4)/LN($AF$5/$AF$4)</f>
        <v>#DIV/0!</v>
      </c>
      <c r="AH219" s="89" t="e">
        <f t="shared" si="72"/>
        <v>#DIV/0!</v>
      </c>
      <c r="AI219" s="89" t="e">
        <f t="shared" si="73"/>
        <v>#DIV/0!</v>
      </c>
      <c r="AJ219" s="89" t="e">
        <f t="shared" si="74"/>
        <v>#DIV/0!</v>
      </c>
      <c r="AK219" s="89" t="e">
        <f t="shared" si="75"/>
        <v>#DIV/0!</v>
      </c>
      <c r="AL219" s="89" t="e">
        <f>IF('Emission Calculations'!$E$9="flat",IF(0.053*'Wind Calculations'!$AG219&gt;$AF$3,58*('Wind Calculations'!$AG219-$AF$3)^2+25*('Wind Calculations'!$AG219-$AF$3),0),IF(AH219&gt;$AF$3,(58*(AH219-$AF$3)^2+25*(AH219-$AF$3))*$AF$7,0)+IF(AI219&gt;$AF$3,(58*(AI219-$AF$3)^2+25*(AI219-$AF$3))*$AG$7,0)+IF(AJ219&gt;$AF$3,(58*(AJ219-$AF$3)^2+25*(AJ219-$AF$3))*$AH$7,0)+IF(AK219&gt;$AF$3,(58*(AK219-$AF$3)^2+25*(AK219-$AF$3))*$AI$7,0))</f>
        <v>#DIV/0!</v>
      </c>
      <c r="AM219" s="89" t="e">
        <f>IF('Emission Calculations'!$E$9="flat",IF(0.056*'Wind Calculations'!$AG219&gt;$AF$3,1,0),IF(OR(AH219&gt;$AF$3,AI219&gt;$AF$3,AJ219&gt;$AF$3,AND((AK219&gt;$AF$3),$AF$7&gt;0)),1,0))</f>
        <v>#DIV/0!</v>
      </c>
      <c r="AN219" s="47"/>
      <c r="AO219" s="148"/>
      <c r="AP219" s="136"/>
      <c r="AQ219" s="89" t="e">
        <f>'Wind Calculations'!$AP219*LN(10/$AP$4)/LN($AP$5/$AP$4)</f>
        <v>#DIV/0!</v>
      </c>
      <c r="AR219" s="89" t="e">
        <f t="shared" si="76"/>
        <v>#DIV/0!</v>
      </c>
      <c r="AS219" s="89" t="e">
        <f t="shared" si="77"/>
        <v>#DIV/0!</v>
      </c>
      <c r="AT219" s="89" t="e">
        <f t="shared" si="78"/>
        <v>#DIV/0!</v>
      </c>
      <c r="AU219" s="89" t="e">
        <f t="shared" si="79"/>
        <v>#DIV/0!</v>
      </c>
      <c r="AV219" s="89" t="e">
        <f>IF('Emission Calculations'!$F$9="flat",IF(0.053*'Wind Calculations'!$AQ219&gt;$AP$3,58*('Wind Calculations'!$AQ219-$AP$3)^2+25*('Wind Calculations'!$AQ219-$AP$3),0),IF(AR219&gt;$AP$3,(58*(AR219-$AP$3)^2+25*(AR219-$AP$3))*$AP$7,0)+IF(AS219&gt;$AP$3,(58*(AS219-$AP$3)^2+25*(AS219-$AP$3))*$AQ$7,0)+IF(AT219&gt;$AP$3,(58*(AT219-$AP$3)^2+25*(AT219-$AP$3))*$AR$7,0)+IF(AU219&gt;$AP$3,(58*(AU219-$AP$3)^2+25*(AU219-$AP$3))*$AS$7,0))</f>
        <v>#DIV/0!</v>
      </c>
      <c r="AW219" s="89" t="e">
        <f>IF('Emission Calculations'!$F$9="flat",IF(0.056*'Wind Calculations'!$AQ219&gt;$AP$3,1,0),IF(OR(AR219&gt;$AP$3,AS219&gt;$AP$3,AT219&gt;$AP$3,AND((AU219&gt;$AP$3),$AP$7&gt;0)),1,0))</f>
        <v>#DIV/0!</v>
      </c>
    </row>
    <row r="220" spans="1:49">
      <c r="A220" s="148"/>
      <c r="B220" s="136"/>
      <c r="C220" s="89" t="e">
        <f>'Wind Calculations'!$B220*LN(10/$B$4)/LN($B$5/$B$4)</f>
        <v>#DIV/0!</v>
      </c>
      <c r="D220" s="89" t="e">
        <f t="shared" si="60"/>
        <v>#DIV/0!</v>
      </c>
      <c r="E220" s="89" t="e">
        <f t="shared" si="61"/>
        <v>#DIV/0!</v>
      </c>
      <c r="F220" s="89" t="e">
        <f t="shared" si="62"/>
        <v>#DIV/0!</v>
      </c>
      <c r="G220" s="89" t="e">
        <f t="shared" si="63"/>
        <v>#DIV/0!</v>
      </c>
      <c r="H220" s="138" t="e">
        <f>IF('Emission Calculations'!$B$9="flat",IF(0.053*'Wind Calculations'!$C220&gt;$B$3,58*('Wind Calculations'!$C220-$B$3)^2+25*('Wind Calculations'!$C220-$B$3),0),IF(D220&gt;$B$3,(58*(D220-$B$3)^2+25*(D220-$B$3))*$B$7,0)+IF(E220&gt;$B$3,(58*(E220-$B$3)^2+25*(E220-$B$3))*$C$7,0)+IF(F220&gt;$B$3,(58*(F220-$B$3)^2+25*(F220-$B$3))*$D$7,0)+IF(G220&gt;$B$3,(58*(G220-$B$3)^2+25*(G220-$B$3))*$E$7,0))</f>
        <v>#DIV/0!</v>
      </c>
      <c r="I220" s="138" t="e">
        <f>IF('Emission Calculations'!$B$9="flat",IF(0.056*'Wind Calculations'!$C220&gt;$B$3,1,0),IF(OR(D220&gt;$B$3,E220&gt;$B$3,F220&gt;$B$3,AND((G220&gt;$B$3),$B$7&gt;0)),1,0))</f>
        <v>#DIV/0!</v>
      </c>
      <c r="J220" s="139"/>
      <c r="K220" s="148"/>
      <c r="L220" s="136"/>
      <c r="M220" s="89" t="e">
        <f>'Wind Calculations'!$L220*LN(10/$L$4)/LN($L$5/$L$4)</f>
        <v>#DIV/0!</v>
      </c>
      <c r="N220" s="89" t="e">
        <f t="shared" si="64"/>
        <v>#DIV/0!</v>
      </c>
      <c r="O220" s="89" t="e">
        <f t="shared" si="65"/>
        <v>#DIV/0!</v>
      </c>
      <c r="P220" s="89" t="e">
        <f t="shared" si="66"/>
        <v>#DIV/0!</v>
      </c>
      <c r="Q220" s="89" t="e">
        <f t="shared" si="67"/>
        <v>#DIV/0!</v>
      </c>
      <c r="R220" s="89" t="e">
        <f>IF('Emission Calculations'!$C$9="flat",IF(0.053*'Wind Calculations'!$M220&gt;$L$3,58*('Wind Calculations'!$M220-$L$3)^2+25*('Wind Calculations'!$M220-$L$3),0),IF(N220&gt;$L$3,(58*(N220-$L$3)^2+25*(N220-$L$3))*$L$7,0)+IF(O220&gt;$L$3,(58*(O220-$L$3)^2+25*(O220-$L$3))*$M$7,0)+IF(P220&gt;$L$3,(58*(P220-$L$3)^2+25*(P220-$L$3))*$N$7,0)+IF(Q220&gt;$L$3,(58*(Q220-$L$3)^2+25*(Q220-$L$3))*$O$7,0))</f>
        <v>#DIV/0!</v>
      </c>
      <c r="S220" s="89" t="e">
        <f>IF('Emission Calculations'!$C$9="flat",IF(0.056*'Wind Calculations'!$M220&gt;$L$3,1,0),IF(OR(N220&gt;$L$3,O220&gt;$L$3,P220&gt;$L$3,AND((Q220&gt;$L$3),$L$7&gt;0)),1,0))</f>
        <v>#DIV/0!</v>
      </c>
      <c r="T220" s="47"/>
      <c r="U220" s="148"/>
      <c r="V220" s="136"/>
      <c r="W220" s="89" t="e">
        <f>'Wind Calculations'!$V220*LN(10/$V$4)/LN($V$5/$V$4)</f>
        <v>#DIV/0!</v>
      </c>
      <c r="X220" s="89" t="e">
        <f t="shared" si="68"/>
        <v>#DIV/0!</v>
      </c>
      <c r="Y220" s="89" t="e">
        <f t="shared" si="69"/>
        <v>#DIV/0!</v>
      </c>
      <c r="Z220" s="89" t="e">
        <f t="shared" si="70"/>
        <v>#DIV/0!</v>
      </c>
      <c r="AA220" s="89" t="e">
        <f t="shared" si="71"/>
        <v>#DIV/0!</v>
      </c>
      <c r="AB220" s="89" t="e">
        <f>IF('Emission Calculations'!$D$9="flat",IF(0.053*'Wind Calculations'!$W220&gt;$V$3,58*('Wind Calculations'!$W220-$L$3)^2+25*('Wind Calculations'!$W220-$L$3),0),IF(X220&gt;$L$3,(58*(X220-$L$3)^2+25*(X220-$L$3))*$V$7,0)+IF(Y220&gt;$V$3,(58*(Y220-$V$3)^2+25*(Y220-$V$3))*$W$7,0)+IF(Z220&gt;$V$3,(58*(Z220-$V$3)^2+25*(Z220-$V$3))*$X$7,0)+IF(AA220&gt;$V$3,(58*(AA220-$V$3)^2+25*(AA220-$V$3))*$Y$7,0))</f>
        <v>#DIV/0!</v>
      </c>
      <c r="AC220" s="89" t="e">
        <f>IF('Emission Calculations'!$D$9="flat",IF(0.056*'Wind Calculations'!$W220&gt;$V$3,1,0),IF(OR(X220&gt;$V$3,Y220&gt;$V$3,Z220&gt;$V$3,AND((AA220&gt;$V$3),$V$7&gt;0)),1,0))</f>
        <v>#DIV/0!</v>
      </c>
      <c r="AD220" s="47"/>
      <c r="AE220" s="148"/>
      <c r="AF220" s="136"/>
      <c r="AG220" s="89" t="e">
        <f>'Wind Calculations'!$AF220*LN(10/$AF$4)/LN($AF$5/$AF$4)</f>
        <v>#DIV/0!</v>
      </c>
      <c r="AH220" s="89" t="e">
        <f t="shared" si="72"/>
        <v>#DIV/0!</v>
      </c>
      <c r="AI220" s="89" t="e">
        <f t="shared" si="73"/>
        <v>#DIV/0!</v>
      </c>
      <c r="AJ220" s="89" t="e">
        <f t="shared" si="74"/>
        <v>#DIV/0!</v>
      </c>
      <c r="AK220" s="89" t="e">
        <f t="shared" si="75"/>
        <v>#DIV/0!</v>
      </c>
      <c r="AL220" s="89" t="e">
        <f>IF('Emission Calculations'!$E$9="flat",IF(0.053*'Wind Calculations'!$AG220&gt;$AF$3,58*('Wind Calculations'!$AG220-$AF$3)^2+25*('Wind Calculations'!$AG220-$AF$3),0),IF(AH220&gt;$AF$3,(58*(AH220-$AF$3)^2+25*(AH220-$AF$3))*$AF$7,0)+IF(AI220&gt;$AF$3,(58*(AI220-$AF$3)^2+25*(AI220-$AF$3))*$AG$7,0)+IF(AJ220&gt;$AF$3,(58*(AJ220-$AF$3)^2+25*(AJ220-$AF$3))*$AH$7,0)+IF(AK220&gt;$AF$3,(58*(AK220-$AF$3)^2+25*(AK220-$AF$3))*$AI$7,0))</f>
        <v>#DIV/0!</v>
      </c>
      <c r="AM220" s="89" t="e">
        <f>IF('Emission Calculations'!$E$9="flat",IF(0.056*'Wind Calculations'!$AG220&gt;$AF$3,1,0),IF(OR(AH220&gt;$AF$3,AI220&gt;$AF$3,AJ220&gt;$AF$3,AND((AK220&gt;$AF$3),$AF$7&gt;0)),1,0))</f>
        <v>#DIV/0!</v>
      </c>
      <c r="AN220" s="47"/>
      <c r="AO220" s="148"/>
      <c r="AP220" s="136"/>
      <c r="AQ220" s="89" t="e">
        <f>'Wind Calculations'!$AP220*LN(10/$AP$4)/LN($AP$5/$AP$4)</f>
        <v>#DIV/0!</v>
      </c>
      <c r="AR220" s="89" t="e">
        <f t="shared" si="76"/>
        <v>#DIV/0!</v>
      </c>
      <c r="AS220" s="89" t="e">
        <f t="shared" si="77"/>
        <v>#DIV/0!</v>
      </c>
      <c r="AT220" s="89" t="e">
        <f t="shared" si="78"/>
        <v>#DIV/0!</v>
      </c>
      <c r="AU220" s="89" t="e">
        <f t="shared" si="79"/>
        <v>#DIV/0!</v>
      </c>
      <c r="AV220" s="89" t="e">
        <f>IF('Emission Calculations'!$F$9="flat",IF(0.053*'Wind Calculations'!$AQ220&gt;$AP$3,58*('Wind Calculations'!$AQ220-$AP$3)^2+25*('Wind Calculations'!$AQ220-$AP$3),0),IF(AR220&gt;$AP$3,(58*(AR220-$AP$3)^2+25*(AR220-$AP$3))*$AP$7,0)+IF(AS220&gt;$AP$3,(58*(AS220-$AP$3)^2+25*(AS220-$AP$3))*$AQ$7,0)+IF(AT220&gt;$AP$3,(58*(AT220-$AP$3)^2+25*(AT220-$AP$3))*$AR$7,0)+IF(AU220&gt;$AP$3,(58*(AU220-$AP$3)^2+25*(AU220-$AP$3))*$AS$7,0))</f>
        <v>#DIV/0!</v>
      </c>
      <c r="AW220" s="89" t="e">
        <f>IF('Emission Calculations'!$F$9="flat",IF(0.056*'Wind Calculations'!$AQ220&gt;$AP$3,1,0),IF(OR(AR220&gt;$AP$3,AS220&gt;$AP$3,AT220&gt;$AP$3,AND((AU220&gt;$AP$3),$AP$7&gt;0)),1,0))</f>
        <v>#DIV/0!</v>
      </c>
    </row>
    <row r="221" spans="1:49">
      <c r="A221" s="148"/>
      <c r="B221" s="136"/>
      <c r="C221" s="89" t="e">
        <f>'Wind Calculations'!$B221*LN(10/$B$4)/LN($B$5/$B$4)</f>
        <v>#DIV/0!</v>
      </c>
      <c r="D221" s="89" t="e">
        <f t="shared" si="60"/>
        <v>#DIV/0!</v>
      </c>
      <c r="E221" s="89" t="e">
        <f t="shared" si="61"/>
        <v>#DIV/0!</v>
      </c>
      <c r="F221" s="89" t="e">
        <f t="shared" si="62"/>
        <v>#DIV/0!</v>
      </c>
      <c r="G221" s="89" t="e">
        <f t="shared" si="63"/>
        <v>#DIV/0!</v>
      </c>
      <c r="H221" s="138" t="e">
        <f>IF('Emission Calculations'!$B$9="flat",IF(0.053*'Wind Calculations'!$C221&gt;$B$3,58*('Wind Calculations'!$C221-$B$3)^2+25*('Wind Calculations'!$C221-$B$3),0),IF(D221&gt;$B$3,(58*(D221-$B$3)^2+25*(D221-$B$3))*$B$7,0)+IF(E221&gt;$B$3,(58*(E221-$B$3)^2+25*(E221-$B$3))*$C$7,0)+IF(F221&gt;$B$3,(58*(F221-$B$3)^2+25*(F221-$B$3))*$D$7,0)+IF(G221&gt;$B$3,(58*(G221-$B$3)^2+25*(G221-$B$3))*$E$7,0))</f>
        <v>#DIV/0!</v>
      </c>
      <c r="I221" s="138" t="e">
        <f>IF('Emission Calculations'!$B$9="flat",IF(0.056*'Wind Calculations'!$C221&gt;$B$3,1,0),IF(OR(D221&gt;$B$3,E221&gt;$B$3,F221&gt;$B$3,AND((G221&gt;$B$3),$B$7&gt;0)),1,0))</f>
        <v>#DIV/0!</v>
      </c>
      <c r="J221" s="139"/>
      <c r="K221" s="148"/>
      <c r="L221" s="136"/>
      <c r="M221" s="89" t="e">
        <f>'Wind Calculations'!$L221*LN(10/$L$4)/LN($L$5/$L$4)</f>
        <v>#DIV/0!</v>
      </c>
      <c r="N221" s="89" t="e">
        <f t="shared" si="64"/>
        <v>#DIV/0!</v>
      </c>
      <c r="O221" s="89" t="e">
        <f t="shared" si="65"/>
        <v>#DIV/0!</v>
      </c>
      <c r="P221" s="89" t="e">
        <f t="shared" si="66"/>
        <v>#DIV/0!</v>
      </c>
      <c r="Q221" s="89" t="e">
        <f t="shared" si="67"/>
        <v>#DIV/0!</v>
      </c>
      <c r="R221" s="89" t="e">
        <f>IF('Emission Calculations'!$C$9="flat",IF(0.053*'Wind Calculations'!$M221&gt;$L$3,58*('Wind Calculations'!$M221-$L$3)^2+25*('Wind Calculations'!$M221-$L$3),0),IF(N221&gt;$L$3,(58*(N221-$L$3)^2+25*(N221-$L$3))*$L$7,0)+IF(O221&gt;$L$3,(58*(O221-$L$3)^2+25*(O221-$L$3))*$M$7,0)+IF(P221&gt;$L$3,(58*(P221-$L$3)^2+25*(P221-$L$3))*$N$7,0)+IF(Q221&gt;$L$3,(58*(Q221-$L$3)^2+25*(Q221-$L$3))*$O$7,0))</f>
        <v>#DIV/0!</v>
      </c>
      <c r="S221" s="89" t="e">
        <f>IF('Emission Calculations'!$C$9="flat",IF(0.056*'Wind Calculations'!$M221&gt;$L$3,1,0),IF(OR(N221&gt;$L$3,O221&gt;$L$3,P221&gt;$L$3,AND((Q221&gt;$L$3),$L$7&gt;0)),1,0))</f>
        <v>#DIV/0!</v>
      </c>
      <c r="T221" s="47"/>
      <c r="U221" s="148"/>
      <c r="V221" s="136"/>
      <c r="W221" s="89" t="e">
        <f>'Wind Calculations'!$V221*LN(10/$V$4)/LN($V$5/$V$4)</f>
        <v>#DIV/0!</v>
      </c>
      <c r="X221" s="89" t="e">
        <f t="shared" si="68"/>
        <v>#DIV/0!</v>
      </c>
      <c r="Y221" s="89" t="e">
        <f t="shared" si="69"/>
        <v>#DIV/0!</v>
      </c>
      <c r="Z221" s="89" t="e">
        <f t="shared" si="70"/>
        <v>#DIV/0!</v>
      </c>
      <c r="AA221" s="89" t="e">
        <f t="shared" si="71"/>
        <v>#DIV/0!</v>
      </c>
      <c r="AB221" s="89" t="e">
        <f>IF('Emission Calculations'!$D$9="flat",IF(0.053*'Wind Calculations'!$W221&gt;$V$3,58*('Wind Calculations'!$W221-$L$3)^2+25*('Wind Calculations'!$W221-$L$3),0),IF(X221&gt;$L$3,(58*(X221-$L$3)^2+25*(X221-$L$3))*$V$7,0)+IF(Y221&gt;$V$3,(58*(Y221-$V$3)^2+25*(Y221-$V$3))*$W$7,0)+IF(Z221&gt;$V$3,(58*(Z221-$V$3)^2+25*(Z221-$V$3))*$X$7,0)+IF(AA221&gt;$V$3,(58*(AA221-$V$3)^2+25*(AA221-$V$3))*$Y$7,0))</f>
        <v>#DIV/0!</v>
      </c>
      <c r="AC221" s="89" t="e">
        <f>IF('Emission Calculations'!$D$9="flat",IF(0.056*'Wind Calculations'!$W221&gt;$V$3,1,0),IF(OR(X221&gt;$V$3,Y221&gt;$V$3,Z221&gt;$V$3,AND((AA221&gt;$V$3),$V$7&gt;0)),1,0))</f>
        <v>#DIV/0!</v>
      </c>
      <c r="AD221" s="47"/>
      <c r="AE221" s="148"/>
      <c r="AF221" s="136"/>
      <c r="AG221" s="89" t="e">
        <f>'Wind Calculations'!$AF221*LN(10/$AF$4)/LN($AF$5/$AF$4)</f>
        <v>#DIV/0!</v>
      </c>
      <c r="AH221" s="89" t="e">
        <f t="shared" si="72"/>
        <v>#DIV/0!</v>
      </c>
      <c r="AI221" s="89" t="e">
        <f t="shared" si="73"/>
        <v>#DIV/0!</v>
      </c>
      <c r="AJ221" s="89" t="e">
        <f t="shared" si="74"/>
        <v>#DIV/0!</v>
      </c>
      <c r="AK221" s="89" t="e">
        <f t="shared" si="75"/>
        <v>#DIV/0!</v>
      </c>
      <c r="AL221" s="89" t="e">
        <f>IF('Emission Calculations'!$E$9="flat",IF(0.053*'Wind Calculations'!$AG221&gt;$AF$3,58*('Wind Calculations'!$AG221-$AF$3)^2+25*('Wind Calculations'!$AG221-$AF$3),0),IF(AH221&gt;$AF$3,(58*(AH221-$AF$3)^2+25*(AH221-$AF$3))*$AF$7,0)+IF(AI221&gt;$AF$3,(58*(AI221-$AF$3)^2+25*(AI221-$AF$3))*$AG$7,0)+IF(AJ221&gt;$AF$3,(58*(AJ221-$AF$3)^2+25*(AJ221-$AF$3))*$AH$7,0)+IF(AK221&gt;$AF$3,(58*(AK221-$AF$3)^2+25*(AK221-$AF$3))*$AI$7,0))</f>
        <v>#DIV/0!</v>
      </c>
      <c r="AM221" s="89" t="e">
        <f>IF('Emission Calculations'!$E$9="flat",IF(0.056*'Wind Calculations'!$AG221&gt;$AF$3,1,0),IF(OR(AH221&gt;$AF$3,AI221&gt;$AF$3,AJ221&gt;$AF$3,AND((AK221&gt;$AF$3),$AF$7&gt;0)),1,0))</f>
        <v>#DIV/0!</v>
      </c>
      <c r="AN221" s="47"/>
      <c r="AO221" s="148"/>
      <c r="AP221" s="136"/>
      <c r="AQ221" s="89" t="e">
        <f>'Wind Calculations'!$AP221*LN(10/$AP$4)/LN($AP$5/$AP$4)</f>
        <v>#DIV/0!</v>
      </c>
      <c r="AR221" s="89" t="e">
        <f t="shared" si="76"/>
        <v>#DIV/0!</v>
      </c>
      <c r="AS221" s="89" t="e">
        <f t="shared" si="77"/>
        <v>#DIV/0!</v>
      </c>
      <c r="AT221" s="89" t="e">
        <f t="shared" si="78"/>
        <v>#DIV/0!</v>
      </c>
      <c r="AU221" s="89" t="e">
        <f t="shared" si="79"/>
        <v>#DIV/0!</v>
      </c>
      <c r="AV221" s="89" t="e">
        <f>IF('Emission Calculations'!$F$9="flat",IF(0.053*'Wind Calculations'!$AQ221&gt;$AP$3,58*('Wind Calculations'!$AQ221-$AP$3)^2+25*('Wind Calculations'!$AQ221-$AP$3),0),IF(AR221&gt;$AP$3,(58*(AR221-$AP$3)^2+25*(AR221-$AP$3))*$AP$7,0)+IF(AS221&gt;$AP$3,(58*(AS221-$AP$3)^2+25*(AS221-$AP$3))*$AQ$7,0)+IF(AT221&gt;$AP$3,(58*(AT221-$AP$3)^2+25*(AT221-$AP$3))*$AR$7,0)+IF(AU221&gt;$AP$3,(58*(AU221-$AP$3)^2+25*(AU221-$AP$3))*$AS$7,0))</f>
        <v>#DIV/0!</v>
      </c>
      <c r="AW221" s="89" t="e">
        <f>IF('Emission Calculations'!$F$9="flat",IF(0.056*'Wind Calculations'!$AQ221&gt;$AP$3,1,0),IF(OR(AR221&gt;$AP$3,AS221&gt;$AP$3,AT221&gt;$AP$3,AND((AU221&gt;$AP$3),$AP$7&gt;0)),1,0))</f>
        <v>#DIV/0!</v>
      </c>
    </row>
    <row r="222" spans="1:49">
      <c r="A222" s="148"/>
      <c r="B222" s="136"/>
      <c r="C222" s="89" t="e">
        <f>'Wind Calculations'!$B222*LN(10/$B$4)/LN($B$5/$B$4)</f>
        <v>#DIV/0!</v>
      </c>
      <c r="D222" s="89" t="e">
        <f t="shared" si="60"/>
        <v>#DIV/0!</v>
      </c>
      <c r="E222" s="89" t="e">
        <f t="shared" si="61"/>
        <v>#DIV/0!</v>
      </c>
      <c r="F222" s="89" t="e">
        <f t="shared" si="62"/>
        <v>#DIV/0!</v>
      </c>
      <c r="G222" s="89" t="e">
        <f t="shared" si="63"/>
        <v>#DIV/0!</v>
      </c>
      <c r="H222" s="138" t="e">
        <f>IF('Emission Calculations'!$B$9="flat",IF(0.053*'Wind Calculations'!$C222&gt;$B$3,58*('Wind Calculations'!$C222-$B$3)^2+25*('Wind Calculations'!$C222-$B$3),0),IF(D222&gt;$B$3,(58*(D222-$B$3)^2+25*(D222-$B$3))*$B$7,0)+IF(E222&gt;$B$3,(58*(E222-$B$3)^2+25*(E222-$B$3))*$C$7,0)+IF(F222&gt;$B$3,(58*(F222-$B$3)^2+25*(F222-$B$3))*$D$7,0)+IF(G222&gt;$B$3,(58*(G222-$B$3)^2+25*(G222-$B$3))*$E$7,0))</f>
        <v>#DIV/0!</v>
      </c>
      <c r="I222" s="138" t="e">
        <f>IF('Emission Calculations'!$B$9="flat",IF(0.056*'Wind Calculations'!$C222&gt;$B$3,1,0),IF(OR(D222&gt;$B$3,E222&gt;$B$3,F222&gt;$B$3,AND((G222&gt;$B$3),$B$7&gt;0)),1,0))</f>
        <v>#DIV/0!</v>
      </c>
      <c r="J222" s="139"/>
      <c r="K222" s="148"/>
      <c r="L222" s="136"/>
      <c r="M222" s="89" t="e">
        <f>'Wind Calculations'!$L222*LN(10/$L$4)/LN($L$5/$L$4)</f>
        <v>#DIV/0!</v>
      </c>
      <c r="N222" s="89" t="e">
        <f t="shared" si="64"/>
        <v>#DIV/0!</v>
      </c>
      <c r="O222" s="89" t="e">
        <f t="shared" si="65"/>
        <v>#DIV/0!</v>
      </c>
      <c r="P222" s="89" t="e">
        <f t="shared" si="66"/>
        <v>#DIV/0!</v>
      </c>
      <c r="Q222" s="89" t="e">
        <f t="shared" si="67"/>
        <v>#DIV/0!</v>
      </c>
      <c r="R222" s="89" t="e">
        <f>IF('Emission Calculations'!$C$9="flat",IF(0.053*'Wind Calculations'!$M222&gt;$L$3,58*('Wind Calculations'!$M222-$L$3)^2+25*('Wind Calculations'!$M222-$L$3),0),IF(N222&gt;$L$3,(58*(N222-$L$3)^2+25*(N222-$L$3))*$L$7,0)+IF(O222&gt;$L$3,(58*(O222-$L$3)^2+25*(O222-$L$3))*$M$7,0)+IF(P222&gt;$L$3,(58*(P222-$L$3)^2+25*(P222-$L$3))*$N$7,0)+IF(Q222&gt;$L$3,(58*(Q222-$L$3)^2+25*(Q222-$L$3))*$O$7,0))</f>
        <v>#DIV/0!</v>
      </c>
      <c r="S222" s="89" t="e">
        <f>IF('Emission Calculations'!$C$9="flat",IF(0.056*'Wind Calculations'!$M222&gt;$L$3,1,0),IF(OR(N222&gt;$L$3,O222&gt;$L$3,P222&gt;$L$3,AND((Q222&gt;$L$3),$L$7&gt;0)),1,0))</f>
        <v>#DIV/0!</v>
      </c>
      <c r="T222" s="47"/>
      <c r="U222" s="148"/>
      <c r="V222" s="136"/>
      <c r="W222" s="89" t="e">
        <f>'Wind Calculations'!$V222*LN(10/$V$4)/LN($V$5/$V$4)</f>
        <v>#DIV/0!</v>
      </c>
      <c r="X222" s="89" t="e">
        <f t="shared" si="68"/>
        <v>#DIV/0!</v>
      </c>
      <c r="Y222" s="89" t="e">
        <f t="shared" si="69"/>
        <v>#DIV/0!</v>
      </c>
      <c r="Z222" s="89" t="e">
        <f t="shared" si="70"/>
        <v>#DIV/0!</v>
      </c>
      <c r="AA222" s="89" t="e">
        <f t="shared" si="71"/>
        <v>#DIV/0!</v>
      </c>
      <c r="AB222" s="89" t="e">
        <f>IF('Emission Calculations'!$D$9="flat",IF(0.053*'Wind Calculations'!$W222&gt;$V$3,58*('Wind Calculations'!$W222-$L$3)^2+25*('Wind Calculations'!$W222-$L$3),0),IF(X222&gt;$L$3,(58*(X222-$L$3)^2+25*(X222-$L$3))*$V$7,0)+IF(Y222&gt;$V$3,(58*(Y222-$V$3)^2+25*(Y222-$V$3))*$W$7,0)+IF(Z222&gt;$V$3,(58*(Z222-$V$3)^2+25*(Z222-$V$3))*$X$7,0)+IF(AA222&gt;$V$3,(58*(AA222-$V$3)^2+25*(AA222-$V$3))*$Y$7,0))</f>
        <v>#DIV/0!</v>
      </c>
      <c r="AC222" s="89" t="e">
        <f>IF('Emission Calculations'!$D$9="flat",IF(0.056*'Wind Calculations'!$W222&gt;$V$3,1,0),IF(OR(X222&gt;$V$3,Y222&gt;$V$3,Z222&gt;$V$3,AND((AA222&gt;$V$3),$V$7&gt;0)),1,0))</f>
        <v>#DIV/0!</v>
      </c>
      <c r="AD222" s="47"/>
      <c r="AE222" s="148"/>
      <c r="AF222" s="136"/>
      <c r="AG222" s="89" t="e">
        <f>'Wind Calculations'!$AF222*LN(10/$AF$4)/LN($AF$5/$AF$4)</f>
        <v>#DIV/0!</v>
      </c>
      <c r="AH222" s="89" t="e">
        <f t="shared" si="72"/>
        <v>#DIV/0!</v>
      </c>
      <c r="AI222" s="89" t="e">
        <f t="shared" si="73"/>
        <v>#DIV/0!</v>
      </c>
      <c r="AJ222" s="89" t="e">
        <f t="shared" si="74"/>
        <v>#DIV/0!</v>
      </c>
      <c r="AK222" s="89" t="e">
        <f t="shared" si="75"/>
        <v>#DIV/0!</v>
      </c>
      <c r="AL222" s="89" t="e">
        <f>IF('Emission Calculations'!$E$9="flat",IF(0.053*'Wind Calculations'!$AG222&gt;$AF$3,58*('Wind Calculations'!$AG222-$AF$3)^2+25*('Wind Calculations'!$AG222-$AF$3),0),IF(AH222&gt;$AF$3,(58*(AH222-$AF$3)^2+25*(AH222-$AF$3))*$AF$7,0)+IF(AI222&gt;$AF$3,(58*(AI222-$AF$3)^2+25*(AI222-$AF$3))*$AG$7,0)+IF(AJ222&gt;$AF$3,(58*(AJ222-$AF$3)^2+25*(AJ222-$AF$3))*$AH$7,0)+IF(AK222&gt;$AF$3,(58*(AK222-$AF$3)^2+25*(AK222-$AF$3))*$AI$7,0))</f>
        <v>#DIV/0!</v>
      </c>
      <c r="AM222" s="89" t="e">
        <f>IF('Emission Calculations'!$E$9="flat",IF(0.056*'Wind Calculations'!$AG222&gt;$AF$3,1,0),IF(OR(AH222&gt;$AF$3,AI222&gt;$AF$3,AJ222&gt;$AF$3,AND((AK222&gt;$AF$3),$AF$7&gt;0)),1,0))</f>
        <v>#DIV/0!</v>
      </c>
      <c r="AN222" s="47"/>
      <c r="AO222" s="148"/>
      <c r="AP222" s="136"/>
      <c r="AQ222" s="89" t="e">
        <f>'Wind Calculations'!$AP222*LN(10/$AP$4)/LN($AP$5/$AP$4)</f>
        <v>#DIV/0!</v>
      </c>
      <c r="AR222" s="89" t="e">
        <f t="shared" si="76"/>
        <v>#DIV/0!</v>
      </c>
      <c r="AS222" s="89" t="e">
        <f t="shared" si="77"/>
        <v>#DIV/0!</v>
      </c>
      <c r="AT222" s="89" t="e">
        <f t="shared" si="78"/>
        <v>#DIV/0!</v>
      </c>
      <c r="AU222" s="89" t="e">
        <f t="shared" si="79"/>
        <v>#DIV/0!</v>
      </c>
      <c r="AV222" s="89" t="e">
        <f>IF('Emission Calculations'!$F$9="flat",IF(0.053*'Wind Calculations'!$AQ222&gt;$AP$3,58*('Wind Calculations'!$AQ222-$AP$3)^2+25*('Wind Calculations'!$AQ222-$AP$3),0),IF(AR222&gt;$AP$3,(58*(AR222-$AP$3)^2+25*(AR222-$AP$3))*$AP$7,0)+IF(AS222&gt;$AP$3,(58*(AS222-$AP$3)^2+25*(AS222-$AP$3))*$AQ$7,0)+IF(AT222&gt;$AP$3,(58*(AT222-$AP$3)^2+25*(AT222-$AP$3))*$AR$7,0)+IF(AU222&gt;$AP$3,(58*(AU222-$AP$3)^2+25*(AU222-$AP$3))*$AS$7,0))</f>
        <v>#DIV/0!</v>
      </c>
      <c r="AW222" s="89" t="e">
        <f>IF('Emission Calculations'!$F$9="flat",IF(0.056*'Wind Calculations'!$AQ222&gt;$AP$3,1,0),IF(OR(AR222&gt;$AP$3,AS222&gt;$AP$3,AT222&gt;$AP$3,AND((AU222&gt;$AP$3),$AP$7&gt;0)),1,0))</f>
        <v>#DIV/0!</v>
      </c>
    </row>
    <row r="223" spans="1:49">
      <c r="A223" s="148"/>
      <c r="B223" s="136"/>
      <c r="C223" s="89" t="e">
        <f>'Wind Calculations'!$B223*LN(10/$B$4)/LN($B$5/$B$4)</f>
        <v>#DIV/0!</v>
      </c>
      <c r="D223" s="89" t="e">
        <f t="shared" si="60"/>
        <v>#DIV/0!</v>
      </c>
      <c r="E223" s="89" t="e">
        <f t="shared" si="61"/>
        <v>#DIV/0!</v>
      </c>
      <c r="F223" s="89" t="e">
        <f t="shared" si="62"/>
        <v>#DIV/0!</v>
      </c>
      <c r="G223" s="89" t="e">
        <f t="shared" si="63"/>
        <v>#DIV/0!</v>
      </c>
      <c r="H223" s="138" t="e">
        <f>IF('Emission Calculations'!$B$9="flat",IF(0.053*'Wind Calculations'!$C223&gt;$B$3,58*('Wind Calculations'!$C223-$B$3)^2+25*('Wind Calculations'!$C223-$B$3),0),IF(D223&gt;$B$3,(58*(D223-$B$3)^2+25*(D223-$B$3))*$B$7,0)+IF(E223&gt;$B$3,(58*(E223-$B$3)^2+25*(E223-$B$3))*$C$7,0)+IF(F223&gt;$B$3,(58*(F223-$B$3)^2+25*(F223-$B$3))*$D$7,0)+IF(G223&gt;$B$3,(58*(G223-$B$3)^2+25*(G223-$B$3))*$E$7,0))</f>
        <v>#DIV/0!</v>
      </c>
      <c r="I223" s="138" t="e">
        <f>IF('Emission Calculations'!$B$9="flat",IF(0.056*'Wind Calculations'!$C223&gt;$B$3,1,0),IF(OR(D223&gt;$B$3,E223&gt;$B$3,F223&gt;$B$3,AND((G223&gt;$B$3),$B$7&gt;0)),1,0))</f>
        <v>#DIV/0!</v>
      </c>
      <c r="J223" s="139"/>
      <c r="K223" s="148"/>
      <c r="L223" s="136"/>
      <c r="M223" s="89" t="e">
        <f>'Wind Calculations'!$L223*LN(10/$L$4)/LN($L$5/$L$4)</f>
        <v>#DIV/0!</v>
      </c>
      <c r="N223" s="89" t="e">
        <f t="shared" si="64"/>
        <v>#DIV/0!</v>
      </c>
      <c r="O223" s="89" t="e">
        <f t="shared" si="65"/>
        <v>#DIV/0!</v>
      </c>
      <c r="P223" s="89" t="e">
        <f t="shared" si="66"/>
        <v>#DIV/0!</v>
      </c>
      <c r="Q223" s="89" t="e">
        <f t="shared" si="67"/>
        <v>#DIV/0!</v>
      </c>
      <c r="R223" s="89" t="e">
        <f>IF('Emission Calculations'!$C$9="flat",IF(0.053*'Wind Calculations'!$M223&gt;$L$3,58*('Wind Calculations'!$M223-$L$3)^2+25*('Wind Calculations'!$M223-$L$3),0),IF(N223&gt;$L$3,(58*(N223-$L$3)^2+25*(N223-$L$3))*$L$7,0)+IF(O223&gt;$L$3,(58*(O223-$L$3)^2+25*(O223-$L$3))*$M$7,0)+IF(P223&gt;$L$3,(58*(P223-$L$3)^2+25*(P223-$L$3))*$N$7,0)+IF(Q223&gt;$L$3,(58*(Q223-$L$3)^2+25*(Q223-$L$3))*$O$7,0))</f>
        <v>#DIV/0!</v>
      </c>
      <c r="S223" s="89" t="e">
        <f>IF('Emission Calculations'!$C$9="flat",IF(0.056*'Wind Calculations'!$M223&gt;$L$3,1,0),IF(OR(N223&gt;$L$3,O223&gt;$L$3,P223&gt;$L$3,AND((Q223&gt;$L$3),$L$7&gt;0)),1,0))</f>
        <v>#DIV/0!</v>
      </c>
      <c r="T223" s="47"/>
      <c r="U223" s="148"/>
      <c r="V223" s="136"/>
      <c r="W223" s="89" t="e">
        <f>'Wind Calculations'!$V223*LN(10/$V$4)/LN($V$5/$V$4)</f>
        <v>#DIV/0!</v>
      </c>
      <c r="X223" s="89" t="e">
        <f t="shared" si="68"/>
        <v>#DIV/0!</v>
      </c>
      <c r="Y223" s="89" t="e">
        <f t="shared" si="69"/>
        <v>#DIV/0!</v>
      </c>
      <c r="Z223" s="89" t="e">
        <f t="shared" si="70"/>
        <v>#DIV/0!</v>
      </c>
      <c r="AA223" s="89" t="e">
        <f t="shared" si="71"/>
        <v>#DIV/0!</v>
      </c>
      <c r="AB223" s="89" t="e">
        <f>IF('Emission Calculations'!$D$9="flat",IF(0.053*'Wind Calculations'!$W223&gt;$V$3,58*('Wind Calculations'!$W223-$L$3)^2+25*('Wind Calculations'!$W223-$L$3),0),IF(X223&gt;$L$3,(58*(X223-$L$3)^2+25*(X223-$L$3))*$V$7,0)+IF(Y223&gt;$V$3,(58*(Y223-$V$3)^2+25*(Y223-$V$3))*$W$7,0)+IF(Z223&gt;$V$3,(58*(Z223-$V$3)^2+25*(Z223-$V$3))*$X$7,0)+IF(AA223&gt;$V$3,(58*(AA223-$V$3)^2+25*(AA223-$V$3))*$Y$7,0))</f>
        <v>#DIV/0!</v>
      </c>
      <c r="AC223" s="89" t="e">
        <f>IF('Emission Calculations'!$D$9="flat",IF(0.056*'Wind Calculations'!$W223&gt;$V$3,1,0),IF(OR(X223&gt;$V$3,Y223&gt;$V$3,Z223&gt;$V$3,AND((AA223&gt;$V$3),$V$7&gt;0)),1,0))</f>
        <v>#DIV/0!</v>
      </c>
      <c r="AD223" s="47"/>
      <c r="AE223" s="148"/>
      <c r="AF223" s="136"/>
      <c r="AG223" s="89" t="e">
        <f>'Wind Calculations'!$AF223*LN(10/$AF$4)/LN($AF$5/$AF$4)</f>
        <v>#DIV/0!</v>
      </c>
      <c r="AH223" s="89" t="e">
        <f t="shared" si="72"/>
        <v>#DIV/0!</v>
      </c>
      <c r="AI223" s="89" t="e">
        <f t="shared" si="73"/>
        <v>#DIV/0!</v>
      </c>
      <c r="AJ223" s="89" t="e">
        <f t="shared" si="74"/>
        <v>#DIV/0!</v>
      </c>
      <c r="AK223" s="89" t="e">
        <f t="shared" si="75"/>
        <v>#DIV/0!</v>
      </c>
      <c r="AL223" s="89" t="e">
        <f>IF('Emission Calculations'!$E$9="flat",IF(0.053*'Wind Calculations'!$AG223&gt;$AF$3,58*('Wind Calculations'!$AG223-$AF$3)^2+25*('Wind Calculations'!$AG223-$AF$3),0),IF(AH223&gt;$AF$3,(58*(AH223-$AF$3)^2+25*(AH223-$AF$3))*$AF$7,0)+IF(AI223&gt;$AF$3,(58*(AI223-$AF$3)^2+25*(AI223-$AF$3))*$AG$7,0)+IF(AJ223&gt;$AF$3,(58*(AJ223-$AF$3)^2+25*(AJ223-$AF$3))*$AH$7,0)+IF(AK223&gt;$AF$3,(58*(AK223-$AF$3)^2+25*(AK223-$AF$3))*$AI$7,0))</f>
        <v>#DIV/0!</v>
      </c>
      <c r="AM223" s="89" t="e">
        <f>IF('Emission Calculations'!$E$9="flat",IF(0.056*'Wind Calculations'!$AG223&gt;$AF$3,1,0),IF(OR(AH223&gt;$AF$3,AI223&gt;$AF$3,AJ223&gt;$AF$3,AND((AK223&gt;$AF$3),$AF$7&gt;0)),1,0))</f>
        <v>#DIV/0!</v>
      </c>
      <c r="AN223" s="47"/>
      <c r="AO223" s="148"/>
      <c r="AP223" s="136"/>
      <c r="AQ223" s="89" t="e">
        <f>'Wind Calculations'!$AP223*LN(10/$AP$4)/LN($AP$5/$AP$4)</f>
        <v>#DIV/0!</v>
      </c>
      <c r="AR223" s="89" t="e">
        <f t="shared" si="76"/>
        <v>#DIV/0!</v>
      </c>
      <c r="AS223" s="89" t="e">
        <f t="shared" si="77"/>
        <v>#DIV/0!</v>
      </c>
      <c r="AT223" s="89" t="e">
        <f t="shared" si="78"/>
        <v>#DIV/0!</v>
      </c>
      <c r="AU223" s="89" t="e">
        <f t="shared" si="79"/>
        <v>#DIV/0!</v>
      </c>
      <c r="AV223" s="89" t="e">
        <f>IF('Emission Calculations'!$F$9="flat",IF(0.053*'Wind Calculations'!$AQ223&gt;$AP$3,58*('Wind Calculations'!$AQ223-$AP$3)^2+25*('Wind Calculations'!$AQ223-$AP$3),0),IF(AR223&gt;$AP$3,(58*(AR223-$AP$3)^2+25*(AR223-$AP$3))*$AP$7,0)+IF(AS223&gt;$AP$3,(58*(AS223-$AP$3)^2+25*(AS223-$AP$3))*$AQ$7,0)+IF(AT223&gt;$AP$3,(58*(AT223-$AP$3)^2+25*(AT223-$AP$3))*$AR$7,0)+IF(AU223&gt;$AP$3,(58*(AU223-$AP$3)^2+25*(AU223-$AP$3))*$AS$7,0))</f>
        <v>#DIV/0!</v>
      </c>
      <c r="AW223" s="89" t="e">
        <f>IF('Emission Calculations'!$F$9="flat",IF(0.056*'Wind Calculations'!$AQ223&gt;$AP$3,1,0),IF(OR(AR223&gt;$AP$3,AS223&gt;$AP$3,AT223&gt;$AP$3,AND((AU223&gt;$AP$3),$AP$7&gt;0)),1,0))</f>
        <v>#DIV/0!</v>
      </c>
    </row>
    <row r="224" spans="1:49">
      <c r="A224" s="148"/>
      <c r="B224" s="136"/>
      <c r="C224" s="89" t="e">
        <f>'Wind Calculations'!$B224*LN(10/$B$4)/LN($B$5/$B$4)</f>
        <v>#DIV/0!</v>
      </c>
      <c r="D224" s="89" t="e">
        <f t="shared" si="60"/>
        <v>#DIV/0!</v>
      </c>
      <c r="E224" s="89" t="e">
        <f t="shared" si="61"/>
        <v>#DIV/0!</v>
      </c>
      <c r="F224" s="89" t="e">
        <f t="shared" si="62"/>
        <v>#DIV/0!</v>
      </c>
      <c r="G224" s="89" t="e">
        <f t="shared" si="63"/>
        <v>#DIV/0!</v>
      </c>
      <c r="H224" s="138" t="e">
        <f>IF('Emission Calculations'!$B$9="flat",IF(0.053*'Wind Calculations'!$C224&gt;$B$3,58*('Wind Calculations'!$C224-$B$3)^2+25*('Wind Calculations'!$C224-$B$3),0),IF(D224&gt;$B$3,(58*(D224-$B$3)^2+25*(D224-$B$3))*$B$7,0)+IF(E224&gt;$B$3,(58*(E224-$B$3)^2+25*(E224-$B$3))*$C$7,0)+IF(F224&gt;$B$3,(58*(F224-$B$3)^2+25*(F224-$B$3))*$D$7,0)+IF(G224&gt;$B$3,(58*(G224-$B$3)^2+25*(G224-$B$3))*$E$7,0))</f>
        <v>#DIV/0!</v>
      </c>
      <c r="I224" s="138" t="e">
        <f>IF('Emission Calculations'!$B$9="flat",IF(0.056*'Wind Calculations'!$C224&gt;$B$3,1,0),IF(OR(D224&gt;$B$3,E224&gt;$B$3,F224&gt;$B$3,AND((G224&gt;$B$3),$B$7&gt;0)),1,0))</f>
        <v>#DIV/0!</v>
      </c>
      <c r="J224" s="139"/>
      <c r="K224" s="148"/>
      <c r="L224" s="136"/>
      <c r="M224" s="89" t="e">
        <f>'Wind Calculations'!$L224*LN(10/$L$4)/LN($L$5/$L$4)</f>
        <v>#DIV/0!</v>
      </c>
      <c r="N224" s="89" t="e">
        <f t="shared" si="64"/>
        <v>#DIV/0!</v>
      </c>
      <c r="O224" s="89" t="e">
        <f t="shared" si="65"/>
        <v>#DIV/0!</v>
      </c>
      <c r="P224" s="89" t="e">
        <f t="shared" si="66"/>
        <v>#DIV/0!</v>
      </c>
      <c r="Q224" s="89" t="e">
        <f t="shared" si="67"/>
        <v>#DIV/0!</v>
      </c>
      <c r="R224" s="89" t="e">
        <f>IF('Emission Calculations'!$C$9="flat",IF(0.053*'Wind Calculations'!$M224&gt;$L$3,58*('Wind Calculations'!$M224-$L$3)^2+25*('Wind Calculations'!$M224-$L$3),0),IF(N224&gt;$L$3,(58*(N224-$L$3)^2+25*(N224-$L$3))*$L$7,0)+IF(O224&gt;$L$3,(58*(O224-$L$3)^2+25*(O224-$L$3))*$M$7,0)+IF(P224&gt;$L$3,(58*(P224-$L$3)^2+25*(P224-$L$3))*$N$7,0)+IF(Q224&gt;$L$3,(58*(Q224-$L$3)^2+25*(Q224-$L$3))*$O$7,0))</f>
        <v>#DIV/0!</v>
      </c>
      <c r="S224" s="89" t="e">
        <f>IF('Emission Calculations'!$C$9="flat",IF(0.056*'Wind Calculations'!$M224&gt;$L$3,1,0),IF(OR(N224&gt;$L$3,O224&gt;$L$3,P224&gt;$L$3,AND((Q224&gt;$L$3),$L$7&gt;0)),1,0))</f>
        <v>#DIV/0!</v>
      </c>
      <c r="T224" s="47"/>
      <c r="U224" s="148"/>
      <c r="V224" s="136"/>
      <c r="W224" s="89" t="e">
        <f>'Wind Calculations'!$V224*LN(10/$V$4)/LN($V$5/$V$4)</f>
        <v>#DIV/0!</v>
      </c>
      <c r="X224" s="89" t="e">
        <f t="shared" si="68"/>
        <v>#DIV/0!</v>
      </c>
      <c r="Y224" s="89" t="e">
        <f t="shared" si="69"/>
        <v>#DIV/0!</v>
      </c>
      <c r="Z224" s="89" t="e">
        <f t="shared" si="70"/>
        <v>#DIV/0!</v>
      </c>
      <c r="AA224" s="89" t="e">
        <f t="shared" si="71"/>
        <v>#DIV/0!</v>
      </c>
      <c r="AB224" s="89" t="e">
        <f>IF('Emission Calculations'!$D$9="flat",IF(0.053*'Wind Calculations'!$W224&gt;$V$3,58*('Wind Calculations'!$W224-$L$3)^2+25*('Wind Calculations'!$W224-$L$3),0),IF(X224&gt;$L$3,(58*(X224-$L$3)^2+25*(X224-$L$3))*$V$7,0)+IF(Y224&gt;$V$3,(58*(Y224-$V$3)^2+25*(Y224-$V$3))*$W$7,0)+IF(Z224&gt;$V$3,(58*(Z224-$V$3)^2+25*(Z224-$V$3))*$X$7,0)+IF(AA224&gt;$V$3,(58*(AA224-$V$3)^2+25*(AA224-$V$3))*$Y$7,0))</f>
        <v>#DIV/0!</v>
      </c>
      <c r="AC224" s="89" t="e">
        <f>IF('Emission Calculations'!$D$9="flat",IF(0.056*'Wind Calculations'!$W224&gt;$V$3,1,0),IF(OR(X224&gt;$V$3,Y224&gt;$V$3,Z224&gt;$V$3,AND((AA224&gt;$V$3),$V$7&gt;0)),1,0))</f>
        <v>#DIV/0!</v>
      </c>
      <c r="AD224" s="47"/>
      <c r="AE224" s="148"/>
      <c r="AF224" s="136"/>
      <c r="AG224" s="89" t="e">
        <f>'Wind Calculations'!$AF224*LN(10/$AF$4)/LN($AF$5/$AF$4)</f>
        <v>#DIV/0!</v>
      </c>
      <c r="AH224" s="89" t="e">
        <f t="shared" si="72"/>
        <v>#DIV/0!</v>
      </c>
      <c r="AI224" s="89" t="e">
        <f t="shared" si="73"/>
        <v>#DIV/0!</v>
      </c>
      <c r="AJ224" s="89" t="e">
        <f t="shared" si="74"/>
        <v>#DIV/0!</v>
      </c>
      <c r="AK224" s="89" t="e">
        <f t="shared" si="75"/>
        <v>#DIV/0!</v>
      </c>
      <c r="AL224" s="89" t="e">
        <f>IF('Emission Calculations'!$E$9="flat",IF(0.053*'Wind Calculations'!$AG224&gt;$AF$3,58*('Wind Calculations'!$AG224-$AF$3)^2+25*('Wind Calculations'!$AG224-$AF$3),0),IF(AH224&gt;$AF$3,(58*(AH224-$AF$3)^2+25*(AH224-$AF$3))*$AF$7,0)+IF(AI224&gt;$AF$3,(58*(AI224-$AF$3)^2+25*(AI224-$AF$3))*$AG$7,0)+IF(AJ224&gt;$AF$3,(58*(AJ224-$AF$3)^2+25*(AJ224-$AF$3))*$AH$7,0)+IF(AK224&gt;$AF$3,(58*(AK224-$AF$3)^2+25*(AK224-$AF$3))*$AI$7,0))</f>
        <v>#DIV/0!</v>
      </c>
      <c r="AM224" s="89" t="e">
        <f>IF('Emission Calculations'!$E$9="flat",IF(0.056*'Wind Calculations'!$AG224&gt;$AF$3,1,0),IF(OR(AH224&gt;$AF$3,AI224&gt;$AF$3,AJ224&gt;$AF$3,AND((AK224&gt;$AF$3),$AF$7&gt;0)),1,0))</f>
        <v>#DIV/0!</v>
      </c>
      <c r="AN224" s="47"/>
      <c r="AO224" s="148"/>
      <c r="AP224" s="136"/>
      <c r="AQ224" s="89" t="e">
        <f>'Wind Calculations'!$AP224*LN(10/$AP$4)/LN($AP$5/$AP$4)</f>
        <v>#DIV/0!</v>
      </c>
      <c r="AR224" s="89" t="e">
        <f t="shared" si="76"/>
        <v>#DIV/0!</v>
      </c>
      <c r="AS224" s="89" t="e">
        <f t="shared" si="77"/>
        <v>#DIV/0!</v>
      </c>
      <c r="AT224" s="89" t="e">
        <f t="shared" si="78"/>
        <v>#DIV/0!</v>
      </c>
      <c r="AU224" s="89" t="e">
        <f t="shared" si="79"/>
        <v>#DIV/0!</v>
      </c>
      <c r="AV224" s="89" t="e">
        <f>IF('Emission Calculations'!$F$9="flat",IF(0.053*'Wind Calculations'!$AQ224&gt;$AP$3,58*('Wind Calculations'!$AQ224-$AP$3)^2+25*('Wind Calculations'!$AQ224-$AP$3),0),IF(AR224&gt;$AP$3,(58*(AR224-$AP$3)^2+25*(AR224-$AP$3))*$AP$7,0)+IF(AS224&gt;$AP$3,(58*(AS224-$AP$3)^2+25*(AS224-$AP$3))*$AQ$7,0)+IF(AT224&gt;$AP$3,(58*(AT224-$AP$3)^2+25*(AT224-$AP$3))*$AR$7,0)+IF(AU224&gt;$AP$3,(58*(AU224-$AP$3)^2+25*(AU224-$AP$3))*$AS$7,0))</f>
        <v>#DIV/0!</v>
      </c>
      <c r="AW224" s="89" t="e">
        <f>IF('Emission Calculations'!$F$9="flat",IF(0.056*'Wind Calculations'!$AQ224&gt;$AP$3,1,0),IF(OR(AR224&gt;$AP$3,AS224&gt;$AP$3,AT224&gt;$AP$3,AND((AU224&gt;$AP$3),$AP$7&gt;0)),1,0))</f>
        <v>#DIV/0!</v>
      </c>
    </row>
    <row r="225" spans="1:49">
      <c r="A225" s="148"/>
      <c r="B225" s="136"/>
      <c r="C225" s="89" t="e">
        <f>'Wind Calculations'!$B225*LN(10/$B$4)/LN($B$5/$B$4)</f>
        <v>#DIV/0!</v>
      </c>
      <c r="D225" s="89" t="e">
        <f t="shared" si="60"/>
        <v>#DIV/0!</v>
      </c>
      <c r="E225" s="89" t="e">
        <f t="shared" si="61"/>
        <v>#DIV/0!</v>
      </c>
      <c r="F225" s="89" t="e">
        <f t="shared" si="62"/>
        <v>#DIV/0!</v>
      </c>
      <c r="G225" s="89" t="e">
        <f t="shared" si="63"/>
        <v>#DIV/0!</v>
      </c>
      <c r="H225" s="138" t="e">
        <f>IF('Emission Calculations'!$B$9="flat",IF(0.053*'Wind Calculations'!$C225&gt;$B$3,58*('Wind Calculations'!$C225-$B$3)^2+25*('Wind Calculations'!$C225-$B$3),0),IF(D225&gt;$B$3,(58*(D225-$B$3)^2+25*(D225-$B$3))*$B$7,0)+IF(E225&gt;$B$3,(58*(E225-$B$3)^2+25*(E225-$B$3))*$C$7,0)+IF(F225&gt;$B$3,(58*(F225-$B$3)^2+25*(F225-$B$3))*$D$7,0)+IF(G225&gt;$B$3,(58*(G225-$B$3)^2+25*(G225-$B$3))*$E$7,0))</f>
        <v>#DIV/0!</v>
      </c>
      <c r="I225" s="138" t="e">
        <f>IF('Emission Calculations'!$B$9="flat",IF(0.056*'Wind Calculations'!$C225&gt;$B$3,1,0),IF(OR(D225&gt;$B$3,E225&gt;$B$3,F225&gt;$B$3,AND((G225&gt;$B$3),$B$7&gt;0)),1,0))</f>
        <v>#DIV/0!</v>
      </c>
      <c r="J225" s="139"/>
      <c r="K225" s="148"/>
      <c r="L225" s="136"/>
      <c r="M225" s="89" t="e">
        <f>'Wind Calculations'!$L225*LN(10/$L$4)/LN($L$5/$L$4)</f>
        <v>#DIV/0!</v>
      </c>
      <c r="N225" s="89" t="e">
        <f t="shared" si="64"/>
        <v>#DIV/0!</v>
      </c>
      <c r="O225" s="89" t="e">
        <f t="shared" si="65"/>
        <v>#DIV/0!</v>
      </c>
      <c r="P225" s="89" t="e">
        <f t="shared" si="66"/>
        <v>#DIV/0!</v>
      </c>
      <c r="Q225" s="89" t="e">
        <f t="shared" si="67"/>
        <v>#DIV/0!</v>
      </c>
      <c r="R225" s="89" t="e">
        <f>IF('Emission Calculations'!$C$9="flat",IF(0.053*'Wind Calculations'!$M225&gt;$L$3,58*('Wind Calculations'!$M225-$L$3)^2+25*('Wind Calculations'!$M225-$L$3),0),IF(N225&gt;$L$3,(58*(N225-$L$3)^2+25*(N225-$L$3))*$L$7,0)+IF(O225&gt;$L$3,(58*(O225-$L$3)^2+25*(O225-$L$3))*$M$7,0)+IF(P225&gt;$L$3,(58*(P225-$L$3)^2+25*(P225-$L$3))*$N$7,0)+IF(Q225&gt;$L$3,(58*(Q225-$L$3)^2+25*(Q225-$L$3))*$O$7,0))</f>
        <v>#DIV/0!</v>
      </c>
      <c r="S225" s="89" t="e">
        <f>IF('Emission Calculations'!$C$9="flat",IF(0.056*'Wind Calculations'!$M225&gt;$L$3,1,0),IF(OR(N225&gt;$L$3,O225&gt;$L$3,P225&gt;$L$3,AND((Q225&gt;$L$3),$L$7&gt;0)),1,0))</f>
        <v>#DIV/0!</v>
      </c>
      <c r="T225" s="47"/>
      <c r="U225" s="148"/>
      <c r="V225" s="136"/>
      <c r="W225" s="89" t="e">
        <f>'Wind Calculations'!$V225*LN(10/$V$4)/LN($V$5/$V$4)</f>
        <v>#DIV/0!</v>
      </c>
      <c r="X225" s="89" t="e">
        <f t="shared" si="68"/>
        <v>#DIV/0!</v>
      </c>
      <c r="Y225" s="89" t="e">
        <f t="shared" si="69"/>
        <v>#DIV/0!</v>
      </c>
      <c r="Z225" s="89" t="e">
        <f t="shared" si="70"/>
        <v>#DIV/0!</v>
      </c>
      <c r="AA225" s="89" t="e">
        <f t="shared" si="71"/>
        <v>#DIV/0!</v>
      </c>
      <c r="AB225" s="89" t="e">
        <f>IF('Emission Calculations'!$D$9="flat",IF(0.053*'Wind Calculations'!$W225&gt;$V$3,58*('Wind Calculations'!$W225-$L$3)^2+25*('Wind Calculations'!$W225-$L$3),0),IF(X225&gt;$L$3,(58*(X225-$L$3)^2+25*(X225-$L$3))*$V$7,0)+IF(Y225&gt;$V$3,(58*(Y225-$V$3)^2+25*(Y225-$V$3))*$W$7,0)+IF(Z225&gt;$V$3,(58*(Z225-$V$3)^2+25*(Z225-$V$3))*$X$7,0)+IF(AA225&gt;$V$3,(58*(AA225-$V$3)^2+25*(AA225-$V$3))*$Y$7,0))</f>
        <v>#DIV/0!</v>
      </c>
      <c r="AC225" s="89" t="e">
        <f>IF('Emission Calculations'!$D$9="flat",IF(0.056*'Wind Calculations'!$W225&gt;$V$3,1,0),IF(OR(X225&gt;$V$3,Y225&gt;$V$3,Z225&gt;$V$3,AND((AA225&gt;$V$3),$V$7&gt;0)),1,0))</f>
        <v>#DIV/0!</v>
      </c>
      <c r="AD225" s="47"/>
      <c r="AE225" s="148"/>
      <c r="AF225" s="136"/>
      <c r="AG225" s="89" t="e">
        <f>'Wind Calculations'!$AF225*LN(10/$AF$4)/LN($AF$5/$AF$4)</f>
        <v>#DIV/0!</v>
      </c>
      <c r="AH225" s="89" t="e">
        <f t="shared" si="72"/>
        <v>#DIV/0!</v>
      </c>
      <c r="AI225" s="89" t="e">
        <f t="shared" si="73"/>
        <v>#DIV/0!</v>
      </c>
      <c r="AJ225" s="89" t="e">
        <f t="shared" si="74"/>
        <v>#DIV/0!</v>
      </c>
      <c r="AK225" s="89" t="e">
        <f t="shared" si="75"/>
        <v>#DIV/0!</v>
      </c>
      <c r="AL225" s="89" t="e">
        <f>IF('Emission Calculations'!$E$9="flat",IF(0.053*'Wind Calculations'!$AG225&gt;$AF$3,58*('Wind Calculations'!$AG225-$AF$3)^2+25*('Wind Calculations'!$AG225-$AF$3),0),IF(AH225&gt;$AF$3,(58*(AH225-$AF$3)^2+25*(AH225-$AF$3))*$AF$7,0)+IF(AI225&gt;$AF$3,(58*(AI225-$AF$3)^2+25*(AI225-$AF$3))*$AG$7,0)+IF(AJ225&gt;$AF$3,(58*(AJ225-$AF$3)^2+25*(AJ225-$AF$3))*$AH$7,0)+IF(AK225&gt;$AF$3,(58*(AK225-$AF$3)^2+25*(AK225-$AF$3))*$AI$7,0))</f>
        <v>#DIV/0!</v>
      </c>
      <c r="AM225" s="89" t="e">
        <f>IF('Emission Calculations'!$E$9="flat",IF(0.056*'Wind Calculations'!$AG225&gt;$AF$3,1,0),IF(OR(AH225&gt;$AF$3,AI225&gt;$AF$3,AJ225&gt;$AF$3,AND((AK225&gt;$AF$3),$AF$7&gt;0)),1,0))</f>
        <v>#DIV/0!</v>
      </c>
      <c r="AN225" s="47"/>
      <c r="AO225" s="148"/>
      <c r="AP225" s="136"/>
      <c r="AQ225" s="89" t="e">
        <f>'Wind Calculations'!$AP225*LN(10/$AP$4)/LN($AP$5/$AP$4)</f>
        <v>#DIV/0!</v>
      </c>
      <c r="AR225" s="89" t="e">
        <f t="shared" si="76"/>
        <v>#DIV/0!</v>
      </c>
      <c r="AS225" s="89" t="e">
        <f t="shared" si="77"/>
        <v>#DIV/0!</v>
      </c>
      <c r="AT225" s="89" t="e">
        <f t="shared" si="78"/>
        <v>#DIV/0!</v>
      </c>
      <c r="AU225" s="89" t="e">
        <f t="shared" si="79"/>
        <v>#DIV/0!</v>
      </c>
      <c r="AV225" s="89" t="e">
        <f>IF('Emission Calculations'!$F$9="flat",IF(0.053*'Wind Calculations'!$AQ225&gt;$AP$3,58*('Wind Calculations'!$AQ225-$AP$3)^2+25*('Wind Calculations'!$AQ225-$AP$3),0),IF(AR225&gt;$AP$3,(58*(AR225-$AP$3)^2+25*(AR225-$AP$3))*$AP$7,0)+IF(AS225&gt;$AP$3,(58*(AS225-$AP$3)^2+25*(AS225-$AP$3))*$AQ$7,0)+IF(AT225&gt;$AP$3,(58*(AT225-$AP$3)^2+25*(AT225-$AP$3))*$AR$7,0)+IF(AU225&gt;$AP$3,(58*(AU225-$AP$3)^2+25*(AU225-$AP$3))*$AS$7,0))</f>
        <v>#DIV/0!</v>
      </c>
      <c r="AW225" s="89" t="e">
        <f>IF('Emission Calculations'!$F$9="flat",IF(0.056*'Wind Calculations'!$AQ225&gt;$AP$3,1,0),IF(OR(AR225&gt;$AP$3,AS225&gt;$AP$3,AT225&gt;$AP$3,AND((AU225&gt;$AP$3),$AP$7&gt;0)),1,0))</f>
        <v>#DIV/0!</v>
      </c>
    </row>
    <row r="226" spans="1:49">
      <c r="A226" s="148"/>
      <c r="B226" s="136"/>
      <c r="C226" s="89" t="e">
        <f>'Wind Calculations'!$B226*LN(10/$B$4)/LN($B$5/$B$4)</f>
        <v>#DIV/0!</v>
      </c>
      <c r="D226" s="89" t="e">
        <f t="shared" si="60"/>
        <v>#DIV/0!</v>
      </c>
      <c r="E226" s="89" t="e">
        <f t="shared" si="61"/>
        <v>#DIV/0!</v>
      </c>
      <c r="F226" s="89" t="e">
        <f t="shared" si="62"/>
        <v>#DIV/0!</v>
      </c>
      <c r="G226" s="89" t="e">
        <f t="shared" si="63"/>
        <v>#DIV/0!</v>
      </c>
      <c r="H226" s="138" t="e">
        <f>IF('Emission Calculations'!$B$9="flat",IF(0.053*'Wind Calculations'!$C226&gt;$B$3,58*('Wind Calculations'!$C226-$B$3)^2+25*('Wind Calculations'!$C226-$B$3),0),IF(D226&gt;$B$3,(58*(D226-$B$3)^2+25*(D226-$B$3))*$B$7,0)+IF(E226&gt;$B$3,(58*(E226-$B$3)^2+25*(E226-$B$3))*$C$7,0)+IF(F226&gt;$B$3,(58*(F226-$B$3)^2+25*(F226-$B$3))*$D$7,0)+IF(G226&gt;$B$3,(58*(G226-$B$3)^2+25*(G226-$B$3))*$E$7,0))</f>
        <v>#DIV/0!</v>
      </c>
      <c r="I226" s="138" t="e">
        <f>IF('Emission Calculations'!$B$9="flat",IF(0.056*'Wind Calculations'!$C226&gt;$B$3,1,0),IF(OR(D226&gt;$B$3,E226&gt;$B$3,F226&gt;$B$3,AND((G226&gt;$B$3),$B$7&gt;0)),1,0))</f>
        <v>#DIV/0!</v>
      </c>
      <c r="J226" s="139"/>
      <c r="K226" s="148"/>
      <c r="L226" s="136"/>
      <c r="M226" s="89" t="e">
        <f>'Wind Calculations'!$L226*LN(10/$L$4)/LN($L$5/$L$4)</f>
        <v>#DIV/0!</v>
      </c>
      <c r="N226" s="89" t="e">
        <f t="shared" si="64"/>
        <v>#DIV/0!</v>
      </c>
      <c r="O226" s="89" t="e">
        <f t="shared" si="65"/>
        <v>#DIV/0!</v>
      </c>
      <c r="P226" s="89" t="e">
        <f t="shared" si="66"/>
        <v>#DIV/0!</v>
      </c>
      <c r="Q226" s="89" t="e">
        <f t="shared" si="67"/>
        <v>#DIV/0!</v>
      </c>
      <c r="R226" s="89" t="e">
        <f>IF('Emission Calculations'!$C$9="flat",IF(0.053*'Wind Calculations'!$M226&gt;$L$3,58*('Wind Calculations'!$M226-$L$3)^2+25*('Wind Calculations'!$M226-$L$3),0),IF(N226&gt;$L$3,(58*(N226-$L$3)^2+25*(N226-$L$3))*$L$7,0)+IF(O226&gt;$L$3,(58*(O226-$L$3)^2+25*(O226-$L$3))*$M$7,0)+IF(P226&gt;$L$3,(58*(P226-$L$3)^2+25*(P226-$L$3))*$N$7,0)+IF(Q226&gt;$L$3,(58*(Q226-$L$3)^2+25*(Q226-$L$3))*$O$7,0))</f>
        <v>#DIV/0!</v>
      </c>
      <c r="S226" s="89" t="e">
        <f>IF('Emission Calculations'!$C$9="flat",IF(0.056*'Wind Calculations'!$M226&gt;$L$3,1,0),IF(OR(N226&gt;$L$3,O226&gt;$L$3,P226&gt;$L$3,AND((Q226&gt;$L$3),$L$7&gt;0)),1,0))</f>
        <v>#DIV/0!</v>
      </c>
      <c r="T226" s="47"/>
      <c r="U226" s="148"/>
      <c r="V226" s="136"/>
      <c r="W226" s="89" t="e">
        <f>'Wind Calculations'!$V226*LN(10/$V$4)/LN($V$5/$V$4)</f>
        <v>#DIV/0!</v>
      </c>
      <c r="X226" s="89" t="e">
        <f t="shared" si="68"/>
        <v>#DIV/0!</v>
      </c>
      <c r="Y226" s="89" t="e">
        <f t="shared" si="69"/>
        <v>#DIV/0!</v>
      </c>
      <c r="Z226" s="89" t="e">
        <f t="shared" si="70"/>
        <v>#DIV/0!</v>
      </c>
      <c r="AA226" s="89" t="e">
        <f t="shared" si="71"/>
        <v>#DIV/0!</v>
      </c>
      <c r="AB226" s="89" t="e">
        <f>IF('Emission Calculations'!$D$9="flat",IF(0.053*'Wind Calculations'!$W226&gt;$V$3,58*('Wind Calculations'!$W226-$L$3)^2+25*('Wind Calculations'!$W226-$L$3),0),IF(X226&gt;$L$3,(58*(X226-$L$3)^2+25*(X226-$L$3))*$V$7,0)+IF(Y226&gt;$V$3,(58*(Y226-$V$3)^2+25*(Y226-$V$3))*$W$7,0)+IF(Z226&gt;$V$3,(58*(Z226-$V$3)^2+25*(Z226-$V$3))*$X$7,0)+IF(AA226&gt;$V$3,(58*(AA226-$V$3)^2+25*(AA226-$V$3))*$Y$7,0))</f>
        <v>#DIV/0!</v>
      </c>
      <c r="AC226" s="89" t="e">
        <f>IF('Emission Calculations'!$D$9="flat",IF(0.056*'Wind Calculations'!$W226&gt;$V$3,1,0),IF(OR(X226&gt;$V$3,Y226&gt;$V$3,Z226&gt;$V$3,AND((AA226&gt;$V$3),$V$7&gt;0)),1,0))</f>
        <v>#DIV/0!</v>
      </c>
      <c r="AD226" s="47"/>
      <c r="AE226" s="148"/>
      <c r="AF226" s="136"/>
      <c r="AG226" s="89" t="e">
        <f>'Wind Calculations'!$AF226*LN(10/$AF$4)/LN($AF$5/$AF$4)</f>
        <v>#DIV/0!</v>
      </c>
      <c r="AH226" s="89" t="e">
        <f t="shared" si="72"/>
        <v>#DIV/0!</v>
      </c>
      <c r="AI226" s="89" t="e">
        <f t="shared" si="73"/>
        <v>#DIV/0!</v>
      </c>
      <c r="AJ226" s="89" t="e">
        <f t="shared" si="74"/>
        <v>#DIV/0!</v>
      </c>
      <c r="AK226" s="89" t="e">
        <f t="shared" si="75"/>
        <v>#DIV/0!</v>
      </c>
      <c r="AL226" s="89" t="e">
        <f>IF('Emission Calculations'!$E$9="flat",IF(0.053*'Wind Calculations'!$AG226&gt;$AF$3,58*('Wind Calculations'!$AG226-$AF$3)^2+25*('Wind Calculations'!$AG226-$AF$3),0),IF(AH226&gt;$AF$3,(58*(AH226-$AF$3)^2+25*(AH226-$AF$3))*$AF$7,0)+IF(AI226&gt;$AF$3,(58*(AI226-$AF$3)^2+25*(AI226-$AF$3))*$AG$7,0)+IF(AJ226&gt;$AF$3,(58*(AJ226-$AF$3)^2+25*(AJ226-$AF$3))*$AH$7,0)+IF(AK226&gt;$AF$3,(58*(AK226-$AF$3)^2+25*(AK226-$AF$3))*$AI$7,0))</f>
        <v>#DIV/0!</v>
      </c>
      <c r="AM226" s="89" t="e">
        <f>IF('Emission Calculations'!$E$9="flat",IF(0.056*'Wind Calculations'!$AG226&gt;$AF$3,1,0),IF(OR(AH226&gt;$AF$3,AI226&gt;$AF$3,AJ226&gt;$AF$3,AND((AK226&gt;$AF$3),$AF$7&gt;0)),1,0))</f>
        <v>#DIV/0!</v>
      </c>
      <c r="AN226" s="47"/>
      <c r="AO226" s="148"/>
      <c r="AP226" s="136"/>
      <c r="AQ226" s="89" t="e">
        <f>'Wind Calculations'!$AP226*LN(10/$AP$4)/LN($AP$5/$AP$4)</f>
        <v>#DIV/0!</v>
      </c>
      <c r="AR226" s="89" t="e">
        <f t="shared" si="76"/>
        <v>#DIV/0!</v>
      </c>
      <c r="AS226" s="89" t="e">
        <f t="shared" si="77"/>
        <v>#DIV/0!</v>
      </c>
      <c r="AT226" s="89" t="e">
        <f t="shared" si="78"/>
        <v>#DIV/0!</v>
      </c>
      <c r="AU226" s="89" t="e">
        <f t="shared" si="79"/>
        <v>#DIV/0!</v>
      </c>
      <c r="AV226" s="89" t="e">
        <f>IF('Emission Calculations'!$F$9="flat",IF(0.053*'Wind Calculations'!$AQ226&gt;$AP$3,58*('Wind Calculations'!$AQ226-$AP$3)^2+25*('Wind Calculations'!$AQ226-$AP$3),0),IF(AR226&gt;$AP$3,(58*(AR226-$AP$3)^2+25*(AR226-$AP$3))*$AP$7,0)+IF(AS226&gt;$AP$3,(58*(AS226-$AP$3)^2+25*(AS226-$AP$3))*$AQ$7,0)+IF(AT226&gt;$AP$3,(58*(AT226-$AP$3)^2+25*(AT226-$AP$3))*$AR$7,0)+IF(AU226&gt;$AP$3,(58*(AU226-$AP$3)^2+25*(AU226-$AP$3))*$AS$7,0))</f>
        <v>#DIV/0!</v>
      </c>
      <c r="AW226" s="89" t="e">
        <f>IF('Emission Calculations'!$F$9="flat",IF(0.056*'Wind Calculations'!$AQ226&gt;$AP$3,1,0),IF(OR(AR226&gt;$AP$3,AS226&gt;$AP$3,AT226&gt;$AP$3,AND((AU226&gt;$AP$3),$AP$7&gt;0)),1,0))</f>
        <v>#DIV/0!</v>
      </c>
    </row>
    <row r="227" spans="1:49">
      <c r="A227" s="148"/>
      <c r="B227" s="136"/>
      <c r="C227" s="89" t="e">
        <f>'Wind Calculations'!$B227*LN(10/$B$4)/LN($B$5/$B$4)</f>
        <v>#DIV/0!</v>
      </c>
      <c r="D227" s="89" t="e">
        <f t="shared" si="60"/>
        <v>#DIV/0!</v>
      </c>
      <c r="E227" s="89" t="e">
        <f t="shared" si="61"/>
        <v>#DIV/0!</v>
      </c>
      <c r="F227" s="89" t="e">
        <f t="shared" si="62"/>
        <v>#DIV/0!</v>
      </c>
      <c r="G227" s="89" t="e">
        <f t="shared" si="63"/>
        <v>#DIV/0!</v>
      </c>
      <c r="H227" s="138" t="e">
        <f>IF('Emission Calculations'!$B$9="flat",IF(0.053*'Wind Calculations'!$C227&gt;$B$3,58*('Wind Calculations'!$C227-$B$3)^2+25*('Wind Calculations'!$C227-$B$3),0),IF(D227&gt;$B$3,(58*(D227-$B$3)^2+25*(D227-$B$3))*$B$7,0)+IF(E227&gt;$B$3,(58*(E227-$B$3)^2+25*(E227-$B$3))*$C$7,0)+IF(F227&gt;$B$3,(58*(F227-$B$3)^2+25*(F227-$B$3))*$D$7,0)+IF(G227&gt;$B$3,(58*(G227-$B$3)^2+25*(G227-$B$3))*$E$7,0))</f>
        <v>#DIV/0!</v>
      </c>
      <c r="I227" s="138" t="e">
        <f>IF('Emission Calculations'!$B$9="flat",IF(0.056*'Wind Calculations'!$C227&gt;$B$3,1,0),IF(OR(D227&gt;$B$3,E227&gt;$B$3,F227&gt;$B$3,AND((G227&gt;$B$3),$B$7&gt;0)),1,0))</f>
        <v>#DIV/0!</v>
      </c>
      <c r="J227" s="139"/>
      <c r="K227" s="148"/>
      <c r="L227" s="136"/>
      <c r="M227" s="89" t="e">
        <f>'Wind Calculations'!$L227*LN(10/$L$4)/LN($L$5/$L$4)</f>
        <v>#DIV/0!</v>
      </c>
      <c r="N227" s="89" t="e">
        <f t="shared" si="64"/>
        <v>#DIV/0!</v>
      </c>
      <c r="O227" s="89" t="e">
        <f t="shared" si="65"/>
        <v>#DIV/0!</v>
      </c>
      <c r="P227" s="89" t="e">
        <f t="shared" si="66"/>
        <v>#DIV/0!</v>
      </c>
      <c r="Q227" s="89" t="e">
        <f t="shared" si="67"/>
        <v>#DIV/0!</v>
      </c>
      <c r="R227" s="89" t="e">
        <f>IF('Emission Calculations'!$C$9="flat",IF(0.053*'Wind Calculations'!$M227&gt;$L$3,58*('Wind Calculations'!$M227-$L$3)^2+25*('Wind Calculations'!$M227-$L$3),0),IF(N227&gt;$L$3,(58*(N227-$L$3)^2+25*(N227-$L$3))*$L$7,0)+IF(O227&gt;$L$3,(58*(O227-$L$3)^2+25*(O227-$L$3))*$M$7,0)+IF(P227&gt;$L$3,(58*(P227-$L$3)^2+25*(P227-$L$3))*$N$7,0)+IF(Q227&gt;$L$3,(58*(Q227-$L$3)^2+25*(Q227-$L$3))*$O$7,0))</f>
        <v>#DIV/0!</v>
      </c>
      <c r="S227" s="89" t="e">
        <f>IF('Emission Calculations'!$C$9="flat",IF(0.056*'Wind Calculations'!$M227&gt;$L$3,1,0),IF(OR(N227&gt;$L$3,O227&gt;$L$3,P227&gt;$L$3,AND((Q227&gt;$L$3),$L$7&gt;0)),1,0))</f>
        <v>#DIV/0!</v>
      </c>
      <c r="T227" s="47"/>
      <c r="U227" s="148"/>
      <c r="V227" s="136"/>
      <c r="W227" s="89" t="e">
        <f>'Wind Calculations'!$V227*LN(10/$V$4)/LN($V$5/$V$4)</f>
        <v>#DIV/0!</v>
      </c>
      <c r="X227" s="89" t="e">
        <f t="shared" si="68"/>
        <v>#DIV/0!</v>
      </c>
      <c r="Y227" s="89" t="e">
        <f t="shared" si="69"/>
        <v>#DIV/0!</v>
      </c>
      <c r="Z227" s="89" t="e">
        <f t="shared" si="70"/>
        <v>#DIV/0!</v>
      </c>
      <c r="AA227" s="89" t="e">
        <f t="shared" si="71"/>
        <v>#DIV/0!</v>
      </c>
      <c r="AB227" s="89" t="e">
        <f>IF('Emission Calculations'!$D$9="flat",IF(0.053*'Wind Calculations'!$W227&gt;$V$3,58*('Wind Calculations'!$W227-$L$3)^2+25*('Wind Calculations'!$W227-$L$3),0),IF(X227&gt;$L$3,(58*(X227-$L$3)^2+25*(X227-$L$3))*$V$7,0)+IF(Y227&gt;$V$3,(58*(Y227-$V$3)^2+25*(Y227-$V$3))*$W$7,0)+IF(Z227&gt;$V$3,(58*(Z227-$V$3)^2+25*(Z227-$V$3))*$X$7,0)+IF(AA227&gt;$V$3,(58*(AA227-$V$3)^2+25*(AA227-$V$3))*$Y$7,0))</f>
        <v>#DIV/0!</v>
      </c>
      <c r="AC227" s="89" t="e">
        <f>IF('Emission Calculations'!$D$9="flat",IF(0.056*'Wind Calculations'!$W227&gt;$V$3,1,0),IF(OR(X227&gt;$V$3,Y227&gt;$V$3,Z227&gt;$V$3,AND((AA227&gt;$V$3),$V$7&gt;0)),1,0))</f>
        <v>#DIV/0!</v>
      </c>
      <c r="AD227" s="47"/>
      <c r="AE227" s="148"/>
      <c r="AF227" s="136"/>
      <c r="AG227" s="89" t="e">
        <f>'Wind Calculations'!$AF227*LN(10/$AF$4)/LN($AF$5/$AF$4)</f>
        <v>#DIV/0!</v>
      </c>
      <c r="AH227" s="89" t="e">
        <f t="shared" si="72"/>
        <v>#DIV/0!</v>
      </c>
      <c r="AI227" s="89" t="e">
        <f t="shared" si="73"/>
        <v>#DIV/0!</v>
      </c>
      <c r="AJ227" s="89" t="e">
        <f t="shared" si="74"/>
        <v>#DIV/0!</v>
      </c>
      <c r="AK227" s="89" t="e">
        <f t="shared" si="75"/>
        <v>#DIV/0!</v>
      </c>
      <c r="AL227" s="89" t="e">
        <f>IF('Emission Calculations'!$E$9="flat",IF(0.053*'Wind Calculations'!$AG227&gt;$AF$3,58*('Wind Calculations'!$AG227-$AF$3)^2+25*('Wind Calculations'!$AG227-$AF$3),0),IF(AH227&gt;$AF$3,(58*(AH227-$AF$3)^2+25*(AH227-$AF$3))*$AF$7,0)+IF(AI227&gt;$AF$3,(58*(AI227-$AF$3)^2+25*(AI227-$AF$3))*$AG$7,0)+IF(AJ227&gt;$AF$3,(58*(AJ227-$AF$3)^2+25*(AJ227-$AF$3))*$AH$7,0)+IF(AK227&gt;$AF$3,(58*(AK227-$AF$3)^2+25*(AK227-$AF$3))*$AI$7,0))</f>
        <v>#DIV/0!</v>
      </c>
      <c r="AM227" s="89" t="e">
        <f>IF('Emission Calculations'!$E$9="flat",IF(0.056*'Wind Calculations'!$AG227&gt;$AF$3,1,0),IF(OR(AH227&gt;$AF$3,AI227&gt;$AF$3,AJ227&gt;$AF$3,AND((AK227&gt;$AF$3),$AF$7&gt;0)),1,0))</f>
        <v>#DIV/0!</v>
      </c>
      <c r="AN227" s="47"/>
      <c r="AO227" s="148"/>
      <c r="AP227" s="136"/>
      <c r="AQ227" s="89" t="e">
        <f>'Wind Calculations'!$AP227*LN(10/$AP$4)/LN($AP$5/$AP$4)</f>
        <v>#DIV/0!</v>
      </c>
      <c r="AR227" s="89" t="e">
        <f t="shared" si="76"/>
        <v>#DIV/0!</v>
      </c>
      <c r="AS227" s="89" t="e">
        <f t="shared" si="77"/>
        <v>#DIV/0!</v>
      </c>
      <c r="AT227" s="89" t="e">
        <f t="shared" si="78"/>
        <v>#DIV/0!</v>
      </c>
      <c r="AU227" s="89" t="e">
        <f t="shared" si="79"/>
        <v>#DIV/0!</v>
      </c>
      <c r="AV227" s="89" t="e">
        <f>IF('Emission Calculations'!$F$9="flat",IF(0.053*'Wind Calculations'!$AQ227&gt;$AP$3,58*('Wind Calculations'!$AQ227-$AP$3)^2+25*('Wind Calculations'!$AQ227-$AP$3),0),IF(AR227&gt;$AP$3,(58*(AR227-$AP$3)^2+25*(AR227-$AP$3))*$AP$7,0)+IF(AS227&gt;$AP$3,(58*(AS227-$AP$3)^2+25*(AS227-$AP$3))*$AQ$7,0)+IF(AT227&gt;$AP$3,(58*(AT227-$AP$3)^2+25*(AT227-$AP$3))*$AR$7,0)+IF(AU227&gt;$AP$3,(58*(AU227-$AP$3)^2+25*(AU227-$AP$3))*$AS$7,0))</f>
        <v>#DIV/0!</v>
      </c>
      <c r="AW227" s="89" t="e">
        <f>IF('Emission Calculations'!$F$9="flat",IF(0.056*'Wind Calculations'!$AQ227&gt;$AP$3,1,0),IF(OR(AR227&gt;$AP$3,AS227&gt;$AP$3,AT227&gt;$AP$3,AND((AU227&gt;$AP$3),$AP$7&gt;0)),1,0))</f>
        <v>#DIV/0!</v>
      </c>
    </row>
    <row r="228" spans="1:49">
      <c r="A228" s="148"/>
      <c r="B228" s="136"/>
      <c r="C228" s="89" t="e">
        <f>'Wind Calculations'!$B228*LN(10/$B$4)/LN($B$5/$B$4)</f>
        <v>#DIV/0!</v>
      </c>
      <c r="D228" s="89" t="e">
        <f t="shared" si="60"/>
        <v>#DIV/0!</v>
      </c>
      <c r="E228" s="89" t="e">
        <f t="shared" si="61"/>
        <v>#DIV/0!</v>
      </c>
      <c r="F228" s="89" t="e">
        <f t="shared" si="62"/>
        <v>#DIV/0!</v>
      </c>
      <c r="G228" s="89" t="e">
        <f t="shared" si="63"/>
        <v>#DIV/0!</v>
      </c>
      <c r="H228" s="138" t="e">
        <f>IF('Emission Calculations'!$B$9="flat",IF(0.053*'Wind Calculations'!$C228&gt;$B$3,58*('Wind Calculations'!$C228-$B$3)^2+25*('Wind Calculations'!$C228-$B$3),0),IF(D228&gt;$B$3,(58*(D228-$B$3)^2+25*(D228-$B$3))*$B$7,0)+IF(E228&gt;$B$3,(58*(E228-$B$3)^2+25*(E228-$B$3))*$C$7,0)+IF(F228&gt;$B$3,(58*(F228-$B$3)^2+25*(F228-$B$3))*$D$7,0)+IF(G228&gt;$B$3,(58*(G228-$B$3)^2+25*(G228-$B$3))*$E$7,0))</f>
        <v>#DIV/0!</v>
      </c>
      <c r="I228" s="138" t="e">
        <f>IF('Emission Calculations'!$B$9="flat",IF(0.056*'Wind Calculations'!$C228&gt;$B$3,1,0),IF(OR(D228&gt;$B$3,E228&gt;$B$3,F228&gt;$B$3,AND((G228&gt;$B$3),$B$7&gt;0)),1,0))</f>
        <v>#DIV/0!</v>
      </c>
      <c r="J228" s="139"/>
      <c r="K228" s="148"/>
      <c r="L228" s="136"/>
      <c r="M228" s="89" t="e">
        <f>'Wind Calculations'!$L228*LN(10/$L$4)/LN($L$5/$L$4)</f>
        <v>#DIV/0!</v>
      </c>
      <c r="N228" s="89" t="e">
        <f t="shared" si="64"/>
        <v>#DIV/0!</v>
      </c>
      <c r="O228" s="89" t="e">
        <f t="shared" si="65"/>
        <v>#DIV/0!</v>
      </c>
      <c r="P228" s="89" t="e">
        <f t="shared" si="66"/>
        <v>#DIV/0!</v>
      </c>
      <c r="Q228" s="89" t="e">
        <f t="shared" si="67"/>
        <v>#DIV/0!</v>
      </c>
      <c r="R228" s="89" t="e">
        <f>IF('Emission Calculations'!$C$9="flat",IF(0.053*'Wind Calculations'!$M228&gt;$L$3,58*('Wind Calculations'!$M228-$L$3)^2+25*('Wind Calculations'!$M228-$L$3),0),IF(N228&gt;$L$3,(58*(N228-$L$3)^2+25*(N228-$L$3))*$L$7,0)+IF(O228&gt;$L$3,(58*(O228-$L$3)^2+25*(O228-$L$3))*$M$7,0)+IF(P228&gt;$L$3,(58*(P228-$L$3)^2+25*(P228-$L$3))*$N$7,0)+IF(Q228&gt;$L$3,(58*(Q228-$L$3)^2+25*(Q228-$L$3))*$O$7,0))</f>
        <v>#DIV/0!</v>
      </c>
      <c r="S228" s="89" t="e">
        <f>IF('Emission Calculations'!$C$9="flat",IF(0.056*'Wind Calculations'!$M228&gt;$L$3,1,0),IF(OR(N228&gt;$L$3,O228&gt;$L$3,P228&gt;$L$3,AND((Q228&gt;$L$3),$L$7&gt;0)),1,0))</f>
        <v>#DIV/0!</v>
      </c>
      <c r="T228" s="47"/>
      <c r="U228" s="148"/>
      <c r="V228" s="136"/>
      <c r="W228" s="89" t="e">
        <f>'Wind Calculations'!$V228*LN(10/$V$4)/LN($V$5/$V$4)</f>
        <v>#DIV/0!</v>
      </c>
      <c r="X228" s="89" t="e">
        <f t="shared" si="68"/>
        <v>#DIV/0!</v>
      </c>
      <c r="Y228" s="89" t="e">
        <f t="shared" si="69"/>
        <v>#DIV/0!</v>
      </c>
      <c r="Z228" s="89" t="e">
        <f t="shared" si="70"/>
        <v>#DIV/0!</v>
      </c>
      <c r="AA228" s="89" t="e">
        <f t="shared" si="71"/>
        <v>#DIV/0!</v>
      </c>
      <c r="AB228" s="89" t="e">
        <f>IF('Emission Calculations'!$D$9="flat",IF(0.053*'Wind Calculations'!$W228&gt;$V$3,58*('Wind Calculations'!$W228-$L$3)^2+25*('Wind Calculations'!$W228-$L$3),0),IF(X228&gt;$L$3,(58*(X228-$L$3)^2+25*(X228-$L$3))*$V$7,0)+IF(Y228&gt;$V$3,(58*(Y228-$V$3)^2+25*(Y228-$V$3))*$W$7,0)+IF(Z228&gt;$V$3,(58*(Z228-$V$3)^2+25*(Z228-$V$3))*$X$7,0)+IF(AA228&gt;$V$3,(58*(AA228-$V$3)^2+25*(AA228-$V$3))*$Y$7,0))</f>
        <v>#DIV/0!</v>
      </c>
      <c r="AC228" s="89" t="e">
        <f>IF('Emission Calculations'!$D$9="flat",IF(0.056*'Wind Calculations'!$W228&gt;$V$3,1,0),IF(OR(X228&gt;$V$3,Y228&gt;$V$3,Z228&gt;$V$3,AND((AA228&gt;$V$3),$V$7&gt;0)),1,0))</f>
        <v>#DIV/0!</v>
      </c>
      <c r="AD228" s="47"/>
      <c r="AE228" s="148"/>
      <c r="AF228" s="136"/>
      <c r="AG228" s="89" t="e">
        <f>'Wind Calculations'!$AF228*LN(10/$AF$4)/LN($AF$5/$AF$4)</f>
        <v>#DIV/0!</v>
      </c>
      <c r="AH228" s="89" t="e">
        <f t="shared" si="72"/>
        <v>#DIV/0!</v>
      </c>
      <c r="AI228" s="89" t="e">
        <f t="shared" si="73"/>
        <v>#DIV/0!</v>
      </c>
      <c r="AJ228" s="89" t="e">
        <f t="shared" si="74"/>
        <v>#DIV/0!</v>
      </c>
      <c r="AK228" s="89" t="e">
        <f t="shared" si="75"/>
        <v>#DIV/0!</v>
      </c>
      <c r="AL228" s="89" t="e">
        <f>IF('Emission Calculations'!$E$9="flat",IF(0.053*'Wind Calculations'!$AG228&gt;$AF$3,58*('Wind Calculations'!$AG228-$AF$3)^2+25*('Wind Calculations'!$AG228-$AF$3),0),IF(AH228&gt;$AF$3,(58*(AH228-$AF$3)^2+25*(AH228-$AF$3))*$AF$7,0)+IF(AI228&gt;$AF$3,(58*(AI228-$AF$3)^2+25*(AI228-$AF$3))*$AG$7,0)+IF(AJ228&gt;$AF$3,(58*(AJ228-$AF$3)^2+25*(AJ228-$AF$3))*$AH$7,0)+IF(AK228&gt;$AF$3,(58*(AK228-$AF$3)^2+25*(AK228-$AF$3))*$AI$7,0))</f>
        <v>#DIV/0!</v>
      </c>
      <c r="AM228" s="89" t="e">
        <f>IF('Emission Calculations'!$E$9="flat",IF(0.056*'Wind Calculations'!$AG228&gt;$AF$3,1,0),IF(OR(AH228&gt;$AF$3,AI228&gt;$AF$3,AJ228&gt;$AF$3,AND((AK228&gt;$AF$3),$AF$7&gt;0)),1,0))</f>
        <v>#DIV/0!</v>
      </c>
      <c r="AN228" s="47"/>
      <c r="AO228" s="148"/>
      <c r="AP228" s="136"/>
      <c r="AQ228" s="89" t="e">
        <f>'Wind Calculations'!$AP228*LN(10/$AP$4)/LN($AP$5/$AP$4)</f>
        <v>#DIV/0!</v>
      </c>
      <c r="AR228" s="89" t="e">
        <f t="shared" si="76"/>
        <v>#DIV/0!</v>
      </c>
      <c r="AS228" s="89" t="e">
        <f t="shared" si="77"/>
        <v>#DIV/0!</v>
      </c>
      <c r="AT228" s="89" t="e">
        <f t="shared" si="78"/>
        <v>#DIV/0!</v>
      </c>
      <c r="AU228" s="89" t="e">
        <f t="shared" si="79"/>
        <v>#DIV/0!</v>
      </c>
      <c r="AV228" s="89" t="e">
        <f>IF('Emission Calculations'!$F$9="flat",IF(0.053*'Wind Calculations'!$AQ228&gt;$AP$3,58*('Wind Calculations'!$AQ228-$AP$3)^2+25*('Wind Calculations'!$AQ228-$AP$3),0),IF(AR228&gt;$AP$3,(58*(AR228-$AP$3)^2+25*(AR228-$AP$3))*$AP$7,0)+IF(AS228&gt;$AP$3,(58*(AS228-$AP$3)^2+25*(AS228-$AP$3))*$AQ$7,0)+IF(AT228&gt;$AP$3,(58*(AT228-$AP$3)^2+25*(AT228-$AP$3))*$AR$7,0)+IF(AU228&gt;$AP$3,(58*(AU228-$AP$3)^2+25*(AU228-$AP$3))*$AS$7,0))</f>
        <v>#DIV/0!</v>
      </c>
      <c r="AW228" s="89" t="e">
        <f>IF('Emission Calculations'!$F$9="flat",IF(0.056*'Wind Calculations'!$AQ228&gt;$AP$3,1,0),IF(OR(AR228&gt;$AP$3,AS228&gt;$AP$3,AT228&gt;$AP$3,AND((AU228&gt;$AP$3),$AP$7&gt;0)),1,0))</f>
        <v>#DIV/0!</v>
      </c>
    </row>
    <row r="229" spans="1:49">
      <c r="A229" s="148"/>
      <c r="B229" s="136"/>
      <c r="C229" s="89" t="e">
        <f>'Wind Calculations'!$B229*LN(10/$B$4)/LN($B$5/$B$4)</f>
        <v>#DIV/0!</v>
      </c>
      <c r="D229" s="89" t="e">
        <f t="shared" si="60"/>
        <v>#DIV/0!</v>
      </c>
      <c r="E229" s="89" t="e">
        <f t="shared" si="61"/>
        <v>#DIV/0!</v>
      </c>
      <c r="F229" s="89" t="e">
        <f t="shared" si="62"/>
        <v>#DIV/0!</v>
      </c>
      <c r="G229" s="89" t="e">
        <f t="shared" si="63"/>
        <v>#DIV/0!</v>
      </c>
      <c r="H229" s="138" t="e">
        <f>IF('Emission Calculations'!$B$9="flat",IF(0.053*'Wind Calculations'!$C229&gt;$B$3,58*('Wind Calculations'!$C229-$B$3)^2+25*('Wind Calculations'!$C229-$B$3),0),IF(D229&gt;$B$3,(58*(D229-$B$3)^2+25*(D229-$B$3))*$B$7,0)+IF(E229&gt;$B$3,(58*(E229-$B$3)^2+25*(E229-$B$3))*$C$7,0)+IF(F229&gt;$B$3,(58*(F229-$B$3)^2+25*(F229-$B$3))*$D$7,0)+IF(G229&gt;$B$3,(58*(G229-$B$3)^2+25*(G229-$B$3))*$E$7,0))</f>
        <v>#DIV/0!</v>
      </c>
      <c r="I229" s="138" t="e">
        <f>IF('Emission Calculations'!$B$9="flat",IF(0.056*'Wind Calculations'!$C229&gt;$B$3,1,0),IF(OR(D229&gt;$B$3,E229&gt;$B$3,F229&gt;$B$3,AND((G229&gt;$B$3),$B$7&gt;0)),1,0))</f>
        <v>#DIV/0!</v>
      </c>
      <c r="J229" s="139"/>
      <c r="K229" s="148"/>
      <c r="L229" s="136"/>
      <c r="M229" s="89" t="e">
        <f>'Wind Calculations'!$L229*LN(10/$L$4)/LN($L$5/$L$4)</f>
        <v>#DIV/0!</v>
      </c>
      <c r="N229" s="89" t="e">
        <f t="shared" si="64"/>
        <v>#DIV/0!</v>
      </c>
      <c r="O229" s="89" t="e">
        <f t="shared" si="65"/>
        <v>#DIV/0!</v>
      </c>
      <c r="P229" s="89" t="e">
        <f t="shared" si="66"/>
        <v>#DIV/0!</v>
      </c>
      <c r="Q229" s="89" t="e">
        <f t="shared" si="67"/>
        <v>#DIV/0!</v>
      </c>
      <c r="R229" s="89" t="e">
        <f>IF('Emission Calculations'!$C$9="flat",IF(0.053*'Wind Calculations'!$M229&gt;$L$3,58*('Wind Calculations'!$M229-$L$3)^2+25*('Wind Calculations'!$M229-$L$3),0),IF(N229&gt;$L$3,(58*(N229-$L$3)^2+25*(N229-$L$3))*$L$7,0)+IF(O229&gt;$L$3,(58*(O229-$L$3)^2+25*(O229-$L$3))*$M$7,0)+IF(P229&gt;$L$3,(58*(P229-$L$3)^2+25*(P229-$L$3))*$N$7,0)+IF(Q229&gt;$L$3,(58*(Q229-$L$3)^2+25*(Q229-$L$3))*$O$7,0))</f>
        <v>#DIV/0!</v>
      </c>
      <c r="S229" s="89" t="e">
        <f>IF('Emission Calculations'!$C$9="flat",IF(0.056*'Wind Calculations'!$M229&gt;$L$3,1,0),IF(OR(N229&gt;$L$3,O229&gt;$L$3,P229&gt;$L$3,AND((Q229&gt;$L$3),$L$7&gt;0)),1,0))</f>
        <v>#DIV/0!</v>
      </c>
      <c r="T229" s="47"/>
      <c r="U229" s="148"/>
      <c r="V229" s="136"/>
      <c r="W229" s="89" t="e">
        <f>'Wind Calculations'!$V229*LN(10/$V$4)/LN($V$5/$V$4)</f>
        <v>#DIV/0!</v>
      </c>
      <c r="X229" s="89" t="e">
        <f t="shared" si="68"/>
        <v>#DIV/0!</v>
      </c>
      <c r="Y229" s="89" t="e">
        <f t="shared" si="69"/>
        <v>#DIV/0!</v>
      </c>
      <c r="Z229" s="89" t="e">
        <f t="shared" si="70"/>
        <v>#DIV/0!</v>
      </c>
      <c r="AA229" s="89" t="e">
        <f t="shared" si="71"/>
        <v>#DIV/0!</v>
      </c>
      <c r="AB229" s="89" t="e">
        <f>IF('Emission Calculations'!$D$9="flat",IF(0.053*'Wind Calculations'!$W229&gt;$V$3,58*('Wind Calculations'!$W229-$L$3)^2+25*('Wind Calculations'!$W229-$L$3),0),IF(X229&gt;$L$3,(58*(X229-$L$3)^2+25*(X229-$L$3))*$V$7,0)+IF(Y229&gt;$V$3,(58*(Y229-$V$3)^2+25*(Y229-$V$3))*$W$7,0)+IF(Z229&gt;$V$3,(58*(Z229-$V$3)^2+25*(Z229-$V$3))*$X$7,0)+IF(AA229&gt;$V$3,(58*(AA229-$V$3)^2+25*(AA229-$V$3))*$Y$7,0))</f>
        <v>#DIV/0!</v>
      </c>
      <c r="AC229" s="89" t="e">
        <f>IF('Emission Calculations'!$D$9="flat",IF(0.056*'Wind Calculations'!$W229&gt;$V$3,1,0),IF(OR(X229&gt;$V$3,Y229&gt;$V$3,Z229&gt;$V$3,AND((AA229&gt;$V$3),$V$7&gt;0)),1,0))</f>
        <v>#DIV/0!</v>
      </c>
      <c r="AD229" s="47"/>
      <c r="AE229" s="148"/>
      <c r="AF229" s="136"/>
      <c r="AG229" s="89" t="e">
        <f>'Wind Calculations'!$AF229*LN(10/$AF$4)/LN($AF$5/$AF$4)</f>
        <v>#DIV/0!</v>
      </c>
      <c r="AH229" s="89" t="e">
        <f t="shared" si="72"/>
        <v>#DIV/0!</v>
      </c>
      <c r="AI229" s="89" t="e">
        <f t="shared" si="73"/>
        <v>#DIV/0!</v>
      </c>
      <c r="AJ229" s="89" t="e">
        <f t="shared" si="74"/>
        <v>#DIV/0!</v>
      </c>
      <c r="AK229" s="89" t="e">
        <f t="shared" si="75"/>
        <v>#DIV/0!</v>
      </c>
      <c r="AL229" s="89" t="e">
        <f>IF('Emission Calculations'!$E$9="flat",IF(0.053*'Wind Calculations'!$AG229&gt;$AF$3,58*('Wind Calculations'!$AG229-$AF$3)^2+25*('Wind Calculations'!$AG229-$AF$3),0),IF(AH229&gt;$AF$3,(58*(AH229-$AF$3)^2+25*(AH229-$AF$3))*$AF$7,0)+IF(AI229&gt;$AF$3,(58*(AI229-$AF$3)^2+25*(AI229-$AF$3))*$AG$7,0)+IF(AJ229&gt;$AF$3,(58*(AJ229-$AF$3)^2+25*(AJ229-$AF$3))*$AH$7,0)+IF(AK229&gt;$AF$3,(58*(AK229-$AF$3)^2+25*(AK229-$AF$3))*$AI$7,0))</f>
        <v>#DIV/0!</v>
      </c>
      <c r="AM229" s="89" t="e">
        <f>IF('Emission Calculations'!$E$9="flat",IF(0.056*'Wind Calculations'!$AG229&gt;$AF$3,1,0),IF(OR(AH229&gt;$AF$3,AI229&gt;$AF$3,AJ229&gt;$AF$3,AND((AK229&gt;$AF$3),$AF$7&gt;0)),1,0))</f>
        <v>#DIV/0!</v>
      </c>
      <c r="AN229" s="47"/>
      <c r="AO229" s="148"/>
      <c r="AP229" s="136"/>
      <c r="AQ229" s="89" t="e">
        <f>'Wind Calculations'!$AP229*LN(10/$AP$4)/LN($AP$5/$AP$4)</f>
        <v>#DIV/0!</v>
      </c>
      <c r="AR229" s="89" t="e">
        <f t="shared" si="76"/>
        <v>#DIV/0!</v>
      </c>
      <c r="AS229" s="89" t="e">
        <f t="shared" si="77"/>
        <v>#DIV/0!</v>
      </c>
      <c r="AT229" s="89" t="e">
        <f t="shared" si="78"/>
        <v>#DIV/0!</v>
      </c>
      <c r="AU229" s="89" t="e">
        <f t="shared" si="79"/>
        <v>#DIV/0!</v>
      </c>
      <c r="AV229" s="89" t="e">
        <f>IF('Emission Calculations'!$F$9="flat",IF(0.053*'Wind Calculations'!$AQ229&gt;$AP$3,58*('Wind Calculations'!$AQ229-$AP$3)^2+25*('Wind Calculations'!$AQ229-$AP$3),0),IF(AR229&gt;$AP$3,(58*(AR229-$AP$3)^2+25*(AR229-$AP$3))*$AP$7,0)+IF(AS229&gt;$AP$3,(58*(AS229-$AP$3)^2+25*(AS229-$AP$3))*$AQ$7,0)+IF(AT229&gt;$AP$3,(58*(AT229-$AP$3)^2+25*(AT229-$AP$3))*$AR$7,0)+IF(AU229&gt;$AP$3,(58*(AU229-$AP$3)^2+25*(AU229-$AP$3))*$AS$7,0))</f>
        <v>#DIV/0!</v>
      </c>
      <c r="AW229" s="89" t="e">
        <f>IF('Emission Calculations'!$F$9="flat",IF(0.056*'Wind Calculations'!$AQ229&gt;$AP$3,1,0),IF(OR(AR229&gt;$AP$3,AS229&gt;$AP$3,AT229&gt;$AP$3,AND((AU229&gt;$AP$3),$AP$7&gt;0)),1,0))</f>
        <v>#DIV/0!</v>
      </c>
    </row>
    <row r="230" spans="1:49">
      <c r="A230" s="148"/>
      <c r="B230" s="136"/>
      <c r="C230" s="89" t="e">
        <f>'Wind Calculations'!$B230*LN(10/$B$4)/LN($B$5/$B$4)</f>
        <v>#DIV/0!</v>
      </c>
      <c r="D230" s="89" t="e">
        <f t="shared" si="60"/>
        <v>#DIV/0!</v>
      </c>
      <c r="E230" s="89" t="e">
        <f t="shared" si="61"/>
        <v>#DIV/0!</v>
      </c>
      <c r="F230" s="89" t="e">
        <f t="shared" si="62"/>
        <v>#DIV/0!</v>
      </c>
      <c r="G230" s="89" t="e">
        <f t="shared" si="63"/>
        <v>#DIV/0!</v>
      </c>
      <c r="H230" s="138" t="e">
        <f>IF('Emission Calculations'!$B$9="flat",IF(0.053*'Wind Calculations'!$C230&gt;$B$3,58*('Wind Calculations'!$C230-$B$3)^2+25*('Wind Calculations'!$C230-$B$3),0),IF(D230&gt;$B$3,(58*(D230-$B$3)^2+25*(D230-$B$3))*$B$7,0)+IF(E230&gt;$B$3,(58*(E230-$B$3)^2+25*(E230-$B$3))*$C$7,0)+IF(F230&gt;$B$3,(58*(F230-$B$3)^2+25*(F230-$B$3))*$D$7,0)+IF(G230&gt;$B$3,(58*(G230-$B$3)^2+25*(G230-$B$3))*$E$7,0))</f>
        <v>#DIV/0!</v>
      </c>
      <c r="I230" s="138" t="e">
        <f>IF('Emission Calculations'!$B$9="flat",IF(0.056*'Wind Calculations'!$C230&gt;$B$3,1,0),IF(OR(D230&gt;$B$3,E230&gt;$B$3,F230&gt;$B$3,AND((G230&gt;$B$3),$B$7&gt;0)),1,0))</f>
        <v>#DIV/0!</v>
      </c>
      <c r="J230" s="139"/>
      <c r="K230" s="148"/>
      <c r="L230" s="136"/>
      <c r="M230" s="89" t="e">
        <f>'Wind Calculations'!$L230*LN(10/$L$4)/LN($L$5/$L$4)</f>
        <v>#DIV/0!</v>
      </c>
      <c r="N230" s="89" t="e">
        <f t="shared" si="64"/>
        <v>#DIV/0!</v>
      </c>
      <c r="O230" s="89" t="e">
        <f t="shared" si="65"/>
        <v>#DIV/0!</v>
      </c>
      <c r="P230" s="89" t="e">
        <f t="shared" si="66"/>
        <v>#DIV/0!</v>
      </c>
      <c r="Q230" s="89" t="e">
        <f t="shared" si="67"/>
        <v>#DIV/0!</v>
      </c>
      <c r="R230" s="89" t="e">
        <f>IF('Emission Calculations'!$C$9="flat",IF(0.053*'Wind Calculations'!$M230&gt;$L$3,58*('Wind Calculations'!$M230-$L$3)^2+25*('Wind Calculations'!$M230-$L$3),0),IF(N230&gt;$L$3,(58*(N230-$L$3)^2+25*(N230-$L$3))*$L$7,0)+IF(O230&gt;$L$3,(58*(O230-$L$3)^2+25*(O230-$L$3))*$M$7,0)+IF(P230&gt;$L$3,(58*(P230-$L$3)^2+25*(P230-$L$3))*$N$7,0)+IF(Q230&gt;$L$3,(58*(Q230-$L$3)^2+25*(Q230-$L$3))*$O$7,0))</f>
        <v>#DIV/0!</v>
      </c>
      <c r="S230" s="89" t="e">
        <f>IF('Emission Calculations'!$C$9="flat",IF(0.056*'Wind Calculations'!$M230&gt;$L$3,1,0),IF(OR(N230&gt;$L$3,O230&gt;$L$3,P230&gt;$L$3,AND((Q230&gt;$L$3),$L$7&gt;0)),1,0))</f>
        <v>#DIV/0!</v>
      </c>
      <c r="T230" s="47"/>
      <c r="U230" s="148"/>
      <c r="V230" s="136"/>
      <c r="W230" s="89" t="e">
        <f>'Wind Calculations'!$V230*LN(10/$V$4)/LN($V$5/$V$4)</f>
        <v>#DIV/0!</v>
      </c>
      <c r="X230" s="89" t="e">
        <f t="shared" si="68"/>
        <v>#DIV/0!</v>
      </c>
      <c r="Y230" s="89" t="e">
        <f t="shared" si="69"/>
        <v>#DIV/0!</v>
      </c>
      <c r="Z230" s="89" t="e">
        <f t="shared" si="70"/>
        <v>#DIV/0!</v>
      </c>
      <c r="AA230" s="89" t="e">
        <f t="shared" si="71"/>
        <v>#DIV/0!</v>
      </c>
      <c r="AB230" s="89" t="e">
        <f>IF('Emission Calculations'!$D$9="flat",IF(0.053*'Wind Calculations'!$W230&gt;$V$3,58*('Wind Calculations'!$W230-$L$3)^2+25*('Wind Calculations'!$W230-$L$3),0),IF(X230&gt;$L$3,(58*(X230-$L$3)^2+25*(X230-$L$3))*$V$7,0)+IF(Y230&gt;$V$3,(58*(Y230-$V$3)^2+25*(Y230-$V$3))*$W$7,0)+IF(Z230&gt;$V$3,(58*(Z230-$V$3)^2+25*(Z230-$V$3))*$X$7,0)+IF(AA230&gt;$V$3,(58*(AA230-$V$3)^2+25*(AA230-$V$3))*$Y$7,0))</f>
        <v>#DIV/0!</v>
      </c>
      <c r="AC230" s="89" t="e">
        <f>IF('Emission Calculations'!$D$9="flat",IF(0.056*'Wind Calculations'!$W230&gt;$V$3,1,0),IF(OR(X230&gt;$V$3,Y230&gt;$V$3,Z230&gt;$V$3,AND((AA230&gt;$V$3),$V$7&gt;0)),1,0))</f>
        <v>#DIV/0!</v>
      </c>
      <c r="AD230" s="47"/>
      <c r="AE230" s="148"/>
      <c r="AF230" s="136"/>
      <c r="AG230" s="89" t="e">
        <f>'Wind Calculations'!$AF230*LN(10/$AF$4)/LN($AF$5/$AF$4)</f>
        <v>#DIV/0!</v>
      </c>
      <c r="AH230" s="89" t="e">
        <f t="shared" si="72"/>
        <v>#DIV/0!</v>
      </c>
      <c r="AI230" s="89" t="e">
        <f t="shared" si="73"/>
        <v>#DIV/0!</v>
      </c>
      <c r="AJ230" s="89" t="e">
        <f t="shared" si="74"/>
        <v>#DIV/0!</v>
      </c>
      <c r="AK230" s="89" t="e">
        <f t="shared" si="75"/>
        <v>#DIV/0!</v>
      </c>
      <c r="AL230" s="89" t="e">
        <f>IF('Emission Calculations'!$E$9="flat",IF(0.053*'Wind Calculations'!$AG230&gt;$AF$3,58*('Wind Calculations'!$AG230-$AF$3)^2+25*('Wind Calculations'!$AG230-$AF$3),0),IF(AH230&gt;$AF$3,(58*(AH230-$AF$3)^2+25*(AH230-$AF$3))*$AF$7,0)+IF(AI230&gt;$AF$3,(58*(AI230-$AF$3)^2+25*(AI230-$AF$3))*$AG$7,0)+IF(AJ230&gt;$AF$3,(58*(AJ230-$AF$3)^2+25*(AJ230-$AF$3))*$AH$7,0)+IF(AK230&gt;$AF$3,(58*(AK230-$AF$3)^2+25*(AK230-$AF$3))*$AI$7,0))</f>
        <v>#DIV/0!</v>
      </c>
      <c r="AM230" s="89" t="e">
        <f>IF('Emission Calculations'!$E$9="flat",IF(0.056*'Wind Calculations'!$AG230&gt;$AF$3,1,0),IF(OR(AH230&gt;$AF$3,AI230&gt;$AF$3,AJ230&gt;$AF$3,AND((AK230&gt;$AF$3),$AF$7&gt;0)),1,0))</f>
        <v>#DIV/0!</v>
      </c>
      <c r="AN230" s="47"/>
      <c r="AO230" s="148"/>
      <c r="AP230" s="136"/>
      <c r="AQ230" s="89" t="e">
        <f>'Wind Calculations'!$AP230*LN(10/$AP$4)/LN($AP$5/$AP$4)</f>
        <v>#DIV/0!</v>
      </c>
      <c r="AR230" s="89" t="e">
        <f t="shared" si="76"/>
        <v>#DIV/0!</v>
      </c>
      <c r="AS230" s="89" t="e">
        <f t="shared" si="77"/>
        <v>#DIV/0!</v>
      </c>
      <c r="AT230" s="89" t="e">
        <f t="shared" si="78"/>
        <v>#DIV/0!</v>
      </c>
      <c r="AU230" s="89" t="e">
        <f t="shared" si="79"/>
        <v>#DIV/0!</v>
      </c>
      <c r="AV230" s="89" t="e">
        <f>IF('Emission Calculations'!$F$9="flat",IF(0.053*'Wind Calculations'!$AQ230&gt;$AP$3,58*('Wind Calculations'!$AQ230-$AP$3)^2+25*('Wind Calculations'!$AQ230-$AP$3),0),IF(AR230&gt;$AP$3,(58*(AR230-$AP$3)^2+25*(AR230-$AP$3))*$AP$7,0)+IF(AS230&gt;$AP$3,(58*(AS230-$AP$3)^2+25*(AS230-$AP$3))*$AQ$7,0)+IF(AT230&gt;$AP$3,(58*(AT230-$AP$3)^2+25*(AT230-$AP$3))*$AR$7,0)+IF(AU230&gt;$AP$3,(58*(AU230-$AP$3)^2+25*(AU230-$AP$3))*$AS$7,0))</f>
        <v>#DIV/0!</v>
      </c>
      <c r="AW230" s="89" t="e">
        <f>IF('Emission Calculations'!$F$9="flat",IF(0.056*'Wind Calculations'!$AQ230&gt;$AP$3,1,0),IF(OR(AR230&gt;$AP$3,AS230&gt;$AP$3,AT230&gt;$AP$3,AND((AU230&gt;$AP$3),$AP$7&gt;0)),1,0))</f>
        <v>#DIV/0!</v>
      </c>
    </row>
    <row r="231" spans="1:49">
      <c r="A231" s="148"/>
      <c r="B231" s="136"/>
      <c r="C231" s="89" t="e">
        <f>'Wind Calculations'!$B231*LN(10/$B$4)/LN($B$5/$B$4)</f>
        <v>#DIV/0!</v>
      </c>
      <c r="D231" s="89" t="e">
        <f t="shared" si="60"/>
        <v>#DIV/0!</v>
      </c>
      <c r="E231" s="89" t="e">
        <f t="shared" si="61"/>
        <v>#DIV/0!</v>
      </c>
      <c r="F231" s="89" t="e">
        <f t="shared" si="62"/>
        <v>#DIV/0!</v>
      </c>
      <c r="G231" s="89" t="e">
        <f t="shared" si="63"/>
        <v>#DIV/0!</v>
      </c>
      <c r="H231" s="138" t="e">
        <f>IF('Emission Calculations'!$B$9="flat",IF(0.053*'Wind Calculations'!$C231&gt;$B$3,58*('Wind Calculations'!$C231-$B$3)^2+25*('Wind Calculations'!$C231-$B$3),0),IF(D231&gt;$B$3,(58*(D231-$B$3)^2+25*(D231-$B$3))*$B$7,0)+IF(E231&gt;$B$3,(58*(E231-$B$3)^2+25*(E231-$B$3))*$C$7,0)+IF(F231&gt;$B$3,(58*(F231-$B$3)^2+25*(F231-$B$3))*$D$7,0)+IF(G231&gt;$B$3,(58*(G231-$B$3)^2+25*(G231-$B$3))*$E$7,0))</f>
        <v>#DIV/0!</v>
      </c>
      <c r="I231" s="138" t="e">
        <f>IF('Emission Calculations'!$B$9="flat",IF(0.056*'Wind Calculations'!$C231&gt;$B$3,1,0),IF(OR(D231&gt;$B$3,E231&gt;$B$3,F231&gt;$B$3,AND((G231&gt;$B$3),$B$7&gt;0)),1,0))</f>
        <v>#DIV/0!</v>
      </c>
      <c r="J231" s="139"/>
      <c r="K231" s="148"/>
      <c r="L231" s="136"/>
      <c r="M231" s="89" t="e">
        <f>'Wind Calculations'!$L231*LN(10/$L$4)/LN($L$5/$L$4)</f>
        <v>#DIV/0!</v>
      </c>
      <c r="N231" s="89" t="e">
        <f t="shared" si="64"/>
        <v>#DIV/0!</v>
      </c>
      <c r="O231" s="89" t="e">
        <f t="shared" si="65"/>
        <v>#DIV/0!</v>
      </c>
      <c r="P231" s="89" t="e">
        <f t="shared" si="66"/>
        <v>#DIV/0!</v>
      </c>
      <c r="Q231" s="89" t="e">
        <f t="shared" si="67"/>
        <v>#DIV/0!</v>
      </c>
      <c r="R231" s="89" t="e">
        <f>IF('Emission Calculations'!$C$9="flat",IF(0.053*'Wind Calculations'!$M231&gt;$L$3,58*('Wind Calculations'!$M231-$L$3)^2+25*('Wind Calculations'!$M231-$L$3),0),IF(N231&gt;$L$3,(58*(N231-$L$3)^2+25*(N231-$L$3))*$L$7,0)+IF(O231&gt;$L$3,(58*(O231-$L$3)^2+25*(O231-$L$3))*$M$7,0)+IF(P231&gt;$L$3,(58*(P231-$L$3)^2+25*(P231-$L$3))*$N$7,0)+IF(Q231&gt;$L$3,(58*(Q231-$L$3)^2+25*(Q231-$L$3))*$O$7,0))</f>
        <v>#DIV/0!</v>
      </c>
      <c r="S231" s="89" t="e">
        <f>IF('Emission Calculations'!$C$9="flat",IF(0.056*'Wind Calculations'!$M231&gt;$L$3,1,0),IF(OR(N231&gt;$L$3,O231&gt;$L$3,P231&gt;$L$3,AND((Q231&gt;$L$3),$L$7&gt;0)),1,0))</f>
        <v>#DIV/0!</v>
      </c>
      <c r="T231" s="47"/>
      <c r="U231" s="148"/>
      <c r="V231" s="136"/>
      <c r="W231" s="89" t="e">
        <f>'Wind Calculations'!$V231*LN(10/$V$4)/LN($V$5/$V$4)</f>
        <v>#DIV/0!</v>
      </c>
      <c r="X231" s="89" t="e">
        <f t="shared" si="68"/>
        <v>#DIV/0!</v>
      </c>
      <c r="Y231" s="89" t="e">
        <f t="shared" si="69"/>
        <v>#DIV/0!</v>
      </c>
      <c r="Z231" s="89" t="e">
        <f t="shared" si="70"/>
        <v>#DIV/0!</v>
      </c>
      <c r="AA231" s="89" t="e">
        <f t="shared" si="71"/>
        <v>#DIV/0!</v>
      </c>
      <c r="AB231" s="89" t="e">
        <f>IF('Emission Calculations'!$D$9="flat",IF(0.053*'Wind Calculations'!$W231&gt;$V$3,58*('Wind Calculations'!$W231-$L$3)^2+25*('Wind Calculations'!$W231-$L$3),0),IF(X231&gt;$L$3,(58*(X231-$L$3)^2+25*(X231-$L$3))*$V$7,0)+IF(Y231&gt;$V$3,(58*(Y231-$V$3)^2+25*(Y231-$V$3))*$W$7,0)+IF(Z231&gt;$V$3,(58*(Z231-$V$3)^2+25*(Z231-$V$3))*$X$7,0)+IF(AA231&gt;$V$3,(58*(AA231-$V$3)^2+25*(AA231-$V$3))*$Y$7,0))</f>
        <v>#DIV/0!</v>
      </c>
      <c r="AC231" s="89" t="e">
        <f>IF('Emission Calculations'!$D$9="flat",IF(0.056*'Wind Calculations'!$W231&gt;$V$3,1,0),IF(OR(X231&gt;$V$3,Y231&gt;$V$3,Z231&gt;$V$3,AND((AA231&gt;$V$3),$V$7&gt;0)),1,0))</f>
        <v>#DIV/0!</v>
      </c>
      <c r="AD231" s="47"/>
      <c r="AE231" s="148"/>
      <c r="AF231" s="136"/>
      <c r="AG231" s="89" t="e">
        <f>'Wind Calculations'!$AF231*LN(10/$AF$4)/LN($AF$5/$AF$4)</f>
        <v>#DIV/0!</v>
      </c>
      <c r="AH231" s="89" t="e">
        <f t="shared" si="72"/>
        <v>#DIV/0!</v>
      </c>
      <c r="AI231" s="89" t="e">
        <f t="shared" si="73"/>
        <v>#DIV/0!</v>
      </c>
      <c r="AJ231" s="89" t="e">
        <f t="shared" si="74"/>
        <v>#DIV/0!</v>
      </c>
      <c r="AK231" s="89" t="e">
        <f t="shared" si="75"/>
        <v>#DIV/0!</v>
      </c>
      <c r="AL231" s="89" t="e">
        <f>IF('Emission Calculations'!$E$9="flat",IF(0.053*'Wind Calculations'!$AG231&gt;$AF$3,58*('Wind Calculations'!$AG231-$AF$3)^2+25*('Wind Calculations'!$AG231-$AF$3),0),IF(AH231&gt;$AF$3,(58*(AH231-$AF$3)^2+25*(AH231-$AF$3))*$AF$7,0)+IF(AI231&gt;$AF$3,(58*(AI231-$AF$3)^2+25*(AI231-$AF$3))*$AG$7,0)+IF(AJ231&gt;$AF$3,(58*(AJ231-$AF$3)^2+25*(AJ231-$AF$3))*$AH$7,0)+IF(AK231&gt;$AF$3,(58*(AK231-$AF$3)^2+25*(AK231-$AF$3))*$AI$7,0))</f>
        <v>#DIV/0!</v>
      </c>
      <c r="AM231" s="89" t="e">
        <f>IF('Emission Calculations'!$E$9="flat",IF(0.056*'Wind Calculations'!$AG231&gt;$AF$3,1,0),IF(OR(AH231&gt;$AF$3,AI231&gt;$AF$3,AJ231&gt;$AF$3,AND((AK231&gt;$AF$3),$AF$7&gt;0)),1,0))</f>
        <v>#DIV/0!</v>
      </c>
      <c r="AN231" s="47"/>
      <c r="AO231" s="148"/>
      <c r="AP231" s="136"/>
      <c r="AQ231" s="89" t="e">
        <f>'Wind Calculations'!$AP231*LN(10/$AP$4)/LN($AP$5/$AP$4)</f>
        <v>#DIV/0!</v>
      </c>
      <c r="AR231" s="89" t="e">
        <f t="shared" si="76"/>
        <v>#DIV/0!</v>
      </c>
      <c r="AS231" s="89" t="e">
        <f t="shared" si="77"/>
        <v>#DIV/0!</v>
      </c>
      <c r="AT231" s="89" t="e">
        <f t="shared" si="78"/>
        <v>#DIV/0!</v>
      </c>
      <c r="AU231" s="89" t="e">
        <f t="shared" si="79"/>
        <v>#DIV/0!</v>
      </c>
      <c r="AV231" s="89" t="e">
        <f>IF('Emission Calculations'!$F$9="flat",IF(0.053*'Wind Calculations'!$AQ231&gt;$AP$3,58*('Wind Calculations'!$AQ231-$AP$3)^2+25*('Wind Calculations'!$AQ231-$AP$3),0),IF(AR231&gt;$AP$3,(58*(AR231-$AP$3)^2+25*(AR231-$AP$3))*$AP$7,0)+IF(AS231&gt;$AP$3,(58*(AS231-$AP$3)^2+25*(AS231-$AP$3))*$AQ$7,0)+IF(AT231&gt;$AP$3,(58*(AT231-$AP$3)^2+25*(AT231-$AP$3))*$AR$7,0)+IF(AU231&gt;$AP$3,(58*(AU231-$AP$3)^2+25*(AU231-$AP$3))*$AS$7,0))</f>
        <v>#DIV/0!</v>
      </c>
      <c r="AW231" s="89" t="e">
        <f>IF('Emission Calculations'!$F$9="flat",IF(0.056*'Wind Calculations'!$AQ231&gt;$AP$3,1,0),IF(OR(AR231&gt;$AP$3,AS231&gt;$AP$3,AT231&gt;$AP$3,AND((AU231&gt;$AP$3),$AP$7&gt;0)),1,0))</f>
        <v>#DIV/0!</v>
      </c>
    </row>
    <row r="232" spans="1:49">
      <c r="A232" s="148"/>
      <c r="B232" s="136"/>
      <c r="C232" s="89" t="e">
        <f>'Wind Calculations'!$B232*LN(10/$B$4)/LN($B$5/$B$4)</f>
        <v>#DIV/0!</v>
      </c>
      <c r="D232" s="89" t="e">
        <f t="shared" si="60"/>
        <v>#DIV/0!</v>
      </c>
      <c r="E232" s="89" t="e">
        <f t="shared" si="61"/>
        <v>#DIV/0!</v>
      </c>
      <c r="F232" s="89" t="e">
        <f t="shared" si="62"/>
        <v>#DIV/0!</v>
      </c>
      <c r="G232" s="89" t="e">
        <f t="shared" si="63"/>
        <v>#DIV/0!</v>
      </c>
      <c r="H232" s="138" t="e">
        <f>IF('Emission Calculations'!$B$9="flat",IF(0.053*'Wind Calculations'!$C232&gt;$B$3,58*('Wind Calculations'!$C232-$B$3)^2+25*('Wind Calculations'!$C232-$B$3),0),IF(D232&gt;$B$3,(58*(D232-$B$3)^2+25*(D232-$B$3))*$B$7,0)+IF(E232&gt;$B$3,(58*(E232-$B$3)^2+25*(E232-$B$3))*$C$7,0)+IF(F232&gt;$B$3,(58*(F232-$B$3)^2+25*(F232-$B$3))*$D$7,0)+IF(G232&gt;$B$3,(58*(G232-$B$3)^2+25*(G232-$B$3))*$E$7,0))</f>
        <v>#DIV/0!</v>
      </c>
      <c r="I232" s="138" t="e">
        <f>IF('Emission Calculations'!$B$9="flat",IF(0.056*'Wind Calculations'!$C232&gt;$B$3,1,0),IF(OR(D232&gt;$B$3,E232&gt;$B$3,F232&gt;$B$3,AND((G232&gt;$B$3),$B$7&gt;0)),1,0))</f>
        <v>#DIV/0!</v>
      </c>
      <c r="J232" s="139"/>
      <c r="K232" s="148"/>
      <c r="L232" s="136"/>
      <c r="M232" s="89" t="e">
        <f>'Wind Calculations'!$L232*LN(10/$L$4)/LN($L$5/$L$4)</f>
        <v>#DIV/0!</v>
      </c>
      <c r="N232" s="89" t="e">
        <f t="shared" si="64"/>
        <v>#DIV/0!</v>
      </c>
      <c r="O232" s="89" t="e">
        <f t="shared" si="65"/>
        <v>#DIV/0!</v>
      </c>
      <c r="P232" s="89" t="e">
        <f t="shared" si="66"/>
        <v>#DIV/0!</v>
      </c>
      <c r="Q232" s="89" t="e">
        <f t="shared" si="67"/>
        <v>#DIV/0!</v>
      </c>
      <c r="R232" s="89" t="e">
        <f>IF('Emission Calculations'!$C$9="flat",IF(0.053*'Wind Calculations'!$M232&gt;$L$3,58*('Wind Calculations'!$M232-$L$3)^2+25*('Wind Calculations'!$M232-$L$3),0),IF(N232&gt;$L$3,(58*(N232-$L$3)^2+25*(N232-$L$3))*$L$7,0)+IF(O232&gt;$L$3,(58*(O232-$L$3)^2+25*(O232-$L$3))*$M$7,0)+IF(P232&gt;$L$3,(58*(P232-$L$3)^2+25*(P232-$L$3))*$N$7,0)+IF(Q232&gt;$L$3,(58*(Q232-$L$3)^2+25*(Q232-$L$3))*$O$7,0))</f>
        <v>#DIV/0!</v>
      </c>
      <c r="S232" s="89" t="e">
        <f>IF('Emission Calculations'!$C$9="flat",IF(0.056*'Wind Calculations'!$M232&gt;$L$3,1,0),IF(OR(N232&gt;$L$3,O232&gt;$L$3,P232&gt;$L$3,AND((Q232&gt;$L$3),$L$7&gt;0)),1,0))</f>
        <v>#DIV/0!</v>
      </c>
      <c r="T232" s="47"/>
      <c r="U232" s="148"/>
      <c r="V232" s="136"/>
      <c r="W232" s="89" t="e">
        <f>'Wind Calculations'!$V232*LN(10/$V$4)/LN($V$5/$V$4)</f>
        <v>#DIV/0!</v>
      </c>
      <c r="X232" s="89" t="e">
        <f t="shared" si="68"/>
        <v>#DIV/0!</v>
      </c>
      <c r="Y232" s="89" t="e">
        <f t="shared" si="69"/>
        <v>#DIV/0!</v>
      </c>
      <c r="Z232" s="89" t="e">
        <f t="shared" si="70"/>
        <v>#DIV/0!</v>
      </c>
      <c r="AA232" s="89" t="e">
        <f t="shared" si="71"/>
        <v>#DIV/0!</v>
      </c>
      <c r="AB232" s="89" t="e">
        <f>IF('Emission Calculations'!$D$9="flat",IF(0.053*'Wind Calculations'!$W232&gt;$V$3,58*('Wind Calculations'!$W232-$L$3)^2+25*('Wind Calculations'!$W232-$L$3),0),IF(X232&gt;$L$3,(58*(X232-$L$3)^2+25*(X232-$L$3))*$V$7,0)+IF(Y232&gt;$V$3,(58*(Y232-$V$3)^2+25*(Y232-$V$3))*$W$7,0)+IF(Z232&gt;$V$3,(58*(Z232-$V$3)^2+25*(Z232-$V$3))*$X$7,0)+IF(AA232&gt;$V$3,(58*(AA232-$V$3)^2+25*(AA232-$V$3))*$Y$7,0))</f>
        <v>#DIV/0!</v>
      </c>
      <c r="AC232" s="89" t="e">
        <f>IF('Emission Calculations'!$D$9="flat",IF(0.056*'Wind Calculations'!$W232&gt;$V$3,1,0),IF(OR(X232&gt;$V$3,Y232&gt;$V$3,Z232&gt;$V$3,AND((AA232&gt;$V$3),$V$7&gt;0)),1,0))</f>
        <v>#DIV/0!</v>
      </c>
      <c r="AD232" s="47"/>
      <c r="AE232" s="148"/>
      <c r="AF232" s="136"/>
      <c r="AG232" s="89" t="e">
        <f>'Wind Calculations'!$AF232*LN(10/$AF$4)/LN($AF$5/$AF$4)</f>
        <v>#DIV/0!</v>
      </c>
      <c r="AH232" s="89" t="e">
        <f t="shared" si="72"/>
        <v>#DIV/0!</v>
      </c>
      <c r="AI232" s="89" t="e">
        <f t="shared" si="73"/>
        <v>#DIV/0!</v>
      </c>
      <c r="AJ232" s="89" t="e">
        <f t="shared" si="74"/>
        <v>#DIV/0!</v>
      </c>
      <c r="AK232" s="89" t="e">
        <f t="shared" si="75"/>
        <v>#DIV/0!</v>
      </c>
      <c r="AL232" s="89" t="e">
        <f>IF('Emission Calculations'!$E$9="flat",IF(0.053*'Wind Calculations'!$AG232&gt;$AF$3,58*('Wind Calculations'!$AG232-$AF$3)^2+25*('Wind Calculations'!$AG232-$AF$3),0),IF(AH232&gt;$AF$3,(58*(AH232-$AF$3)^2+25*(AH232-$AF$3))*$AF$7,0)+IF(AI232&gt;$AF$3,(58*(AI232-$AF$3)^2+25*(AI232-$AF$3))*$AG$7,0)+IF(AJ232&gt;$AF$3,(58*(AJ232-$AF$3)^2+25*(AJ232-$AF$3))*$AH$7,0)+IF(AK232&gt;$AF$3,(58*(AK232-$AF$3)^2+25*(AK232-$AF$3))*$AI$7,0))</f>
        <v>#DIV/0!</v>
      </c>
      <c r="AM232" s="89" t="e">
        <f>IF('Emission Calculations'!$E$9="flat",IF(0.056*'Wind Calculations'!$AG232&gt;$AF$3,1,0),IF(OR(AH232&gt;$AF$3,AI232&gt;$AF$3,AJ232&gt;$AF$3,AND((AK232&gt;$AF$3),$AF$7&gt;0)),1,0))</f>
        <v>#DIV/0!</v>
      </c>
      <c r="AN232" s="47"/>
      <c r="AO232" s="148"/>
      <c r="AP232" s="136"/>
      <c r="AQ232" s="89" t="e">
        <f>'Wind Calculations'!$AP232*LN(10/$AP$4)/LN($AP$5/$AP$4)</f>
        <v>#DIV/0!</v>
      </c>
      <c r="AR232" s="89" t="e">
        <f t="shared" si="76"/>
        <v>#DIV/0!</v>
      </c>
      <c r="AS232" s="89" t="e">
        <f t="shared" si="77"/>
        <v>#DIV/0!</v>
      </c>
      <c r="AT232" s="89" t="e">
        <f t="shared" si="78"/>
        <v>#DIV/0!</v>
      </c>
      <c r="AU232" s="89" t="e">
        <f t="shared" si="79"/>
        <v>#DIV/0!</v>
      </c>
      <c r="AV232" s="89" t="e">
        <f>IF('Emission Calculations'!$F$9="flat",IF(0.053*'Wind Calculations'!$AQ232&gt;$AP$3,58*('Wind Calculations'!$AQ232-$AP$3)^2+25*('Wind Calculations'!$AQ232-$AP$3),0),IF(AR232&gt;$AP$3,(58*(AR232-$AP$3)^2+25*(AR232-$AP$3))*$AP$7,0)+IF(AS232&gt;$AP$3,(58*(AS232-$AP$3)^2+25*(AS232-$AP$3))*$AQ$7,0)+IF(AT232&gt;$AP$3,(58*(AT232-$AP$3)^2+25*(AT232-$AP$3))*$AR$7,0)+IF(AU232&gt;$AP$3,(58*(AU232-$AP$3)^2+25*(AU232-$AP$3))*$AS$7,0))</f>
        <v>#DIV/0!</v>
      </c>
      <c r="AW232" s="89" t="e">
        <f>IF('Emission Calculations'!$F$9="flat",IF(0.056*'Wind Calculations'!$AQ232&gt;$AP$3,1,0),IF(OR(AR232&gt;$AP$3,AS232&gt;$AP$3,AT232&gt;$AP$3,AND((AU232&gt;$AP$3),$AP$7&gt;0)),1,0))</f>
        <v>#DIV/0!</v>
      </c>
    </row>
    <row r="233" spans="1:49">
      <c r="A233" s="148"/>
      <c r="B233" s="136"/>
      <c r="C233" s="89" t="e">
        <f>'Wind Calculations'!$B233*LN(10/$B$4)/LN($B$5/$B$4)</f>
        <v>#DIV/0!</v>
      </c>
      <c r="D233" s="89" t="e">
        <f t="shared" si="60"/>
        <v>#DIV/0!</v>
      </c>
      <c r="E233" s="89" t="e">
        <f t="shared" si="61"/>
        <v>#DIV/0!</v>
      </c>
      <c r="F233" s="89" t="e">
        <f t="shared" si="62"/>
        <v>#DIV/0!</v>
      </c>
      <c r="G233" s="89" t="e">
        <f t="shared" si="63"/>
        <v>#DIV/0!</v>
      </c>
      <c r="H233" s="138" t="e">
        <f>IF('Emission Calculations'!$B$9="flat",IF(0.053*'Wind Calculations'!$C233&gt;$B$3,58*('Wind Calculations'!$C233-$B$3)^2+25*('Wind Calculations'!$C233-$B$3),0),IF(D233&gt;$B$3,(58*(D233-$B$3)^2+25*(D233-$B$3))*$B$7,0)+IF(E233&gt;$B$3,(58*(E233-$B$3)^2+25*(E233-$B$3))*$C$7,0)+IF(F233&gt;$B$3,(58*(F233-$B$3)^2+25*(F233-$B$3))*$D$7,0)+IF(G233&gt;$B$3,(58*(G233-$B$3)^2+25*(G233-$B$3))*$E$7,0))</f>
        <v>#DIV/0!</v>
      </c>
      <c r="I233" s="138" t="e">
        <f>IF('Emission Calculations'!$B$9="flat",IF(0.056*'Wind Calculations'!$C233&gt;$B$3,1,0),IF(OR(D233&gt;$B$3,E233&gt;$B$3,F233&gt;$B$3,AND((G233&gt;$B$3),$B$7&gt;0)),1,0))</f>
        <v>#DIV/0!</v>
      </c>
      <c r="J233" s="139"/>
      <c r="K233" s="148"/>
      <c r="L233" s="136"/>
      <c r="M233" s="89" t="e">
        <f>'Wind Calculations'!$L233*LN(10/$L$4)/LN($L$5/$L$4)</f>
        <v>#DIV/0!</v>
      </c>
      <c r="N233" s="89" t="e">
        <f t="shared" si="64"/>
        <v>#DIV/0!</v>
      </c>
      <c r="O233" s="89" t="e">
        <f t="shared" si="65"/>
        <v>#DIV/0!</v>
      </c>
      <c r="P233" s="89" t="e">
        <f t="shared" si="66"/>
        <v>#DIV/0!</v>
      </c>
      <c r="Q233" s="89" t="e">
        <f t="shared" si="67"/>
        <v>#DIV/0!</v>
      </c>
      <c r="R233" s="89" t="e">
        <f>IF('Emission Calculations'!$C$9="flat",IF(0.053*'Wind Calculations'!$M233&gt;$L$3,58*('Wind Calculations'!$M233-$L$3)^2+25*('Wind Calculations'!$M233-$L$3),0),IF(N233&gt;$L$3,(58*(N233-$L$3)^2+25*(N233-$L$3))*$L$7,0)+IF(O233&gt;$L$3,(58*(O233-$L$3)^2+25*(O233-$L$3))*$M$7,0)+IF(P233&gt;$L$3,(58*(P233-$L$3)^2+25*(P233-$L$3))*$N$7,0)+IF(Q233&gt;$L$3,(58*(Q233-$L$3)^2+25*(Q233-$L$3))*$O$7,0))</f>
        <v>#DIV/0!</v>
      </c>
      <c r="S233" s="89" t="e">
        <f>IF('Emission Calculations'!$C$9="flat",IF(0.056*'Wind Calculations'!$M233&gt;$L$3,1,0),IF(OR(N233&gt;$L$3,O233&gt;$L$3,P233&gt;$L$3,AND((Q233&gt;$L$3),$L$7&gt;0)),1,0))</f>
        <v>#DIV/0!</v>
      </c>
      <c r="T233" s="47"/>
      <c r="U233" s="148"/>
      <c r="V233" s="136"/>
      <c r="W233" s="89" t="e">
        <f>'Wind Calculations'!$V233*LN(10/$V$4)/LN($V$5/$V$4)</f>
        <v>#DIV/0!</v>
      </c>
      <c r="X233" s="89" t="e">
        <f t="shared" si="68"/>
        <v>#DIV/0!</v>
      </c>
      <c r="Y233" s="89" t="e">
        <f t="shared" si="69"/>
        <v>#DIV/0!</v>
      </c>
      <c r="Z233" s="89" t="e">
        <f t="shared" si="70"/>
        <v>#DIV/0!</v>
      </c>
      <c r="AA233" s="89" t="e">
        <f t="shared" si="71"/>
        <v>#DIV/0!</v>
      </c>
      <c r="AB233" s="89" t="e">
        <f>IF('Emission Calculations'!$D$9="flat",IF(0.053*'Wind Calculations'!$W233&gt;$V$3,58*('Wind Calculations'!$W233-$L$3)^2+25*('Wind Calculations'!$W233-$L$3),0),IF(X233&gt;$L$3,(58*(X233-$L$3)^2+25*(X233-$L$3))*$V$7,0)+IF(Y233&gt;$V$3,(58*(Y233-$V$3)^2+25*(Y233-$V$3))*$W$7,0)+IF(Z233&gt;$V$3,(58*(Z233-$V$3)^2+25*(Z233-$V$3))*$X$7,0)+IF(AA233&gt;$V$3,(58*(AA233-$V$3)^2+25*(AA233-$V$3))*$Y$7,0))</f>
        <v>#DIV/0!</v>
      </c>
      <c r="AC233" s="89" t="e">
        <f>IF('Emission Calculations'!$D$9="flat",IF(0.056*'Wind Calculations'!$W233&gt;$V$3,1,0),IF(OR(X233&gt;$V$3,Y233&gt;$V$3,Z233&gt;$V$3,AND((AA233&gt;$V$3),$V$7&gt;0)),1,0))</f>
        <v>#DIV/0!</v>
      </c>
      <c r="AD233" s="47"/>
      <c r="AE233" s="148"/>
      <c r="AF233" s="136"/>
      <c r="AG233" s="89" t="e">
        <f>'Wind Calculations'!$AF233*LN(10/$AF$4)/LN($AF$5/$AF$4)</f>
        <v>#DIV/0!</v>
      </c>
      <c r="AH233" s="89" t="e">
        <f t="shared" si="72"/>
        <v>#DIV/0!</v>
      </c>
      <c r="AI233" s="89" t="e">
        <f t="shared" si="73"/>
        <v>#DIV/0!</v>
      </c>
      <c r="AJ233" s="89" t="e">
        <f t="shared" si="74"/>
        <v>#DIV/0!</v>
      </c>
      <c r="AK233" s="89" t="e">
        <f t="shared" si="75"/>
        <v>#DIV/0!</v>
      </c>
      <c r="AL233" s="89" t="e">
        <f>IF('Emission Calculations'!$E$9="flat",IF(0.053*'Wind Calculations'!$AG233&gt;$AF$3,58*('Wind Calculations'!$AG233-$AF$3)^2+25*('Wind Calculations'!$AG233-$AF$3),0),IF(AH233&gt;$AF$3,(58*(AH233-$AF$3)^2+25*(AH233-$AF$3))*$AF$7,0)+IF(AI233&gt;$AF$3,(58*(AI233-$AF$3)^2+25*(AI233-$AF$3))*$AG$7,0)+IF(AJ233&gt;$AF$3,(58*(AJ233-$AF$3)^2+25*(AJ233-$AF$3))*$AH$7,0)+IF(AK233&gt;$AF$3,(58*(AK233-$AF$3)^2+25*(AK233-$AF$3))*$AI$7,0))</f>
        <v>#DIV/0!</v>
      </c>
      <c r="AM233" s="89" t="e">
        <f>IF('Emission Calculations'!$E$9="flat",IF(0.056*'Wind Calculations'!$AG233&gt;$AF$3,1,0),IF(OR(AH233&gt;$AF$3,AI233&gt;$AF$3,AJ233&gt;$AF$3,AND((AK233&gt;$AF$3),$AF$7&gt;0)),1,0))</f>
        <v>#DIV/0!</v>
      </c>
      <c r="AN233" s="47"/>
      <c r="AO233" s="148"/>
      <c r="AP233" s="136"/>
      <c r="AQ233" s="89" t="e">
        <f>'Wind Calculations'!$AP233*LN(10/$AP$4)/LN($AP$5/$AP$4)</f>
        <v>#DIV/0!</v>
      </c>
      <c r="AR233" s="89" t="e">
        <f t="shared" si="76"/>
        <v>#DIV/0!</v>
      </c>
      <c r="AS233" s="89" t="e">
        <f t="shared" si="77"/>
        <v>#DIV/0!</v>
      </c>
      <c r="AT233" s="89" t="e">
        <f t="shared" si="78"/>
        <v>#DIV/0!</v>
      </c>
      <c r="AU233" s="89" t="e">
        <f t="shared" si="79"/>
        <v>#DIV/0!</v>
      </c>
      <c r="AV233" s="89" t="e">
        <f>IF('Emission Calculations'!$F$9="flat",IF(0.053*'Wind Calculations'!$AQ233&gt;$AP$3,58*('Wind Calculations'!$AQ233-$AP$3)^2+25*('Wind Calculations'!$AQ233-$AP$3),0),IF(AR233&gt;$AP$3,(58*(AR233-$AP$3)^2+25*(AR233-$AP$3))*$AP$7,0)+IF(AS233&gt;$AP$3,(58*(AS233-$AP$3)^2+25*(AS233-$AP$3))*$AQ$7,0)+IF(AT233&gt;$AP$3,(58*(AT233-$AP$3)^2+25*(AT233-$AP$3))*$AR$7,0)+IF(AU233&gt;$AP$3,(58*(AU233-$AP$3)^2+25*(AU233-$AP$3))*$AS$7,0))</f>
        <v>#DIV/0!</v>
      </c>
      <c r="AW233" s="89" t="e">
        <f>IF('Emission Calculations'!$F$9="flat",IF(0.056*'Wind Calculations'!$AQ233&gt;$AP$3,1,0),IF(OR(AR233&gt;$AP$3,AS233&gt;$AP$3,AT233&gt;$AP$3,AND((AU233&gt;$AP$3),$AP$7&gt;0)),1,0))</f>
        <v>#DIV/0!</v>
      </c>
    </row>
    <row r="234" spans="1:49">
      <c r="A234" s="148"/>
      <c r="B234" s="136"/>
      <c r="C234" s="89" t="e">
        <f>'Wind Calculations'!$B234*LN(10/$B$4)/LN($B$5/$B$4)</f>
        <v>#DIV/0!</v>
      </c>
      <c r="D234" s="89" t="e">
        <f t="shared" si="60"/>
        <v>#DIV/0!</v>
      </c>
      <c r="E234" s="89" t="e">
        <f t="shared" si="61"/>
        <v>#DIV/0!</v>
      </c>
      <c r="F234" s="89" t="e">
        <f t="shared" si="62"/>
        <v>#DIV/0!</v>
      </c>
      <c r="G234" s="89" t="e">
        <f t="shared" si="63"/>
        <v>#DIV/0!</v>
      </c>
      <c r="H234" s="138" t="e">
        <f>IF('Emission Calculations'!$B$9="flat",IF(0.053*'Wind Calculations'!$C234&gt;$B$3,58*('Wind Calculations'!$C234-$B$3)^2+25*('Wind Calculations'!$C234-$B$3),0),IF(D234&gt;$B$3,(58*(D234-$B$3)^2+25*(D234-$B$3))*$B$7,0)+IF(E234&gt;$B$3,(58*(E234-$B$3)^2+25*(E234-$B$3))*$C$7,0)+IF(F234&gt;$B$3,(58*(F234-$B$3)^2+25*(F234-$B$3))*$D$7,0)+IF(G234&gt;$B$3,(58*(G234-$B$3)^2+25*(G234-$B$3))*$E$7,0))</f>
        <v>#DIV/0!</v>
      </c>
      <c r="I234" s="138" t="e">
        <f>IF('Emission Calculations'!$B$9="flat",IF(0.056*'Wind Calculations'!$C234&gt;$B$3,1,0),IF(OR(D234&gt;$B$3,E234&gt;$B$3,F234&gt;$B$3,AND((G234&gt;$B$3),$B$7&gt;0)),1,0))</f>
        <v>#DIV/0!</v>
      </c>
      <c r="J234" s="139"/>
      <c r="K234" s="148"/>
      <c r="L234" s="136"/>
      <c r="M234" s="89" t="e">
        <f>'Wind Calculations'!$L234*LN(10/$L$4)/LN($L$5/$L$4)</f>
        <v>#DIV/0!</v>
      </c>
      <c r="N234" s="89" t="e">
        <f t="shared" si="64"/>
        <v>#DIV/0!</v>
      </c>
      <c r="O234" s="89" t="e">
        <f t="shared" si="65"/>
        <v>#DIV/0!</v>
      </c>
      <c r="P234" s="89" t="e">
        <f t="shared" si="66"/>
        <v>#DIV/0!</v>
      </c>
      <c r="Q234" s="89" t="e">
        <f t="shared" si="67"/>
        <v>#DIV/0!</v>
      </c>
      <c r="R234" s="89" t="e">
        <f>IF('Emission Calculations'!$C$9="flat",IF(0.053*'Wind Calculations'!$M234&gt;$L$3,58*('Wind Calculations'!$M234-$L$3)^2+25*('Wind Calculations'!$M234-$L$3),0),IF(N234&gt;$L$3,(58*(N234-$L$3)^2+25*(N234-$L$3))*$L$7,0)+IF(O234&gt;$L$3,(58*(O234-$L$3)^2+25*(O234-$L$3))*$M$7,0)+IF(P234&gt;$L$3,(58*(P234-$L$3)^2+25*(P234-$L$3))*$N$7,0)+IF(Q234&gt;$L$3,(58*(Q234-$L$3)^2+25*(Q234-$L$3))*$O$7,0))</f>
        <v>#DIV/0!</v>
      </c>
      <c r="S234" s="89" t="e">
        <f>IF('Emission Calculations'!$C$9="flat",IF(0.056*'Wind Calculations'!$M234&gt;$L$3,1,0),IF(OR(N234&gt;$L$3,O234&gt;$L$3,P234&gt;$L$3,AND((Q234&gt;$L$3),$L$7&gt;0)),1,0))</f>
        <v>#DIV/0!</v>
      </c>
      <c r="T234" s="47"/>
      <c r="U234" s="148"/>
      <c r="V234" s="136"/>
      <c r="W234" s="89" t="e">
        <f>'Wind Calculations'!$V234*LN(10/$V$4)/LN($V$5/$V$4)</f>
        <v>#DIV/0!</v>
      </c>
      <c r="X234" s="89" t="e">
        <f t="shared" si="68"/>
        <v>#DIV/0!</v>
      </c>
      <c r="Y234" s="89" t="e">
        <f t="shared" si="69"/>
        <v>#DIV/0!</v>
      </c>
      <c r="Z234" s="89" t="e">
        <f t="shared" si="70"/>
        <v>#DIV/0!</v>
      </c>
      <c r="AA234" s="89" t="e">
        <f t="shared" si="71"/>
        <v>#DIV/0!</v>
      </c>
      <c r="AB234" s="89" t="e">
        <f>IF('Emission Calculations'!$D$9="flat",IF(0.053*'Wind Calculations'!$W234&gt;$V$3,58*('Wind Calculations'!$W234-$L$3)^2+25*('Wind Calculations'!$W234-$L$3),0),IF(X234&gt;$L$3,(58*(X234-$L$3)^2+25*(X234-$L$3))*$V$7,0)+IF(Y234&gt;$V$3,(58*(Y234-$V$3)^2+25*(Y234-$V$3))*$W$7,0)+IF(Z234&gt;$V$3,(58*(Z234-$V$3)^2+25*(Z234-$V$3))*$X$7,0)+IF(AA234&gt;$V$3,(58*(AA234-$V$3)^2+25*(AA234-$V$3))*$Y$7,0))</f>
        <v>#DIV/0!</v>
      </c>
      <c r="AC234" s="89" t="e">
        <f>IF('Emission Calculations'!$D$9="flat",IF(0.056*'Wind Calculations'!$W234&gt;$V$3,1,0),IF(OR(X234&gt;$V$3,Y234&gt;$V$3,Z234&gt;$V$3,AND((AA234&gt;$V$3),$V$7&gt;0)),1,0))</f>
        <v>#DIV/0!</v>
      </c>
      <c r="AD234" s="47"/>
      <c r="AE234" s="148"/>
      <c r="AF234" s="136"/>
      <c r="AG234" s="89" t="e">
        <f>'Wind Calculations'!$AF234*LN(10/$AF$4)/LN($AF$5/$AF$4)</f>
        <v>#DIV/0!</v>
      </c>
      <c r="AH234" s="89" t="e">
        <f t="shared" si="72"/>
        <v>#DIV/0!</v>
      </c>
      <c r="AI234" s="89" t="e">
        <f t="shared" si="73"/>
        <v>#DIV/0!</v>
      </c>
      <c r="AJ234" s="89" t="e">
        <f t="shared" si="74"/>
        <v>#DIV/0!</v>
      </c>
      <c r="AK234" s="89" t="e">
        <f t="shared" si="75"/>
        <v>#DIV/0!</v>
      </c>
      <c r="AL234" s="89" t="e">
        <f>IF('Emission Calculations'!$E$9="flat",IF(0.053*'Wind Calculations'!$AG234&gt;$AF$3,58*('Wind Calculations'!$AG234-$AF$3)^2+25*('Wind Calculations'!$AG234-$AF$3),0),IF(AH234&gt;$AF$3,(58*(AH234-$AF$3)^2+25*(AH234-$AF$3))*$AF$7,0)+IF(AI234&gt;$AF$3,(58*(AI234-$AF$3)^2+25*(AI234-$AF$3))*$AG$7,0)+IF(AJ234&gt;$AF$3,(58*(AJ234-$AF$3)^2+25*(AJ234-$AF$3))*$AH$7,0)+IF(AK234&gt;$AF$3,(58*(AK234-$AF$3)^2+25*(AK234-$AF$3))*$AI$7,0))</f>
        <v>#DIV/0!</v>
      </c>
      <c r="AM234" s="89" t="e">
        <f>IF('Emission Calculations'!$E$9="flat",IF(0.056*'Wind Calculations'!$AG234&gt;$AF$3,1,0),IF(OR(AH234&gt;$AF$3,AI234&gt;$AF$3,AJ234&gt;$AF$3,AND((AK234&gt;$AF$3),$AF$7&gt;0)),1,0))</f>
        <v>#DIV/0!</v>
      </c>
      <c r="AN234" s="47"/>
      <c r="AO234" s="148"/>
      <c r="AP234" s="136"/>
      <c r="AQ234" s="89" t="e">
        <f>'Wind Calculations'!$AP234*LN(10/$AP$4)/LN($AP$5/$AP$4)</f>
        <v>#DIV/0!</v>
      </c>
      <c r="AR234" s="89" t="e">
        <f t="shared" si="76"/>
        <v>#DIV/0!</v>
      </c>
      <c r="AS234" s="89" t="e">
        <f t="shared" si="77"/>
        <v>#DIV/0!</v>
      </c>
      <c r="AT234" s="89" t="e">
        <f t="shared" si="78"/>
        <v>#DIV/0!</v>
      </c>
      <c r="AU234" s="89" t="e">
        <f t="shared" si="79"/>
        <v>#DIV/0!</v>
      </c>
      <c r="AV234" s="89" t="e">
        <f>IF('Emission Calculations'!$F$9="flat",IF(0.053*'Wind Calculations'!$AQ234&gt;$AP$3,58*('Wind Calculations'!$AQ234-$AP$3)^2+25*('Wind Calculations'!$AQ234-$AP$3),0),IF(AR234&gt;$AP$3,(58*(AR234-$AP$3)^2+25*(AR234-$AP$3))*$AP$7,0)+IF(AS234&gt;$AP$3,(58*(AS234-$AP$3)^2+25*(AS234-$AP$3))*$AQ$7,0)+IF(AT234&gt;$AP$3,(58*(AT234-$AP$3)^2+25*(AT234-$AP$3))*$AR$7,0)+IF(AU234&gt;$AP$3,(58*(AU234-$AP$3)^2+25*(AU234-$AP$3))*$AS$7,0))</f>
        <v>#DIV/0!</v>
      </c>
      <c r="AW234" s="89" t="e">
        <f>IF('Emission Calculations'!$F$9="flat",IF(0.056*'Wind Calculations'!$AQ234&gt;$AP$3,1,0),IF(OR(AR234&gt;$AP$3,AS234&gt;$AP$3,AT234&gt;$AP$3,AND((AU234&gt;$AP$3),$AP$7&gt;0)),1,0))</f>
        <v>#DIV/0!</v>
      </c>
    </row>
    <row r="235" spans="1:49">
      <c r="A235" s="148"/>
      <c r="B235" s="136"/>
      <c r="C235" s="89" t="e">
        <f>'Wind Calculations'!$B235*LN(10/$B$4)/LN($B$5/$B$4)</f>
        <v>#DIV/0!</v>
      </c>
      <c r="D235" s="89" t="e">
        <f t="shared" si="60"/>
        <v>#DIV/0!</v>
      </c>
      <c r="E235" s="89" t="e">
        <f t="shared" si="61"/>
        <v>#DIV/0!</v>
      </c>
      <c r="F235" s="89" t="e">
        <f t="shared" si="62"/>
        <v>#DIV/0!</v>
      </c>
      <c r="G235" s="89" t="e">
        <f t="shared" si="63"/>
        <v>#DIV/0!</v>
      </c>
      <c r="H235" s="138" t="e">
        <f>IF('Emission Calculations'!$B$9="flat",IF(0.053*'Wind Calculations'!$C235&gt;$B$3,58*('Wind Calculations'!$C235-$B$3)^2+25*('Wind Calculations'!$C235-$B$3),0),IF(D235&gt;$B$3,(58*(D235-$B$3)^2+25*(D235-$B$3))*$B$7,0)+IF(E235&gt;$B$3,(58*(E235-$B$3)^2+25*(E235-$B$3))*$C$7,0)+IF(F235&gt;$B$3,(58*(F235-$B$3)^2+25*(F235-$B$3))*$D$7,0)+IF(G235&gt;$B$3,(58*(G235-$B$3)^2+25*(G235-$B$3))*$E$7,0))</f>
        <v>#DIV/0!</v>
      </c>
      <c r="I235" s="138" t="e">
        <f>IF('Emission Calculations'!$B$9="flat",IF(0.056*'Wind Calculations'!$C235&gt;$B$3,1,0),IF(OR(D235&gt;$B$3,E235&gt;$B$3,F235&gt;$B$3,AND((G235&gt;$B$3),$B$7&gt;0)),1,0))</f>
        <v>#DIV/0!</v>
      </c>
      <c r="J235" s="139"/>
      <c r="K235" s="148"/>
      <c r="L235" s="136"/>
      <c r="M235" s="89" t="e">
        <f>'Wind Calculations'!$L235*LN(10/$L$4)/LN($L$5/$L$4)</f>
        <v>#DIV/0!</v>
      </c>
      <c r="N235" s="89" t="e">
        <f t="shared" si="64"/>
        <v>#DIV/0!</v>
      </c>
      <c r="O235" s="89" t="e">
        <f t="shared" si="65"/>
        <v>#DIV/0!</v>
      </c>
      <c r="P235" s="89" t="e">
        <f t="shared" si="66"/>
        <v>#DIV/0!</v>
      </c>
      <c r="Q235" s="89" t="e">
        <f t="shared" si="67"/>
        <v>#DIV/0!</v>
      </c>
      <c r="R235" s="89" t="e">
        <f>IF('Emission Calculations'!$C$9="flat",IF(0.053*'Wind Calculations'!$M235&gt;$L$3,58*('Wind Calculations'!$M235-$L$3)^2+25*('Wind Calculations'!$M235-$L$3),0),IF(N235&gt;$L$3,(58*(N235-$L$3)^2+25*(N235-$L$3))*$L$7,0)+IF(O235&gt;$L$3,(58*(O235-$L$3)^2+25*(O235-$L$3))*$M$7,0)+IF(P235&gt;$L$3,(58*(P235-$L$3)^2+25*(P235-$L$3))*$N$7,0)+IF(Q235&gt;$L$3,(58*(Q235-$L$3)^2+25*(Q235-$L$3))*$O$7,0))</f>
        <v>#DIV/0!</v>
      </c>
      <c r="S235" s="89" t="e">
        <f>IF('Emission Calculations'!$C$9="flat",IF(0.056*'Wind Calculations'!$M235&gt;$L$3,1,0),IF(OR(N235&gt;$L$3,O235&gt;$L$3,P235&gt;$L$3,AND((Q235&gt;$L$3),$L$7&gt;0)),1,0))</f>
        <v>#DIV/0!</v>
      </c>
      <c r="T235" s="47"/>
      <c r="U235" s="148"/>
      <c r="V235" s="136"/>
      <c r="W235" s="89" t="e">
        <f>'Wind Calculations'!$V235*LN(10/$V$4)/LN($V$5/$V$4)</f>
        <v>#DIV/0!</v>
      </c>
      <c r="X235" s="89" t="e">
        <f t="shared" si="68"/>
        <v>#DIV/0!</v>
      </c>
      <c r="Y235" s="89" t="e">
        <f t="shared" si="69"/>
        <v>#DIV/0!</v>
      </c>
      <c r="Z235" s="89" t="e">
        <f t="shared" si="70"/>
        <v>#DIV/0!</v>
      </c>
      <c r="AA235" s="89" t="e">
        <f t="shared" si="71"/>
        <v>#DIV/0!</v>
      </c>
      <c r="AB235" s="89" t="e">
        <f>IF('Emission Calculations'!$D$9="flat",IF(0.053*'Wind Calculations'!$W235&gt;$V$3,58*('Wind Calculations'!$W235-$L$3)^2+25*('Wind Calculations'!$W235-$L$3),0),IF(X235&gt;$L$3,(58*(X235-$L$3)^2+25*(X235-$L$3))*$V$7,0)+IF(Y235&gt;$V$3,(58*(Y235-$V$3)^2+25*(Y235-$V$3))*$W$7,0)+IF(Z235&gt;$V$3,(58*(Z235-$V$3)^2+25*(Z235-$V$3))*$X$7,0)+IF(AA235&gt;$V$3,(58*(AA235-$V$3)^2+25*(AA235-$V$3))*$Y$7,0))</f>
        <v>#DIV/0!</v>
      </c>
      <c r="AC235" s="89" t="e">
        <f>IF('Emission Calculations'!$D$9="flat",IF(0.056*'Wind Calculations'!$W235&gt;$V$3,1,0),IF(OR(X235&gt;$V$3,Y235&gt;$V$3,Z235&gt;$V$3,AND((AA235&gt;$V$3),$V$7&gt;0)),1,0))</f>
        <v>#DIV/0!</v>
      </c>
      <c r="AD235" s="47"/>
      <c r="AE235" s="148"/>
      <c r="AF235" s="136"/>
      <c r="AG235" s="89" t="e">
        <f>'Wind Calculations'!$AF235*LN(10/$AF$4)/LN($AF$5/$AF$4)</f>
        <v>#DIV/0!</v>
      </c>
      <c r="AH235" s="89" t="e">
        <f t="shared" si="72"/>
        <v>#DIV/0!</v>
      </c>
      <c r="AI235" s="89" t="e">
        <f t="shared" si="73"/>
        <v>#DIV/0!</v>
      </c>
      <c r="AJ235" s="89" t="e">
        <f t="shared" si="74"/>
        <v>#DIV/0!</v>
      </c>
      <c r="AK235" s="89" t="e">
        <f t="shared" si="75"/>
        <v>#DIV/0!</v>
      </c>
      <c r="AL235" s="89" t="e">
        <f>IF('Emission Calculations'!$E$9="flat",IF(0.053*'Wind Calculations'!$AG235&gt;$AF$3,58*('Wind Calculations'!$AG235-$AF$3)^2+25*('Wind Calculations'!$AG235-$AF$3),0),IF(AH235&gt;$AF$3,(58*(AH235-$AF$3)^2+25*(AH235-$AF$3))*$AF$7,0)+IF(AI235&gt;$AF$3,(58*(AI235-$AF$3)^2+25*(AI235-$AF$3))*$AG$7,0)+IF(AJ235&gt;$AF$3,(58*(AJ235-$AF$3)^2+25*(AJ235-$AF$3))*$AH$7,0)+IF(AK235&gt;$AF$3,(58*(AK235-$AF$3)^2+25*(AK235-$AF$3))*$AI$7,0))</f>
        <v>#DIV/0!</v>
      </c>
      <c r="AM235" s="89" t="e">
        <f>IF('Emission Calculations'!$E$9="flat",IF(0.056*'Wind Calculations'!$AG235&gt;$AF$3,1,0),IF(OR(AH235&gt;$AF$3,AI235&gt;$AF$3,AJ235&gt;$AF$3,AND((AK235&gt;$AF$3),$AF$7&gt;0)),1,0))</f>
        <v>#DIV/0!</v>
      </c>
      <c r="AN235" s="47"/>
      <c r="AO235" s="148"/>
      <c r="AP235" s="136"/>
      <c r="AQ235" s="89" t="e">
        <f>'Wind Calculations'!$AP235*LN(10/$AP$4)/LN($AP$5/$AP$4)</f>
        <v>#DIV/0!</v>
      </c>
      <c r="AR235" s="89" t="e">
        <f t="shared" si="76"/>
        <v>#DIV/0!</v>
      </c>
      <c r="AS235" s="89" t="e">
        <f t="shared" si="77"/>
        <v>#DIV/0!</v>
      </c>
      <c r="AT235" s="89" t="e">
        <f t="shared" si="78"/>
        <v>#DIV/0!</v>
      </c>
      <c r="AU235" s="89" t="e">
        <f t="shared" si="79"/>
        <v>#DIV/0!</v>
      </c>
      <c r="AV235" s="89" t="e">
        <f>IF('Emission Calculations'!$F$9="flat",IF(0.053*'Wind Calculations'!$AQ235&gt;$AP$3,58*('Wind Calculations'!$AQ235-$AP$3)^2+25*('Wind Calculations'!$AQ235-$AP$3),0),IF(AR235&gt;$AP$3,(58*(AR235-$AP$3)^2+25*(AR235-$AP$3))*$AP$7,0)+IF(AS235&gt;$AP$3,(58*(AS235-$AP$3)^2+25*(AS235-$AP$3))*$AQ$7,0)+IF(AT235&gt;$AP$3,(58*(AT235-$AP$3)^2+25*(AT235-$AP$3))*$AR$7,0)+IF(AU235&gt;$AP$3,(58*(AU235-$AP$3)^2+25*(AU235-$AP$3))*$AS$7,0))</f>
        <v>#DIV/0!</v>
      </c>
      <c r="AW235" s="89" t="e">
        <f>IF('Emission Calculations'!$F$9="flat",IF(0.056*'Wind Calculations'!$AQ235&gt;$AP$3,1,0),IF(OR(AR235&gt;$AP$3,AS235&gt;$AP$3,AT235&gt;$AP$3,AND((AU235&gt;$AP$3),$AP$7&gt;0)),1,0))</f>
        <v>#DIV/0!</v>
      </c>
    </row>
    <row r="236" spans="1:49">
      <c r="A236" s="148"/>
      <c r="B236" s="136"/>
      <c r="C236" s="89" t="e">
        <f>'Wind Calculations'!$B236*LN(10/$B$4)/LN($B$5/$B$4)</f>
        <v>#DIV/0!</v>
      </c>
      <c r="D236" s="89" t="e">
        <f t="shared" si="60"/>
        <v>#DIV/0!</v>
      </c>
      <c r="E236" s="89" t="e">
        <f t="shared" si="61"/>
        <v>#DIV/0!</v>
      </c>
      <c r="F236" s="89" t="e">
        <f t="shared" si="62"/>
        <v>#DIV/0!</v>
      </c>
      <c r="G236" s="89" t="e">
        <f t="shared" si="63"/>
        <v>#DIV/0!</v>
      </c>
      <c r="H236" s="138" t="e">
        <f>IF('Emission Calculations'!$B$9="flat",IF(0.053*'Wind Calculations'!$C236&gt;$B$3,58*('Wind Calculations'!$C236-$B$3)^2+25*('Wind Calculations'!$C236-$B$3),0),IF(D236&gt;$B$3,(58*(D236-$B$3)^2+25*(D236-$B$3))*$B$7,0)+IF(E236&gt;$B$3,(58*(E236-$B$3)^2+25*(E236-$B$3))*$C$7,0)+IF(F236&gt;$B$3,(58*(F236-$B$3)^2+25*(F236-$B$3))*$D$7,0)+IF(G236&gt;$B$3,(58*(G236-$B$3)^2+25*(G236-$B$3))*$E$7,0))</f>
        <v>#DIV/0!</v>
      </c>
      <c r="I236" s="138" t="e">
        <f>IF('Emission Calculations'!$B$9="flat",IF(0.056*'Wind Calculations'!$C236&gt;$B$3,1,0),IF(OR(D236&gt;$B$3,E236&gt;$B$3,F236&gt;$B$3,AND((G236&gt;$B$3),$B$7&gt;0)),1,0))</f>
        <v>#DIV/0!</v>
      </c>
      <c r="J236" s="139"/>
      <c r="K236" s="148"/>
      <c r="L236" s="136"/>
      <c r="M236" s="89" t="e">
        <f>'Wind Calculations'!$L236*LN(10/$L$4)/LN($L$5/$L$4)</f>
        <v>#DIV/0!</v>
      </c>
      <c r="N236" s="89" t="e">
        <f t="shared" si="64"/>
        <v>#DIV/0!</v>
      </c>
      <c r="O236" s="89" t="e">
        <f t="shared" si="65"/>
        <v>#DIV/0!</v>
      </c>
      <c r="P236" s="89" t="e">
        <f t="shared" si="66"/>
        <v>#DIV/0!</v>
      </c>
      <c r="Q236" s="89" t="e">
        <f t="shared" si="67"/>
        <v>#DIV/0!</v>
      </c>
      <c r="R236" s="89" t="e">
        <f>IF('Emission Calculations'!$C$9="flat",IF(0.053*'Wind Calculations'!$M236&gt;$L$3,58*('Wind Calculations'!$M236-$L$3)^2+25*('Wind Calculations'!$M236-$L$3),0),IF(N236&gt;$L$3,(58*(N236-$L$3)^2+25*(N236-$L$3))*$L$7,0)+IF(O236&gt;$L$3,(58*(O236-$L$3)^2+25*(O236-$L$3))*$M$7,0)+IF(P236&gt;$L$3,(58*(P236-$L$3)^2+25*(P236-$L$3))*$N$7,0)+IF(Q236&gt;$L$3,(58*(Q236-$L$3)^2+25*(Q236-$L$3))*$O$7,0))</f>
        <v>#DIV/0!</v>
      </c>
      <c r="S236" s="89" t="e">
        <f>IF('Emission Calculations'!$C$9="flat",IF(0.056*'Wind Calculations'!$M236&gt;$L$3,1,0),IF(OR(N236&gt;$L$3,O236&gt;$L$3,P236&gt;$L$3,AND((Q236&gt;$L$3),$L$7&gt;0)),1,0))</f>
        <v>#DIV/0!</v>
      </c>
      <c r="T236" s="47"/>
      <c r="U236" s="148"/>
      <c r="V236" s="136"/>
      <c r="W236" s="89" t="e">
        <f>'Wind Calculations'!$V236*LN(10/$V$4)/LN($V$5/$V$4)</f>
        <v>#DIV/0!</v>
      </c>
      <c r="X236" s="89" t="e">
        <f t="shared" si="68"/>
        <v>#DIV/0!</v>
      </c>
      <c r="Y236" s="89" t="e">
        <f t="shared" si="69"/>
        <v>#DIV/0!</v>
      </c>
      <c r="Z236" s="89" t="e">
        <f t="shared" si="70"/>
        <v>#DIV/0!</v>
      </c>
      <c r="AA236" s="89" t="e">
        <f t="shared" si="71"/>
        <v>#DIV/0!</v>
      </c>
      <c r="AB236" s="89" t="e">
        <f>IF('Emission Calculations'!$D$9="flat",IF(0.053*'Wind Calculations'!$W236&gt;$V$3,58*('Wind Calculations'!$W236-$L$3)^2+25*('Wind Calculations'!$W236-$L$3),0),IF(X236&gt;$L$3,(58*(X236-$L$3)^2+25*(X236-$L$3))*$V$7,0)+IF(Y236&gt;$V$3,(58*(Y236-$V$3)^2+25*(Y236-$V$3))*$W$7,0)+IF(Z236&gt;$V$3,(58*(Z236-$V$3)^2+25*(Z236-$V$3))*$X$7,0)+IF(AA236&gt;$V$3,(58*(AA236-$V$3)^2+25*(AA236-$V$3))*$Y$7,0))</f>
        <v>#DIV/0!</v>
      </c>
      <c r="AC236" s="89" t="e">
        <f>IF('Emission Calculations'!$D$9="flat",IF(0.056*'Wind Calculations'!$W236&gt;$V$3,1,0),IF(OR(X236&gt;$V$3,Y236&gt;$V$3,Z236&gt;$V$3,AND((AA236&gt;$V$3),$V$7&gt;0)),1,0))</f>
        <v>#DIV/0!</v>
      </c>
      <c r="AD236" s="47"/>
      <c r="AE236" s="148"/>
      <c r="AF236" s="136"/>
      <c r="AG236" s="89" t="e">
        <f>'Wind Calculations'!$AF236*LN(10/$AF$4)/LN($AF$5/$AF$4)</f>
        <v>#DIV/0!</v>
      </c>
      <c r="AH236" s="89" t="e">
        <f t="shared" si="72"/>
        <v>#DIV/0!</v>
      </c>
      <c r="AI236" s="89" t="e">
        <f t="shared" si="73"/>
        <v>#DIV/0!</v>
      </c>
      <c r="AJ236" s="89" t="e">
        <f t="shared" si="74"/>
        <v>#DIV/0!</v>
      </c>
      <c r="AK236" s="89" t="e">
        <f t="shared" si="75"/>
        <v>#DIV/0!</v>
      </c>
      <c r="AL236" s="89" t="e">
        <f>IF('Emission Calculations'!$E$9="flat",IF(0.053*'Wind Calculations'!$AG236&gt;$AF$3,58*('Wind Calculations'!$AG236-$AF$3)^2+25*('Wind Calculations'!$AG236-$AF$3),0),IF(AH236&gt;$AF$3,(58*(AH236-$AF$3)^2+25*(AH236-$AF$3))*$AF$7,0)+IF(AI236&gt;$AF$3,(58*(AI236-$AF$3)^2+25*(AI236-$AF$3))*$AG$7,0)+IF(AJ236&gt;$AF$3,(58*(AJ236-$AF$3)^2+25*(AJ236-$AF$3))*$AH$7,0)+IF(AK236&gt;$AF$3,(58*(AK236-$AF$3)^2+25*(AK236-$AF$3))*$AI$7,0))</f>
        <v>#DIV/0!</v>
      </c>
      <c r="AM236" s="89" t="e">
        <f>IF('Emission Calculations'!$E$9="flat",IF(0.056*'Wind Calculations'!$AG236&gt;$AF$3,1,0),IF(OR(AH236&gt;$AF$3,AI236&gt;$AF$3,AJ236&gt;$AF$3,AND((AK236&gt;$AF$3),$AF$7&gt;0)),1,0))</f>
        <v>#DIV/0!</v>
      </c>
      <c r="AN236" s="47"/>
      <c r="AO236" s="148"/>
      <c r="AP236" s="136"/>
      <c r="AQ236" s="89" t="e">
        <f>'Wind Calculations'!$AP236*LN(10/$AP$4)/LN($AP$5/$AP$4)</f>
        <v>#DIV/0!</v>
      </c>
      <c r="AR236" s="89" t="e">
        <f t="shared" si="76"/>
        <v>#DIV/0!</v>
      </c>
      <c r="AS236" s="89" t="e">
        <f t="shared" si="77"/>
        <v>#DIV/0!</v>
      </c>
      <c r="AT236" s="89" t="e">
        <f t="shared" si="78"/>
        <v>#DIV/0!</v>
      </c>
      <c r="AU236" s="89" t="e">
        <f t="shared" si="79"/>
        <v>#DIV/0!</v>
      </c>
      <c r="AV236" s="89" t="e">
        <f>IF('Emission Calculations'!$F$9="flat",IF(0.053*'Wind Calculations'!$AQ236&gt;$AP$3,58*('Wind Calculations'!$AQ236-$AP$3)^2+25*('Wind Calculations'!$AQ236-$AP$3),0),IF(AR236&gt;$AP$3,(58*(AR236-$AP$3)^2+25*(AR236-$AP$3))*$AP$7,0)+IF(AS236&gt;$AP$3,(58*(AS236-$AP$3)^2+25*(AS236-$AP$3))*$AQ$7,0)+IF(AT236&gt;$AP$3,(58*(AT236-$AP$3)^2+25*(AT236-$AP$3))*$AR$7,0)+IF(AU236&gt;$AP$3,(58*(AU236-$AP$3)^2+25*(AU236-$AP$3))*$AS$7,0))</f>
        <v>#DIV/0!</v>
      </c>
      <c r="AW236" s="89" t="e">
        <f>IF('Emission Calculations'!$F$9="flat",IF(0.056*'Wind Calculations'!$AQ236&gt;$AP$3,1,0),IF(OR(AR236&gt;$AP$3,AS236&gt;$AP$3,AT236&gt;$AP$3,AND((AU236&gt;$AP$3),$AP$7&gt;0)),1,0))</f>
        <v>#DIV/0!</v>
      </c>
    </row>
    <row r="237" spans="1:49">
      <c r="A237" s="148"/>
      <c r="B237" s="136"/>
      <c r="C237" s="89" t="e">
        <f>'Wind Calculations'!$B237*LN(10/$B$4)/LN($B$5/$B$4)</f>
        <v>#DIV/0!</v>
      </c>
      <c r="D237" s="89" t="e">
        <f t="shared" si="60"/>
        <v>#DIV/0!</v>
      </c>
      <c r="E237" s="89" t="e">
        <f t="shared" si="61"/>
        <v>#DIV/0!</v>
      </c>
      <c r="F237" s="89" t="e">
        <f t="shared" si="62"/>
        <v>#DIV/0!</v>
      </c>
      <c r="G237" s="89" t="e">
        <f t="shared" si="63"/>
        <v>#DIV/0!</v>
      </c>
      <c r="H237" s="138" t="e">
        <f>IF('Emission Calculations'!$B$9="flat",IF(0.053*'Wind Calculations'!$C237&gt;$B$3,58*('Wind Calculations'!$C237-$B$3)^2+25*('Wind Calculations'!$C237-$B$3),0),IF(D237&gt;$B$3,(58*(D237-$B$3)^2+25*(D237-$B$3))*$B$7,0)+IF(E237&gt;$B$3,(58*(E237-$B$3)^2+25*(E237-$B$3))*$C$7,0)+IF(F237&gt;$B$3,(58*(F237-$B$3)^2+25*(F237-$B$3))*$D$7,0)+IF(G237&gt;$B$3,(58*(G237-$B$3)^2+25*(G237-$B$3))*$E$7,0))</f>
        <v>#DIV/0!</v>
      </c>
      <c r="I237" s="138" t="e">
        <f>IF('Emission Calculations'!$B$9="flat",IF(0.056*'Wind Calculations'!$C237&gt;$B$3,1,0),IF(OR(D237&gt;$B$3,E237&gt;$B$3,F237&gt;$B$3,AND((G237&gt;$B$3),$B$7&gt;0)),1,0))</f>
        <v>#DIV/0!</v>
      </c>
      <c r="J237" s="139"/>
      <c r="K237" s="148"/>
      <c r="L237" s="136"/>
      <c r="M237" s="89" t="e">
        <f>'Wind Calculations'!$L237*LN(10/$L$4)/LN($L$5/$L$4)</f>
        <v>#DIV/0!</v>
      </c>
      <c r="N237" s="89" t="e">
        <f t="shared" si="64"/>
        <v>#DIV/0!</v>
      </c>
      <c r="O237" s="89" t="e">
        <f t="shared" si="65"/>
        <v>#DIV/0!</v>
      </c>
      <c r="P237" s="89" t="e">
        <f t="shared" si="66"/>
        <v>#DIV/0!</v>
      </c>
      <c r="Q237" s="89" t="e">
        <f t="shared" si="67"/>
        <v>#DIV/0!</v>
      </c>
      <c r="R237" s="89" t="e">
        <f>IF('Emission Calculations'!$C$9="flat",IF(0.053*'Wind Calculations'!$M237&gt;$L$3,58*('Wind Calculations'!$M237-$L$3)^2+25*('Wind Calculations'!$M237-$L$3),0),IF(N237&gt;$L$3,(58*(N237-$L$3)^2+25*(N237-$L$3))*$L$7,0)+IF(O237&gt;$L$3,(58*(O237-$L$3)^2+25*(O237-$L$3))*$M$7,0)+IF(P237&gt;$L$3,(58*(P237-$L$3)^2+25*(P237-$L$3))*$N$7,0)+IF(Q237&gt;$L$3,(58*(Q237-$L$3)^2+25*(Q237-$L$3))*$O$7,0))</f>
        <v>#DIV/0!</v>
      </c>
      <c r="S237" s="89" t="e">
        <f>IF('Emission Calculations'!$C$9="flat",IF(0.056*'Wind Calculations'!$M237&gt;$L$3,1,0),IF(OR(N237&gt;$L$3,O237&gt;$L$3,P237&gt;$L$3,AND((Q237&gt;$L$3),$L$7&gt;0)),1,0))</f>
        <v>#DIV/0!</v>
      </c>
      <c r="T237" s="47"/>
      <c r="U237" s="148"/>
      <c r="V237" s="136"/>
      <c r="W237" s="89" t="e">
        <f>'Wind Calculations'!$V237*LN(10/$V$4)/LN($V$5/$V$4)</f>
        <v>#DIV/0!</v>
      </c>
      <c r="X237" s="89" t="e">
        <f t="shared" si="68"/>
        <v>#DIV/0!</v>
      </c>
      <c r="Y237" s="89" t="e">
        <f t="shared" si="69"/>
        <v>#DIV/0!</v>
      </c>
      <c r="Z237" s="89" t="e">
        <f t="shared" si="70"/>
        <v>#DIV/0!</v>
      </c>
      <c r="AA237" s="89" t="e">
        <f t="shared" si="71"/>
        <v>#DIV/0!</v>
      </c>
      <c r="AB237" s="89" t="e">
        <f>IF('Emission Calculations'!$D$9="flat",IF(0.053*'Wind Calculations'!$W237&gt;$V$3,58*('Wind Calculations'!$W237-$L$3)^2+25*('Wind Calculations'!$W237-$L$3),0),IF(X237&gt;$L$3,(58*(X237-$L$3)^2+25*(X237-$L$3))*$V$7,0)+IF(Y237&gt;$V$3,(58*(Y237-$V$3)^2+25*(Y237-$V$3))*$W$7,0)+IF(Z237&gt;$V$3,(58*(Z237-$V$3)^2+25*(Z237-$V$3))*$X$7,0)+IF(AA237&gt;$V$3,(58*(AA237-$V$3)^2+25*(AA237-$V$3))*$Y$7,0))</f>
        <v>#DIV/0!</v>
      </c>
      <c r="AC237" s="89" t="e">
        <f>IF('Emission Calculations'!$D$9="flat",IF(0.056*'Wind Calculations'!$W237&gt;$V$3,1,0),IF(OR(X237&gt;$V$3,Y237&gt;$V$3,Z237&gt;$V$3,AND((AA237&gt;$V$3),$V$7&gt;0)),1,0))</f>
        <v>#DIV/0!</v>
      </c>
      <c r="AD237" s="47"/>
      <c r="AE237" s="148"/>
      <c r="AF237" s="136"/>
      <c r="AG237" s="89" t="e">
        <f>'Wind Calculations'!$AF237*LN(10/$AF$4)/LN($AF$5/$AF$4)</f>
        <v>#DIV/0!</v>
      </c>
      <c r="AH237" s="89" t="e">
        <f t="shared" si="72"/>
        <v>#DIV/0!</v>
      </c>
      <c r="AI237" s="89" t="e">
        <f t="shared" si="73"/>
        <v>#DIV/0!</v>
      </c>
      <c r="AJ237" s="89" t="e">
        <f t="shared" si="74"/>
        <v>#DIV/0!</v>
      </c>
      <c r="AK237" s="89" t="e">
        <f t="shared" si="75"/>
        <v>#DIV/0!</v>
      </c>
      <c r="AL237" s="89" t="e">
        <f>IF('Emission Calculations'!$E$9="flat",IF(0.053*'Wind Calculations'!$AG237&gt;$AF$3,58*('Wind Calculations'!$AG237-$AF$3)^2+25*('Wind Calculations'!$AG237-$AF$3),0),IF(AH237&gt;$AF$3,(58*(AH237-$AF$3)^2+25*(AH237-$AF$3))*$AF$7,0)+IF(AI237&gt;$AF$3,(58*(AI237-$AF$3)^2+25*(AI237-$AF$3))*$AG$7,0)+IF(AJ237&gt;$AF$3,(58*(AJ237-$AF$3)^2+25*(AJ237-$AF$3))*$AH$7,0)+IF(AK237&gt;$AF$3,(58*(AK237-$AF$3)^2+25*(AK237-$AF$3))*$AI$7,0))</f>
        <v>#DIV/0!</v>
      </c>
      <c r="AM237" s="89" t="e">
        <f>IF('Emission Calculations'!$E$9="flat",IF(0.056*'Wind Calculations'!$AG237&gt;$AF$3,1,0),IF(OR(AH237&gt;$AF$3,AI237&gt;$AF$3,AJ237&gt;$AF$3,AND((AK237&gt;$AF$3),$AF$7&gt;0)),1,0))</f>
        <v>#DIV/0!</v>
      </c>
      <c r="AN237" s="47"/>
      <c r="AO237" s="148"/>
      <c r="AP237" s="136"/>
      <c r="AQ237" s="89" t="e">
        <f>'Wind Calculations'!$AP237*LN(10/$AP$4)/LN($AP$5/$AP$4)</f>
        <v>#DIV/0!</v>
      </c>
      <c r="AR237" s="89" t="e">
        <f t="shared" si="76"/>
        <v>#DIV/0!</v>
      </c>
      <c r="AS237" s="89" t="e">
        <f t="shared" si="77"/>
        <v>#DIV/0!</v>
      </c>
      <c r="AT237" s="89" t="e">
        <f t="shared" si="78"/>
        <v>#DIV/0!</v>
      </c>
      <c r="AU237" s="89" t="e">
        <f t="shared" si="79"/>
        <v>#DIV/0!</v>
      </c>
      <c r="AV237" s="89" t="e">
        <f>IF('Emission Calculations'!$F$9="flat",IF(0.053*'Wind Calculations'!$AQ237&gt;$AP$3,58*('Wind Calculations'!$AQ237-$AP$3)^2+25*('Wind Calculations'!$AQ237-$AP$3),0),IF(AR237&gt;$AP$3,(58*(AR237-$AP$3)^2+25*(AR237-$AP$3))*$AP$7,0)+IF(AS237&gt;$AP$3,(58*(AS237-$AP$3)^2+25*(AS237-$AP$3))*$AQ$7,0)+IF(AT237&gt;$AP$3,(58*(AT237-$AP$3)^2+25*(AT237-$AP$3))*$AR$7,0)+IF(AU237&gt;$AP$3,(58*(AU237-$AP$3)^2+25*(AU237-$AP$3))*$AS$7,0))</f>
        <v>#DIV/0!</v>
      </c>
      <c r="AW237" s="89" t="e">
        <f>IF('Emission Calculations'!$F$9="flat",IF(0.056*'Wind Calculations'!$AQ237&gt;$AP$3,1,0),IF(OR(AR237&gt;$AP$3,AS237&gt;$AP$3,AT237&gt;$AP$3,AND((AU237&gt;$AP$3),$AP$7&gt;0)),1,0))</f>
        <v>#DIV/0!</v>
      </c>
    </row>
    <row r="238" spans="1:49">
      <c r="A238" s="148"/>
      <c r="B238" s="136"/>
      <c r="C238" s="89" t="e">
        <f>'Wind Calculations'!$B238*LN(10/$B$4)/LN($B$5/$B$4)</f>
        <v>#DIV/0!</v>
      </c>
      <c r="D238" s="89" t="e">
        <f t="shared" si="60"/>
        <v>#DIV/0!</v>
      </c>
      <c r="E238" s="89" t="e">
        <f t="shared" si="61"/>
        <v>#DIV/0!</v>
      </c>
      <c r="F238" s="89" t="e">
        <f t="shared" si="62"/>
        <v>#DIV/0!</v>
      </c>
      <c r="G238" s="89" t="e">
        <f t="shared" si="63"/>
        <v>#DIV/0!</v>
      </c>
      <c r="H238" s="138" t="e">
        <f>IF('Emission Calculations'!$B$9="flat",IF(0.053*'Wind Calculations'!$C238&gt;$B$3,58*('Wind Calculations'!$C238-$B$3)^2+25*('Wind Calculations'!$C238-$B$3),0),IF(D238&gt;$B$3,(58*(D238-$B$3)^2+25*(D238-$B$3))*$B$7,0)+IF(E238&gt;$B$3,(58*(E238-$B$3)^2+25*(E238-$B$3))*$C$7,0)+IF(F238&gt;$B$3,(58*(F238-$B$3)^2+25*(F238-$B$3))*$D$7,0)+IF(G238&gt;$B$3,(58*(G238-$B$3)^2+25*(G238-$B$3))*$E$7,0))</f>
        <v>#DIV/0!</v>
      </c>
      <c r="I238" s="138" t="e">
        <f>IF('Emission Calculations'!$B$9="flat",IF(0.056*'Wind Calculations'!$C238&gt;$B$3,1,0),IF(OR(D238&gt;$B$3,E238&gt;$B$3,F238&gt;$B$3,AND((G238&gt;$B$3),$B$7&gt;0)),1,0))</f>
        <v>#DIV/0!</v>
      </c>
      <c r="J238" s="139"/>
      <c r="K238" s="148"/>
      <c r="L238" s="136"/>
      <c r="M238" s="89" t="e">
        <f>'Wind Calculations'!$L238*LN(10/$L$4)/LN($L$5/$L$4)</f>
        <v>#DIV/0!</v>
      </c>
      <c r="N238" s="89" t="e">
        <f t="shared" si="64"/>
        <v>#DIV/0!</v>
      </c>
      <c r="O238" s="89" t="e">
        <f t="shared" si="65"/>
        <v>#DIV/0!</v>
      </c>
      <c r="P238" s="89" t="e">
        <f t="shared" si="66"/>
        <v>#DIV/0!</v>
      </c>
      <c r="Q238" s="89" t="e">
        <f t="shared" si="67"/>
        <v>#DIV/0!</v>
      </c>
      <c r="R238" s="89" t="e">
        <f>IF('Emission Calculations'!$C$9="flat",IF(0.053*'Wind Calculations'!$M238&gt;$L$3,58*('Wind Calculations'!$M238-$L$3)^2+25*('Wind Calculations'!$M238-$L$3),0),IF(N238&gt;$L$3,(58*(N238-$L$3)^2+25*(N238-$L$3))*$L$7,0)+IF(O238&gt;$L$3,(58*(O238-$L$3)^2+25*(O238-$L$3))*$M$7,0)+IF(P238&gt;$L$3,(58*(P238-$L$3)^2+25*(P238-$L$3))*$N$7,0)+IF(Q238&gt;$L$3,(58*(Q238-$L$3)^2+25*(Q238-$L$3))*$O$7,0))</f>
        <v>#DIV/0!</v>
      </c>
      <c r="S238" s="89" t="e">
        <f>IF('Emission Calculations'!$C$9="flat",IF(0.056*'Wind Calculations'!$M238&gt;$L$3,1,0),IF(OR(N238&gt;$L$3,O238&gt;$L$3,P238&gt;$L$3,AND((Q238&gt;$L$3),$L$7&gt;0)),1,0))</f>
        <v>#DIV/0!</v>
      </c>
      <c r="T238" s="47"/>
      <c r="U238" s="148"/>
      <c r="V238" s="136"/>
      <c r="W238" s="89" t="e">
        <f>'Wind Calculations'!$V238*LN(10/$V$4)/LN($V$5/$V$4)</f>
        <v>#DIV/0!</v>
      </c>
      <c r="X238" s="89" t="e">
        <f t="shared" si="68"/>
        <v>#DIV/0!</v>
      </c>
      <c r="Y238" s="89" t="e">
        <f t="shared" si="69"/>
        <v>#DIV/0!</v>
      </c>
      <c r="Z238" s="89" t="e">
        <f t="shared" si="70"/>
        <v>#DIV/0!</v>
      </c>
      <c r="AA238" s="89" t="e">
        <f t="shared" si="71"/>
        <v>#DIV/0!</v>
      </c>
      <c r="AB238" s="89" t="e">
        <f>IF('Emission Calculations'!$D$9="flat",IF(0.053*'Wind Calculations'!$W238&gt;$V$3,58*('Wind Calculations'!$W238-$L$3)^2+25*('Wind Calculations'!$W238-$L$3),0),IF(X238&gt;$L$3,(58*(X238-$L$3)^2+25*(X238-$L$3))*$V$7,0)+IF(Y238&gt;$V$3,(58*(Y238-$V$3)^2+25*(Y238-$V$3))*$W$7,0)+IF(Z238&gt;$V$3,(58*(Z238-$V$3)^2+25*(Z238-$V$3))*$X$7,0)+IF(AA238&gt;$V$3,(58*(AA238-$V$3)^2+25*(AA238-$V$3))*$Y$7,0))</f>
        <v>#DIV/0!</v>
      </c>
      <c r="AC238" s="89" t="e">
        <f>IF('Emission Calculations'!$D$9="flat",IF(0.056*'Wind Calculations'!$W238&gt;$V$3,1,0),IF(OR(X238&gt;$V$3,Y238&gt;$V$3,Z238&gt;$V$3,AND((AA238&gt;$V$3),$V$7&gt;0)),1,0))</f>
        <v>#DIV/0!</v>
      </c>
      <c r="AD238" s="47"/>
      <c r="AE238" s="148"/>
      <c r="AF238" s="136"/>
      <c r="AG238" s="89" t="e">
        <f>'Wind Calculations'!$AF238*LN(10/$AF$4)/LN($AF$5/$AF$4)</f>
        <v>#DIV/0!</v>
      </c>
      <c r="AH238" s="89" t="e">
        <f t="shared" si="72"/>
        <v>#DIV/0!</v>
      </c>
      <c r="AI238" s="89" t="e">
        <f t="shared" si="73"/>
        <v>#DIV/0!</v>
      </c>
      <c r="AJ238" s="89" t="e">
        <f t="shared" si="74"/>
        <v>#DIV/0!</v>
      </c>
      <c r="AK238" s="89" t="e">
        <f t="shared" si="75"/>
        <v>#DIV/0!</v>
      </c>
      <c r="AL238" s="89" t="e">
        <f>IF('Emission Calculations'!$E$9="flat",IF(0.053*'Wind Calculations'!$AG238&gt;$AF$3,58*('Wind Calculations'!$AG238-$AF$3)^2+25*('Wind Calculations'!$AG238-$AF$3),0),IF(AH238&gt;$AF$3,(58*(AH238-$AF$3)^2+25*(AH238-$AF$3))*$AF$7,0)+IF(AI238&gt;$AF$3,(58*(AI238-$AF$3)^2+25*(AI238-$AF$3))*$AG$7,0)+IF(AJ238&gt;$AF$3,(58*(AJ238-$AF$3)^2+25*(AJ238-$AF$3))*$AH$7,0)+IF(AK238&gt;$AF$3,(58*(AK238-$AF$3)^2+25*(AK238-$AF$3))*$AI$7,0))</f>
        <v>#DIV/0!</v>
      </c>
      <c r="AM238" s="89" t="e">
        <f>IF('Emission Calculations'!$E$9="flat",IF(0.056*'Wind Calculations'!$AG238&gt;$AF$3,1,0),IF(OR(AH238&gt;$AF$3,AI238&gt;$AF$3,AJ238&gt;$AF$3,AND((AK238&gt;$AF$3),$AF$7&gt;0)),1,0))</f>
        <v>#DIV/0!</v>
      </c>
      <c r="AN238" s="47"/>
      <c r="AO238" s="148"/>
      <c r="AP238" s="136"/>
      <c r="AQ238" s="89" t="e">
        <f>'Wind Calculations'!$AP238*LN(10/$AP$4)/LN($AP$5/$AP$4)</f>
        <v>#DIV/0!</v>
      </c>
      <c r="AR238" s="89" t="e">
        <f t="shared" si="76"/>
        <v>#DIV/0!</v>
      </c>
      <c r="AS238" s="89" t="e">
        <f t="shared" si="77"/>
        <v>#DIV/0!</v>
      </c>
      <c r="AT238" s="89" t="e">
        <f t="shared" si="78"/>
        <v>#DIV/0!</v>
      </c>
      <c r="AU238" s="89" t="e">
        <f t="shared" si="79"/>
        <v>#DIV/0!</v>
      </c>
      <c r="AV238" s="89" t="e">
        <f>IF('Emission Calculations'!$F$9="flat",IF(0.053*'Wind Calculations'!$AQ238&gt;$AP$3,58*('Wind Calculations'!$AQ238-$AP$3)^2+25*('Wind Calculations'!$AQ238-$AP$3),0),IF(AR238&gt;$AP$3,(58*(AR238-$AP$3)^2+25*(AR238-$AP$3))*$AP$7,0)+IF(AS238&gt;$AP$3,(58*(AS238-$AP$3)^2+25*(AS238-$AP$3))*$AQ$7,0)+IF(AT238&gt;$AP$3,(58*(AT238-$AP$3)^2+25*(AT238-$AP$3))*$AR$7,0)+IF(AU238&gt;$AP$3,(58*(AU238-$AP$3)^2+25*(AU238-$AP$3))*$AS$7,0))</f>
        <v>#DIV/0!</v>
      </c>
      <c r="AW238" s="89" t="e">
        <f>IF('Emission Calculations'!$F$9="flat",IF(0.056*'Wind Calculations'!$AQ238&gt;$AP$3,1,0),IF(OR(AR238&gt;$AP$3,AS238&gt;$AP$3,AT238&gt;$AP$3,AND((AU238&gt;$AP$3),$AP$7&gt;0)),1,0))</f>
        <v>#DIV/0!</v>
      </c>
    </row>
    <row r="239" spans="1:49">
      <c r="A239" s="148"/>
      <c r="B239" s="136"/>
      <c r="C239" s="89" t="e">
        <f>'Wind Calculations'!$B239*LN(10/$B$4)/LN($B$5/$B$4)</f>
        <v>#DIV/0!</v>
      </c>
      <c r="D239" s="89" t="e">
        <f t="shared" si="60"/>
        <v>#DIV/0!</v>
      </c>
      <c r="E239" s="89" t="e">
        <f t="shared" si="61"/>
        <v>#DIV/0!</v>
      </c>
      <c r="F239" s="89" t="e">
        <f t="shared" si="62"/>
        <v>#DIV/0!</v>
      </c>
      <c r="G239" s="89" t="e">
        <f t="shared" si="63"/>
        <v>#DIV/0!</v>
      </c>
      <c r="H239" s="138" t="e">
        <f>IF('Emission Calculations'!$B$9="flat",IF(0.053*'Wind Calculations'!$C239&gt;$B$3,58*('Wind Calculations'!$C239-$B$3)^2+25*('Wind Calculations'!$C239-$B$3),0),IF(D239&gt;$B$3,(58*(D239-$B$3)^2+25*(D239-$B$3))*$B$7,0)+IF(E239&gt;$B$3,(58*(E239-$B$3)^2+25*(E239-$B$3))*$C$7,0)+IF(F239&gt;$B$3,(58*(F239-$B$3)^2+25*(F239-$B$3))*$D$7,0)+IF(G239&gt;$B$3,(58*(G239-$B$3)^2+25*(G239-$B$3))*$E$7,0))</f>
        <v>#DIV/0!</v>
      </c>
      <c r="I239" s="138" t="e">
        <f>IF('Emission Calculations'!$B$9="flat",IF(0.056*'Wind Calculations'!$C239&gt;$B$3,1,0),IF(OR(D239&gt;$B$3,E239&gt;$B$3,F239&gt;$B$3,AND((G239&gt;$B$3),$B$7&gt;0)),1,0))</f>
        <v>#DIV/0!</v>
      </c>
      <c r="J239" s="139"/>
      <c r="K239" s="148"/>
      <c r="L239" s="136"/>
      <c r="M239" s="89" t="e">
        <f>'Wind Calculations'!$L239*LN(10/$L$4)/LN($L$5/$L$4)</f>
        <v>#DIV/0!</v>
      </c>
      <c r="N239" s="89" t="e">
        <f t="shared" si="64"/>
        <v>#DIV/0!</v>
      </c>
      <c r="O239" s="89" t="e">
        <f t="shared" si="65"/>
        <v>#DIV/0!</v>
      </c>
      <c r="P239" s="89" t="e">
        <f t="shared" si="66"/>
        <v>#DIV/0!</v>
      </c>
      <c r="Q239" s="89" t="e">
        <f t="shared" si="67"/>
        <v>#DIV/0!</v>
      </c>
      <c r="R239" s="89" t="e">
        <f>IF('Emission Calculations'!$C$9="flat",IF(0.053*'Wind Calculations'!$M239&gt;$L$3,58*('Wind Calculations'!$M239-$L$3)^2+25*('Wind Calculations'!$M239-$L$3),0),IF(N239&gt;$L$3,(58*(N239-$L$3)^2+25*(N239-$L$3))*$L$7,0)+IF(O239&gt;$L$3,(58*(O239-$L$3)^2+25*(O239-$L$3))*$M$7,0)+IF(P239&gt;$L$3,(58*(P239-$L$3)^2+25*(P239-$L$3))*$N$7,0)+IF(Q239&gt;$L$3,(58*(Q239-$L$3)^2+25*(Q239-$L$3))*$O$7,0))</f>
        <v>#DIV/0!</v>
      </c>
      <c r="S239" s="89" t="e">
        <f>IF('Emission Calculations'!$C$9="flat",IF(0.056*'Wind Calculations'!$M239&gt;$L$3,1,0),IF(OR(N239&gt;$L$3,O239&gt;$L$3,P239&gt;$L$3,AND((Q239&gt;$L$3),$L$7&gt;0)),1,0))</f>
        <v>#DIV/0!</v>
      </c>
      <c r="T239" s="47"/>
      <c r="U239" s="148"/>
      <c r="V239" s="136"/>
      <c r="W239" s="89" t="e">
        <f>'Wind Calculations'!$V239*LN(10/$V$4)/LN($V$5/$V$4)</f>
        <v>#DIV/0!</v>
      </c>
      <c r="X239" s="89" t="e">
        <f t="shared" si="68"/>
        <v>#DIV/0!</v>
      </c>
      <c r="Y239" s="89" t="e">
        <f t="shared" si="69"/>
        <v>#DIV/0!</v>
      </c>
      <c r="Z239" s="89" t="e">
        <f t="shared" si="70"/>
        <v>#DIV/0!</v>
      </c>
      <c r="AA239" s="89" t="e">
        <f t="shared" si="71"/>
        <v>#DIV/0!</v>
      </c>
      <c r="AB239" s="89" t="e">
        <f>IF('Emission Calculations'!$D$9="flat",IF(0.053*'Wind Calculations'!$W239&gt;$V$3,58*('Wind Calculations'!$W239-$L$3)^2+25*('Wind Calculations'!$W239-$L$3),0),IF(X239&gt;$L$3,(58*(X239-$L$3)^2+25*(X239-$L$3))*$V$7,0)+IF(Y239&gt;$V$3,(58*(Y239-$V$3)^2+25*(Y239-$V$3))*$W$7,0)+IF(Z239&gt;$V$3,(58*(Z239-$V$3)^2+25*(Z239-$V$3))*$X$7,0)+IF(AA239&gt;$V$3,(58*(AA239-$V$3)^2+25*(AA239-$V$3))*$Y$7,0))</f>
        <v>#DIV/0!</v>
      </c>
      <c r="AC239" s="89" t="e">
        <f>IF('Emission Calculations'!$D$9="flat",IF(0.056*'Wind Calculations'!$W239&gt;$V$3,1,0),IF(OR(X239&gt;$V$3,Y239&gt;$V$3,Z239&gt;$V$3,AND((AA239&gt;$V$3),$V$7&gt;0)),1,0))</f>
        <v>#DIV/0!</v>
      </c>
      <c r="AD239" s="47"/>
      <c r="AE239" s="148"/>
      <c r="AF239" s="136"/>
      <c r="AG239" s="89" t="e">
        <f>'Wind Calculations'!$AF239*LN(10/$AF$4)/LN($AF$5/$AF$4)</f>
        <v>#DIV/0!</v>
      </c>
      <c r="AH239" s="89" t="e">
        <f t="shared" si="72"/>
        <v>#DIV/0!</v>
      </c>
      <c r="AI239" s="89" t="e">
        <f t="shared" si="73"/>
        <v>#DIV/0!</v>
      </c>
      <c r="AJ239" s="89" t="e">
        <f t="shared" si="74"/>
        <v>#DIV/0!</v>
      </c>
      <c r="AK239" s="89" t="e">
        <f t="shared" si="75"/>
        <v>#DIV/0!</v>
      </c>
      <c r="AL239" s="89" t="e">
        <f>IF('Emission Calculations'!$E$9="flat",IF(0.053*'Wind Calculations'!$AG239&gt;$AF$3,58*('Wind Calculations'!$AG239-$AF$3)^2+25*('Wind Calculations'!$AG239-$AF$3),0),IF(AH239&gt;$AF$3,(58*(AH239-$AF$3)^2+25*(AH239-$AF$3))*$AF$7,0)+IF(AI239&gt;$AF$3,(58*(AI239-$AF$3)^2+25*(AI239-$AF$3))*$AG$7,0)+IF(AJ239&gt;$AF$3,(58*(AJ239-$AF$3)^2+25*(AJ239-$AF$3))*$AH$7,0)+IF(AK239&gt;$AF$3,(58*(AK239-$AF$3)^2+25*(AK239-$AF$3))*$AI$7,0))</f>
        <v>#DIV/0!</v>
      </c>
      <c r="AM239" s="89" t="e">
        <f>IF('Emission Calculations'!$E$9="flat",IF(0.056*'Wind Calculations'!$AG239&gt;$AF$3,1,0),IF(OR(AH239&gt;$AF$3,AI239&gt;$AF$3,AJ239&gt;$AF$3,AND((AK239&gt;$AF$3),$AF$7&gt;0)),1,0))</f>
        <v>#DIV/0!</v>
      </c>
      <c r="AN239" s="47"/>
      <c r="AO239" s="148"/>
      <c r="AP239" s="136"/>
      <c r="AQ239" s="89" t="e">
        <f>'Wind Calculations'!$AP239*LN(10/$AP$4)/LN($AP$5/$AP$4)</f>
        <v>#DIV/0!</v>
      </c>
      <c r="AR239" s="89" t="e">
        <f t="shared" si="76"/>
        <v>#DIV/0!</v>
      </c>
      <c r="AS239" s="89" t="e">
        <f t="shared" si="77"/>
        <v>#DIV/0!</v>
      </c>
      <c r="AT239" s="89" t="e">
        <f t="shared" si="78"/>
        <v>#DIV/0!</v>
      </c>
      <c r="AU239" s="89" t="e">
        <f t="shared" si="79"/>
        <v>#DIV/0!</v>
      </c>
      <c r="AV239" s="89" t="e">
        <f>IF('Emission Calculations'!$F$9="flat",IF(0.053*'Wind Calculations'!$AQ239&gt;$AP$3,58*('Wind Calculations'!$AQ239-$AP$3)^2+25*('Wind Calculations'!$AQ239-$AP$3),0),IF(AR239&gt;$AP$3,(58*(AR239-$AP$3)^2+25*(AR239-$AP$3))*$AP$7,0)+IF(AS239&gt;$AP$3,(58*(AS239-$AP$3)^2+25*(AS239-$AP$3))*$AQ$7,0)+IF(AT239&gt;$AP$3,(58*(AT239-$AP$3)^2+25*(AT239-$AP$3))*$AR$7,0)+IF(AU239&gt;$AP$3,(58*(AU239-$AP$3)^2+25*(AU239-$AP$3))*$AS$7,0))</f>
        <v>#DIV/0!</v>
      </c>
      <c r="AW239" s="89" t="e">
        <f>IF('Emission Calculations'!$F$9="flat",IF(0.056*'Wind Calculations'!$AQ239&gt;$AP$3,1,0),IF(OR(AR239&gt;$AP$3,AS239&gt;$AP$3,AT239&gt;$AP$3,AND((AU239&gt;$AP$3),$AP$7&gt;0)),1,0))</f>
        <v>#DIV/0!</v>
      </c>
    </row>
    <row r="240" spans="1:49">
      <c r="A240" s="148"/>
      <c r="B240" s="136"/>
      <c r="C240" s="89" t="e">
        <f>'Wind Calculations'!$B240*LN(10/$B$4)/LN($B$5/$B$4)</f>
        <v>#DIV/0!</v>
      </c>
      <c r="D240" s="89" t="e">
        <f t="shared" si="60"/>
        <v>#DIV/0!</v>
      </c>
      <c r="E240" s="89" t="e">
        <f t="shared" si="61"/>
        <v>#DIV/0!</v>
      </c>
      <c r="F240" s="89" t="e">
        <f t="shared" si="62"/>
        <v>#DIV/0!</v>
      </c>
      <c r="G240" s="89" t="e">
        <f t="shared" si="63"/>
        <v>#DIV/0!</v>
      </c>
      <c r="H240" s="138" t="e">
        <f>IF('Emission Calculations'!$B$9="flat",IF(0.053*'Wind Calculations'!$C240&gt;$B$3,58*('Wind Calculations'!$C240-$B$3)^2+25*('Wind Calculations'!$C240-$B$3),0),IF(D240&gt;$B$3,(58*(D240-$B$3)^2+25*(D240-$B$3))*$B$7,0)+IF(E240&gt;$B$3,(58*(E240-$B$3)^2+25*(E240-$B$3))*$C$7,0)+IF(F240&gt;$B$3,(58*(F240-$B$3)^2+25*(F240-$B$3))*$D$7,0)+IF(G240&gt;$B$3,(58*(G240-$B$3)^2+25*(G240-$B$3))*$E$7,0))</f>
        <v>#DIV/0!</v>
      </c>
      <c r="I240" s="138" t="e">
        <f>IF('Emission Calculations'!$B$9="flat",IF(0.056*'Wind Calculations'!$C240&gt;$B$3,1,0),IF(OR(D240&gt;$B$3,E240&gt;$B$3,F240&gt;$B$3,AND((G240&gt;$B$3),$B$7&gt;0)),1,0))</f>
        <v>#DIV/0!</v>
      </c>
      <c r="J240" s="139"/>
      <c r="K240" s="148"/>
      <c r="L240" s="136"/>
      <c r="M240" s="89" t="e">
        <f>'Wind Calculations'!$L240*LN(10/$L$4)/LN($L$5/$L$4)</f>
        <v>#DIV/0!</v>
      </c>
      <c r="N240" s="89" t="e">
        <f t="shared" si="64"/>
        <v>#DIV/0!</v>
      </c>
      <c r="O240" s="89" t="e">
        <f t="shared" si="65"/>
        <v>#DIV/0!</v>
      </c>
      <c r="P240" s="89" t="e">
        <f t="shared" si="66"/>
        <v>#DIV/0!</v>
      </c>
      <c r="Q240" s="89" t="e">
        <f t="shared" si="67"/>
        <v>#DIV/0!</v>
      </c>
      <c r="R240" s="89" t="e">
        <f>IF('Emission Calculations'!$C$9="flat",IF(0.053*'Wind Calculations'!$M240&gt;$L$3,58*('Wind Calculations'!$M240-$L$3)^2+25*('Wind Calculations'!$M240-$L$3),0),IF(N240&gt;$L$3,(58*(N240-$L$3)^2+25*(N240-$L$3))*$L$7,0)+IF(O240&gt;$L$3,(58*(O240-$L$3)^2+25*(O240-$L$3))*$M$7,0)+IF(P240&gt;$L$3,(58*(P240-$L$3)^2+25*(P240-$L$3))*$N$7,0)+IF(Q240&gt;$L$3,(58*(Q240-$L$3)^2+25*(Q240-$L$3))*$O$7,0))</f>
        <v>#DIV/0!</v>
      </c>
      <c r="S240" s="89" t="e">
        <f>IF('Emission Calculations'!$C$9="flat",IF(0.056*'Wind Calculations'!$M240&gt;$L$3,1,0),IF(OR(N240&gt;$L$3,O240&gt;$L$3,P240&gt;$L$3,AND((Q240&gt;$L$3),$L$7&gt;0)),1,0))</f>
        <v>#DIV/0!</v>
      </c>
      <c r="T240" s="47"/>
      <c r="U240" s="148"/>
      <c r="V240" s="136"/>
      <c r="W240" s="89" t="e">
        <f>'Wind Calculations'!$V240*LN(10/$V$4)/LN($V$5/$V$4)</f>
        <v>#DIV/0!</v>
      </c>
      <c r="X240" s="89" t="e">
        <f t="shared" si="68"/>
        <v>#DIV/0!</v>
      </c>
      <c r="Y240" s="89" t="e">
        <f t="shared" si="69"/>
        <v>#DIV/0!</v>
      </c>
      <c r="Z240" s="89" t="e">
        <f t="shared" si="70"/>
        <v>#DIV/0!</v>
      </c>
      <c r="AA240" s="89" t="e">
        <f t="shared" si="71"/>
        <v>#DIV/0!</v>
      </c>
      <c r="AB240" s="89" t="e">
        <f>IF('Emission Calculations'!$D$9="flat",IF(0.053*'Wind Calculations'!$W240&gt;$V$3,58*('Wind Calculations'!$W240-$L$3)^2+25*('Wind Calculations'!$W240-$L$3),0),IF(X240&gt;$L$3,(58*(X240-$L$3)^2+25*(X240-$L$3))*$V$7,0)+IF(Y240&gt;$V$3,(58*(Y240-$V$3)^2+25*(Y240-$V$3))*$W$7,0)+IF(Z240&gt;$V$3,(58*(Z240-$V$3)^2+25*(Z240-$V$3))*$X$7,0)+IF(AA240&gt;$V$3,(58*(AA240-$V$3)^2+25*(AA240-$V$3))*$Y$7,0))</f>
        <v>#DIV/0!</v>
      </c>
      <c r="AC240" s="89" t="e">
        <f>IF('Emission Calculations'!$D$9="flat",IF(0.056*'Wind Calculations'!$W240&gt;$V$3,1,0),IF(OR(X240&gt;$V$3,Y240&gt;$V$3,Z240&gt;$V$3,AND((AA240&gt;$V$3),$V$7&gt;0)),1,0))</f>
        <v>#DIV/0!</v>
      </c>
      <c r="AD240" s="47"/>
      <c r="AE240" s="148"/>
      <c r="AF240" s="136"/>
      <c r="AG240" s="89" t="e">
        <f>'Wind Calculations'!$AF240*LN(10/$AF$4)/LN($AF$5/$AF$4)</f>
        <v>#DIV/0!</v>
      </c>
      <c r="AH240" s="89" t="e">
        <f t="shared" si="72"/>
        <v>#DIV/0!</v>
      </c>
      <c r="AI240" s="89" t="e">
        <f t="shared" si="73"/>
        <v>#DIV/0!</v>
      </c>
      <c r="AJ240" s="89" t="e">
        <f t="shared" si="74"/>
        <v>#DIV/0!</v>
      </c>
      <c r="AK240" s="89" t="e">
        <f t="shared" si="75"/>
        <v>#DIV/0!</v>
      </c>
      <c r="AL240" s="89" t="e">
        <f>IF('Emission Calculations'!$E$9="flat",IF(0.053*'Wind Calculations'!$AG240&gt;$AF$3,58*('Wind Calculations'!$AG240-$AF$3)^2+25*('Wind Calculations'!$AG240-$AF$3),0),IF(AH240&gt;$AF$3,(58*(AH240-$AF$3)^2+25*(AH240-$AF$3))*$AF$7,0)+IF(AI240&gt;$AF$3,(58*(AI240-$AF$3)^2+25*(AI240-$AF$3))*$AG$7,0)+IF(AJ240&gt;$AF$3,(58*(AJ240-$AF$3)^2+25*(AJ240-$AF$3))*$AH$7,0)+IF(AK240&gt;$AF$3,(58*(AK240-$AF$3)^2+25*(AK240-$AF$3))*$AI$7,0))</f>
        <v>#DIV/0!</v>
      </c>
      <c r="AM240" s="89" t="e">
        <f>IF('Emission Calculations'!$E$9="flat",IF(0.056*'Wind Calculations'!$AG240&gt;$AF$3,1,0),IF(OR(AH240&gt;$AF$3,AI240&gt;$AF$3,AJ240&gt;$AF$3,AND((AK240&gt;$AF$3),$AF$7&gt;0)),1,0))</f>
        <v>#DIV/0!</v>
      </c>
      <c r="AN240" s="47"/>
      <c r="AO240" s="148"/>
      <c r="AP240" s="136"/>
      <c r="AQ240" s="89" t="e">
        <f>'Wind Calculations'!$AP240*LN(10/$AP$4)/LN($AP$5/$AP$4)</f>
        <v>#DIV/0!</v>
      </c>
      <c r="AR240" s="89" t="e">
        <f t="shared" si="76"/>
        <v>#DIV/0!</v>
      </c>
      <c r="AS240" s="89" t="e">
        <f t="shared" si="77"/>
        <v>#DIV/0!</v>
      </c>
      <c r="AT240" s="89" t="e">
        <f t="shared" si="78"/>
        <v>#DIV/0!</v>
      </c>
      <c r="AU240" s="89" t="e">
        <f t="shared" si="79"/>
        <v>#DIV/0!</v>
      </c>
      <c r="AV240" s="89" t="e">
        <f>IF('Emission Calculations'!$F$9="flat",IF(0.053*'Wind Calculations'!$AQ240&gt;$AP$3,58*('Wind Calculations'!$AQ240-$AP$3)^2+25*('Wind Calculations'!$AQ240-$AP$3),0),IF(AR240&gt;$AP$3,(58*(AR240-$AP$3)^2+25*(AR240-$AP$3))*$AP$7,0)+IF(AS240&gt;$AP$3,(58*(AS240-$AP$3)^2+25*(AS240-$AP$3))*$AQ$7,0)+IF(AT240&gt;$AP$3,(58*(AT240-$AP$3)^2+25*(AT240-$AP$3))*$AR$7,0)+IF(AU240&gt;$AP$3,(58*(AU240-$AP$3)^2+25*(AU240-$AP$3))*$AS$7,0))</f>
        <v>#DIV/0!</v>
      </c>
      <c r="AW240" s="89" t="e">
        <f>IF('Emission Calculations'!$F$9="flat",IF(0.056*'Wind Calculations'!$AQ240&gt;$AP$3,1,0),IF(OR(AR240&gt;$AP$3,AS240&gt;$AP$3,AT240&gt;$AP$3,AND((AU240&gt;$AP$3),$AP$7&gt;0)),1,0))</f>
        <v>#DIV/0!</v>
      </c>
    </row>
    <row r="241" spans="1:49">
      <c r="A241" s="148"/>
      <c r="B241" s="136"/>
      <c r="C241" s="89" t="e">
        <f>'Wind Calculations'!$B241*LN(10/$B$4)/LN($B$5/$B$4)</f>
        <v>#DIV/0!</v>
      </c>
      <c r="D241" s="89" t="e">
        <f t="shared" si="60"/>
        <v>#DIV/0!</v>
      </c>
      <c r="E241" s="89" t="e">
        <f t="shared" si="61"/>
        <v>#DIV/0!</v>
      </c>
      <c r="F241" s="89" t="e">
        <f t="shared" si="62"/>
        <v>#DIV/0!</v>
      </c>
      <c r="G241" s="89" t="e">
        <f t="shared" si="63"/>
        <v>#DIV/0!</v>
      </c>
      <c r="H241" s="138" t="e">
        <f>IF('Emission Calculations'!$B$9="flat",IF(0.053*'Wind Calculations'!$C241&gt;$B$3,58*('Wind Calculations'!$C241-$B$3)^2+25*('Wind Calculations'!$C241-$B$3),0),IF(D241&gt;$B$3,(58*(D241-$B$3)^2+25*(D241-$B$3))*$B$7,0)+IF(E241&gt;$B$3,(58*(E241-$B$3)^2+25*(E241-$B$3))*$C$7,0)+IF(F241&gt;$B$3,(58*(F241-$B$3)^2+25*(F241-$B$3))*$D$7,0)+IF(G241&gt;$B$3,(58*(G241-$B$3)^2+25*(G241-$B$3))*$E$7,0))</f>
        <v>#DIV/0!</v>
      </c>
      <c r="I241" s="138" t="e">
        <f>IF('Emission Calculations'!$B$9="flat",IF(0.056*'Wind Calculations'!$C241&gt;$B$3,1,0),IF(OR(D241&gt;$B$3,E241&gt;$B$3,F241&gt;$B$3,AND((G241&gt;$B$3),$B$7&gt;0)),1,0))</f>
        <v>#DIV/0!</v>
      </c>
      <c r="J241" s="139"/>
      <c r="K241" s="148"/>
      <c r="L241" s="136"/>
      <c r="M241" s="89" t="e">
        <f>'Wind Calculations'!$L241*LN(10/$L$4)/LN($L$5/$L$4)</f>
        <v>#DIV/0!</v>
      </c>
      <c r="N241" s="89" t="e">
        <f t="shared" si="64"/>
        <v>#DIV/0!</v>
      </c>
      <c r="O241" s="89" t="e">
        <f t="shared" si="65"/>
        <v>#DIV/0!</v>
      </c>
      <c r="P241" s="89" t="e">
        <f t="shared" si="66"/>
        <v>#DIV/0!</v>
      </c>
      <c r="Q241" s="89" t="e">
        <f t="shared" si="67"/>
        <v>#DIV/0!</v>
      </c>
      <c r="R241" s="89" t="e">
        <f>IF('Emission Calculations'!$C$9="flat",IF(0.053*'Wind Calculations'!$M241&gt;$L$3,58*('Wind Calculations'!$M241-$L$3)^2+25*('Wind Calculations'!$M241-$L$3),0),IF(N241&gt;$L$3,(58*(N241-$L$3)^2+25*(N241-$L$3))*$L$7,0)+IF(O241&gt;$L$3,(58*(O241-$L$3)^2+25*(O241-$L$3))*$M$7,0)+IF(P241&gt;$L$3,(58*(P241-$L$3)^2+25*(P241-$L$3))*$N$7,0)+IF(Q241&gt;$L$3,(58*(Q241-$L$3)^2+25*(Q241-$L$3))*$O$7,0))</f>
        <v>#DIV/0!</v>
      </c>
      <c r="S241" s="89" t="e">
        <f>IF('Emission Calculations'!$C$9="flat",IF(0.056*'Wind Calculations'!$M241&gt;$L$3,1,0),IF(OR(N241&gt;$L$3,O241&gt;$L$3,P241&gt;$L$3,AND((Q241&gt;$L$3),$L$7&gt;0)),1,0))</f>
        <v>#DIV/0!</v>
      </c>
      <c r="T241" s="47"/>
      <c r="U241" s="148"/>
      <c r="V241" s="136"/>
      <c r="W241" s="89" t="e">
        <f>'Wind Calculations'!$V241*LN(10/$V$4)/LN($V$5/$V$4)</f>
        <v>#DIV/0!</v>
      </c>
      <c r="X241" s="89" t="e">
        <f t="shared" si="68"/>
        <v>#DIV/0!</v>
      </c>
      <c r="Y241" s="89" t="e">
        <f t="shared" si="69"/>
        <v>#DIV/0!</v>
      </c>
      <c r="Z241" s="89" t="e">
        <f t="shared" si="70"/>
        <v>#DIV/0!</v>
      </c>
      <c r="AA241" s="89" t="e">
        <f t="shared" si="71"/>
        <v>#DIV/0!</v>
      </c>
      <c r="AB241" s="89" t="e">
        <f>IF('Emission Calculations'!$D$9="flat",IF(0.053*'Wind Calculations'!$W241&gt;$V$3,58*('Wind Calculations'!$W241-$L$3)^2+25*('Wind Calculations'!$W241-$L$3),0),IF(X241&gt;$L$3,(58*(X241-$L$3)^2+25*(X241-$L$3))*$V$7,0)+IF(Y241&gt;$V$3,(58*(Y241-$V$3)^2+25*(Y241-$V$3))*$W$7,0)+IF(Z241&gt;$V$3,(58*(Z241-$V$3)^2+25*(Z241-$V$3))*$X$7,0)+IF(AA241&gt;$V$3,(58*(AA241-$V$3)^2+25*(AA241-$V$3))*$Y$7,0))</f>
        <v>#DIV/0!</v>
      </c>
      <c r="AC241" s="89" t="e">
        <f>IF('Emission Calculations'!$D$9="flat",IF(0.056*'Wind Calculations'!$W241&gt;$V$3,1,0),IF(OR(X241&gt;$V$3,Y241&gt;$V$3,Z241&gt;$V$3,AND((AA241&gt;$V$3),$V$7&gt;0)),1,0))</f>
        <v>#DIV/0!</v>
      </c>
      <c r="AD241" s="47"/>
      <c r="AE241" s="148"/>
      <c r="AF241" s="136"/>
      <c r="AG241" s="89" t="e">
        <f>'Wind Calculations'!$AF241*LN(10/$AF$4)/LN($AF$5/$AF$4)</f>
        <v>#DIV/0!</v>
      </c>
      <c r="AH241" s="89" t="e">
        <f t="shared" si="72"/>
        <v>#DIV/0!</v>
      </c>
      <c r="AI241" s="89" t="e">
        <f t="shared" si="73"/>
        <v>#DIV/0!</v>
      </c>
      <c r="AJ241" s="89" t="e">
        <f t="shared" si="74"/>
        <v>#DIV/0!</v>
      </c>
      <c r="AK241" s="89" t="e">
        <f t="shared" si="75"/>
        <v>#DIV/0!</v>
      </c>
      <c r="AL241" s="89" t="e">
        <f>IF('Emission Calculations'!$E$9="flat",IF(0.053*'Wind Calculations'!$AG241&gt;$AF$3,58*('Wind Calculations'!$AG241-$AF$3)^2+25*('Wind Calculations'!$AG241-$AF$3),0),IF(AH241&gt;$AF$3,(58*(AH241-$AF$3)^2+25*(AH241-$AF$3))*$AF$7,0)+IF(AI241&gt;$AF$3,(58*(AI241-$AF$3)^2+25*(AI241-$AF$3))*$AG$7,0)+IF(AJ241&gt;$AF$3,(58*(AJ241-$AF$3)^2+25*(AJ241-$AF$3))*$AH$7,0)+IF(AK241&gt;$AF$3,(58*(AK241-$AF$3)^2+25*(AK241-$AF$3))*$AI$7,0))</f>
        <v>#DIV/0!</v>
      </c>
      <c r="AM241" s="89" t="e">
        <f>IF('Emission Calculations'!$E$9="flat",IF(0.056*'Wind Calculations'!$AG241&gt;$AF$3,1,0),IF(OR(AH241&gt;$AF$3,AI241&gt;$AF$3,AJ241&gt;$AF$3,AND((AK241&gt;$AF$3),$AF$7&gt;0)),1,0))</f>
        <v>#DIV/0!</v>
      </c>
      <c r="AN241" s="47"/>
      <c r="AO241" s="148"/>
      <c r="AP241" s="136"/>
      <c r="AQ241" s="89" t="e">
        <f>'Wind Calculations'!$AP241*LN(10/$AP$4)/LN($AP$5/$AP$4)</f>
        <v>#DIV/0!</v>
      </c>
      <c r="AR241" s="89" t="e">
        <f t="shared" si="76"/>
        <v>#DIV/0!</v>
      </c>
      <c r="AS241" s="89" t="e">
        <f t="shared" si="77"/>
        <v>#DIV/0!</v>
      </c>
      <c r="AT241" s="89" t="e">
        <f t="shared" si="78"/>
        <v>#DIV/0!</v>
      </c>
      <c r="AU241" s="89" t="e">
        <f t="shared" si="79"/>
        <v>#DIV/0!</v>
      </c>
      <c r="AV241" s="89" t="e">
        <f>IF('Emission Calculations'!$F$9="flat",IF(0.053*'Wind Calculations'!$AQ241&gt;$AP$3,58*('Wind Calculations'!$AQ241-$AP$3)^2+25*('Wind Calculations'!$AQ241-$AP$3),0),IF(AR241&gt;$AP$3,(58*(AR241-$AP$3)^2+25*(AR241-$AP$3))*$AP$7,0)+IF(AS241&gt;$AP$3,(58*(AS241-$AP$3)^2+25*(AS241-$AP$3))*$AQ$7,0)+IF(AT241&gt;$AP$3,(58*(AT241-$AP$3)^2+25*(AT241-$AP$3))*$AR$7,0)+IF(AU241&gt;$AP$3,(58*(AU241-$AP$3)^2+25*(AU241-$AP$3))*$AS$7,0))</f>
        <v>#DIV/0!</v>
      </c>
      <c r="AW241" s="89" t="e">
        <f>IF('Emission Calculations'!$F$9="flat",IF(0.056*'Wind Calculations'!$AQ241&gt;$AP$3,1,0),IF(OR(AR241&gt;$AP$3,AS241&gt;$AP$3,AT241&gt;$AP$3,AND((AU241&gt;$AP$3),$AP$7&gt;0)),1,0))</f>
        <v>#DIV/0!</v>
      </c>
    </row>
    <row r="242" spans="1:49">
      <c r="A242" s="148"/>
      <c r="B242" s="136"/>
      <c r="C242" s="89" t="e">
        <f>'Wind Calculations'!$B242*LN(10/$B$4)/LN($B$5/$B$4)</f>
        <v>#DIV/0!</v>
      </c>
      <c r="D242" s="89" t="e">
        <f t="shared" si="60"/>
        <v>#DIV/0!</v>
      </c>
      <c r="E242" s="89" t="e">
        <f t="shared" si="61"/>
        <v>#DIV/0!</v>
      </c>
      <c r="F242" s="89" t="e">
        <f t="shared" si="62"/>
        <v>#DIV/0!</v>
      </c>
      <c r="G242" s="89" t="e">
        <f t="shared" si="63"/>
        <v>#DIV/0!</v>
      </c>
      <c r="H242" s="138" t="e">
        <f>IF('Emission Calculations'!$B$9="flat",IF(0.053*'Wind Calculations'!$C242&gt;$B$3,58*('Wind Calculations'!$C242-$B$3)^2+25*('Wind Calculations'!$C242-$B$3),0),IF(D242&gt;$B$3,(58*(D242-$B$3)^2+25*(D242-$B$3))*$B$7,0)+IF(E242&gt;$B$3,(58*(E242-$B$3)^2+25*(E242-$B$3))*$C$7,0)+IF(F242&gt;$B$3,(58*(F242-$B$3)^2+25*(F242-$B$3))*$D$7,0)+IF(G242&gt;$B$3,(58*(G242-$B$3)^2+25*(G242-$B$3))*$E$7,0))</f>
        <v>#DIV/0!</v>
      </c>
      <c r="I242" s="138" t="e">
        <f>IF('Emission Calculations'!$B$9="flat",IF(0.056*'Wind Calculations'!$C242&gt;$B$3,1,0),IF(OR(D242&gt;$B$3,E242&gt;$B$3,F242&gt;$B$3,AND((G242&gt;$B$3),$B$7&gt;0)),1,0))</f>
        <v>#DIV/0!</v>
      </c>
      <c r="J242" s="139"/>
      <c r="K242" s="148"/>
      <c r="L242" s="136"/>
      <c r="M242" s="89" t="e">
        <f>'Wind Calculations'!$L242*LN(10/$L$4)/LN($L$5/$L$4)</f>
        <v>#DIV/0!</v>
      </c>
      <c r="N242" s="89" t="e">
        <f t="shared" si="64"/>
        <v>#DIV/0!</v>
      </c>
      <c r="O242" s="89" t="e">
        <f t="shared" si="65"/>
        <v>#DIV/0!</v>
      </c>
      <c r="P242" s="89" t="e">
        <f t="shared" si="66"/>
        <v>#DIV/0!</v>
      </c>
      <c r="Q242" s="89" t="e">
        <f t="shared" si="67"/>
        <v>#DIV/0!</v>
      </c>
      <c r="R242" s="89" t="e">
        <f>IF('Emission Calculations'!$C$9="flat",IF(0.053*'Wind Calculations'!$M242&gt;$L$3,58*('Wind Calculations'!$M242-$L$3)^2+25*('Wind Calculations'!$M242-$L$3),0),IF(N242&gt;$L$3,(58*(N242-$L$3)^2+25*(N242-$L$3))*$L$7,0)+IF(O242&gt;$L$3,(58*(O242-$L$3)^2+25*(O242-$L$3))*$M$7,0)+IF(P242&gt;$L$3,(58*(P242-$L$3)^2+25*(P242-$L$3))*$N$7,0)+IF(Q242&gt;$L$3,(58*(Q242-$L$3)^2+25*(Q242-$L$3))*$O$7,0))</f>
        <v>#DIV/0!</v>
      </c>
      <c r="S242" s="89" t="e">
        <f>IF('Emission Calculations'!$C$9="flat",IF(0.056*'Wind Calculations'!$M242&gt;$L$3,1,0),IF(OR(N242&gt;$L$3,O242&gt;$L$3,P242&gt;$L$3,AND((Q242&gt;$L$3),$L$7&gt;0)),1,0))</f>
        <v>#DIV/0!</v>
      </c>
      <c r="T242" s="47"/>
      <c r="U242" s="148"/>
      <c r="V242" s="136"/>
      <c r="W242" s="89" t="e">
        <f>'Wind Calculations'!$V242*LN(10/$V$4)/LN($V$5/$V$4)</f>
        <v>#DIV/0!</v>
      </c>
      <c r="X242" s="89" t="e">
        <f t="shared" si="68"/>
        <v>#DIV/0!</v>
      </c>
      <c r="Y242" s="89" t="e">
        <f t="shared" si="69"/>
        <v>#DIV/0!</v>
      </c>
      <c r="Z242" s="89" t="e">
        <f t="shared" si="70"/>
        <v>#DIV/0!</v>
      </c>
      <c r="AA242" s="89" t="e">
        <f t="shared" si="71"/>
        <v>#DIV/0!</v>
      </c>
      <c r="AB242" s="89" t="e">
        <f>IF('Emission Calculations'!$D$9="flat",IF(0.053*'Wind Calculations'!$W242&gt;$V$3,58*('Wind Calculations'!$W242-$L$3)^2+25*('Wind Calculations'!$W242-$L$3),0),IF(X242&gt;$L$3,(58*(X242-$L$3)^2+25*(X242-$L$3))*$V$7,0)+IF(Y242&gt;$V$3,(58*(Y242-$V$3)^2+25*(Y242-$V$3))*$W$7,0)+IF(Z242&gt;$V$3,(58*(Z242-$V$3)^2+25*(Z242-$V$3))*$X$7,0)+IF(AA242&gt;$V$3,(58*(AA242-$V$3)^2+25*(AA242-$V$3))*$Y$7,0))</f>
        <v>#DIV/0!</v>
      </c>
      <c r="AC242" s="89" t="e">
        <f>IF('Emission Calculations'!$D$9="flat",IF(0.056*'Wind Calculations'!$W242&gt;$V$3,1,0),IF(OR(X242&gt;$V$3,Y242&gt;$V$3,Z242&gt;$V$3,AND((AA242&gt;$V$3),$V$7&gt;0)),1,0))</f>
        <v>#DIV/0!</v>
      </c>
      <c r="AD242" s="47"/>
      <c r="AE242" s="148"/>
      <c r="AF242" s="136"/>
      <c r="AG242" s="89" t="e">
        <f>'Wind Calculations'!$AF242*LN(10/$AF$4)/LN($AF$5/$AF$4)</f>
        <v>#DIV/0!</v>
      </c>
      <c r="AH242" s="89" t="e">
        <f t="shared" si="72"/>
        <v>#DIV/0!</v>
      </c>
      <c r="AI242" s="89" t="e">
        <f t="shared" si="73"/>
        <v>#DIV/0!</v>
      </c>
      <c r="AJ242" s="89" t="e">
        <f t="shared" si="74"/>
        <v>#DIV/0!</v>
      </c>
      <c r="AK242" s="89" t="e">
        <f t="shared" si="75"/>
        <v>#DIV/0!</v>
      </c>
      <c r="AL242" s="89" t="e">
        <f>IF('Emission Calculations'!$E$9="flat",IF(0.053*'Wind Calculations'!$AG242&gt;$AF$3,58*('Wind Calculations'!$AG242-$AF$3)^2+25*('Wind Calculations'!$AG242-$AF$3),0),IF(AH242&gt;$AF$3,(58*(AH242-$AF$3)^2+25*(AH242-$AF$3))*$AF$7,0)+IF(AI242&gt;$AF$3,(58*(AI242-$AF$3)^2+25*(AI242-$AF$3))*$AG$7,0)+IF(AJ242&gt;$AF$3,(58*(AJ242-$AF$3)^2+25*(AJ242-$AF$3))*$AH$7,0)+IF(AK242&gt;$AF$3,(58*(AK242-$AF$3)^2+25*(AK242-$AF$3))*$AI$7,0))</f>
        <v>#DIV/0!</v>
      </c>
      <c r="AM242" s="89" t="e">
        <f>IF('Emission Calculations'!$E$9="flat",IF(0.056*'Wind Calculations'!$AG242&gt;$AF$3,1,0),IF(OR(AH242&gt;$AF$3,AI242&gt;$AF$3,AJ242&gt;$AF$3,AND((AK242&gt;$AF$3),$AF$7&gt;0)),1,0))</f>
        <v>#DIV/0!</v>
      </c>
      <c r="AN242" s="47"/>
      <c r="AO242" s="148"/>
      <c r="AP242" s="136"/>
      <c r="AQ242" s="89" t="e">
        <f>'Wind Calculations'!$AP242*LN(10/$AP$4)/LN($AP$5/$AP$4)</f>
        <v>#DIV/0!</v>
      </c>
      <c r="AR242" s="89" t="e">
        <f t="shared" si="76"/>
        <v>#DIV/0!</v>
      </c>
      <c r="AS242" s="89" t="e">
        <f t="shared" si="77"/>
        <v>#DIV/0!</v>
      </c>
      <c r="AT242" s="89" t="e">
        <f t="shared" si="78"/>
        <v>#DIV/0!</v>
      </c>
      <c r="AU242" s="89" t="e">
        <f t="shared" si="79"/>
        <v>#DIV/0!</v>
      </c>
      <c r="AV242" s="89" t="e">
        <f>IF('Emission Calculations'!$F$9="flat",IF(0.053*'Wind Calculations'!$AQ242&gt;$AP$3,58*('Wind Calculations'!$AQ242-$AP$3)^2+25*('Wind Calculations'!$AQ242-$AP$3),0),IF(AR242&gt;$AP$3,(58*(AR242-$AP$3)^2+25*(AR242-$AP$3))*$AP$7,0)+IF(AS242&gt;$AP$3,(58*(AS242-$AP$3)^2+25*(AS242-$AP$3))*$AQ$7,0)+IF(AT242&gt;$AP$3,(58*(AT242-$AP$3)^2+25*(AT242-$AP$3))*$AR$7,0)+IF(AU242&gt;$AP$3,(58*(AU242-$AP$3)^2+25*(AU242-$AP$3))*$AS$7,0))</f>
        <v>#DIV/0!</v>
      </c>
      <c r="AW242" s="89" t="e">
        <f>IF('Emission Calculations'!$F$9="flat",IF(0.056*'Wind Calculations'!$AQ242&gt;$AP$3,1,0),IF(OR(AR242&gt;$AP$3,AS242&gt;$AP$3,AT242&gt;$AP$3,AND((AU242&gt;$AP$3),$AP$7&gt;0)),1,0))</f>
        <v>#DIV/0!</v>
      </c>
    </row>
    <row r="243" spans="1:49">
      <c r="A243" s="148"/>
      <c r="B243" s="136"/>
      <c r="C243" s="89" t="e">
        <f>'Wind Calculations'!$B243*LN(10/$B$4)/LN($B$5/$B$4)</f>
        <v>#DIV/0!</v>
      </c>
      <c r="D243" s="89" t="e">
        <f t="shared" si="60"/>
        <v>#DIV/0!</v>
      </c>
      <c r="E243" s="89" t="e">
        <f t="shared" si="61"/>
        <v>#DIV/0!</v>
      </c>
      <c r="F243" s="89" t="e">
        <f t="shared" si="62"/>
        <v>#DIV/0!</v>
      </c>
      <c r="G243" s="89" t="e">
        <f t="shared" si="63"/>
        <v>#DIV/0!</v>
      </c>
      <c r="H243" s="138" t="e">
        <f>IF('Emission Calculations'!$B$9="flat",IF(0.053*'Wind Calculations'!$C243&gt;$B$3,58*('Wind Calculations'!$C243-$B$3)^2+25*('Wind Calculations'!$C243-$B$3),0),IF(D243&gt;$B$3,(58*(D243-$B$3)^2+25*(D243-$B$3))*$B$7,0)+IF(E243&gt;$B$3,(58*(E243-$B$3)^2+25*(E243-$B$3))*$C$7,0)+IF(F243&gt;$B$3,(58*(F243-$B$3)^2+25*(F243-$B$3))*$D$7,0)+IF(G243&gt;$B$3,(58*(G243-$B$3)^2+25*(G243-$B$3))*$E$7,0))</f>
        <v>#DIV/0!</v>
      </c>
      <c r="I243" s="138" t="e">
        <f>IF('Emission Calculations'!$B$9="flat",IF(0.056*'Wind Calculations'!$C243&gt;$B$3,1,0),IF(OR(D243&gt;$B$3,E243&gt;$B$3,F243&gt;$B$3,AND((G243&gt;$B$3),$B$7&gt;0)),1,0))</f>
        <v>#DIV/0!</v>
      </c>
      <c r="J243" s="139"/>
      <c r="K243" s="148"/>
      <c r="L243" s="136"/>
      <c r="M243" s="89" t="e">
        <f>'Wind Calculations'!$L243*LN(10/$L$4)/LN($L$5/$L$4)</f>
        <v>#DIV/0!</v>
      </c>
      <c r="N243" s="89" t="e">
        <f t="shared" si="64"/>
        <v>#DIV/0!</v>
      </c>
      <c r="O243" s="89" t="e">
        <f t="shared" si="65"/>
        <v>#DIV/0!</v>
      </c>
      <c r="P243" s="89" t="e">
        <f t="shared" si="66"/>
        <v>#DIV/0!</v>
      </c>
      <c r="Q243" s="89" t="e">
        <f t="shared" si="67"/>
        <v>#DIV/0!</v>
      </c>
      <c r="R243" s="89" t="e">
        <f>IF('Emission Calculations'!$C$9="flat",IF(0.053*'Wind Calculations'!$M243&gt;$L$3,58*('Wind Calculations'!$M243-$L$3)^2+25*('Wind Calculations'!$M243-$L$3),0),IF(N243&gt;$L$3,(58*(N243-$L$3)^2+25*(N243-$L$3))*$L$7,0)+IF(O243&gt;$L$3,(58*(O243-$L$3)^2+25*(O243-$L$3))*$M$7,0)+IF(P243&gt;$L$3,(58*(P243-$L$3)^2+25*(P243-$L$3))*$N$7,0)+IF(Q243&gt;$L$3,(58*(Q243-$L$3)^2+25*(Q243-$L$3))*$O$7,0))</f>
        <v>#DIV/0!</v>
      </c>
      <c r="S243" s="89" t="e">
        <f>IF('Emission Calculations'!$C$9="flat",IF(0.056*'Wind Calculations'!$M243&gt;$L$3,1,0),IF(OR(N243&gt;$L$3,O243&gt;$L$3,P243&gt;$L$3,AND((Q243&gt;$L$3),$L$7&gt;0)),1,0))</f>
        <v>#DIV/0!</v>
      </c>
      <c r="T243" s="47"/>
      <c r="U243" s="148"/>
      <c r="V243" s="136"/>
      <c r="W243" s="89" t="e">
        <f>'Wind Calculations'!$V243*LN(10/$V$4)/LN($V$5/$V$4)</f>
        <v>#DIV/0!</v>
      </c>
      <c r="X243" s="89" t="e">
        <f t="shared" si="68"/>
        <v>#DIV/0!</v>
      </c>
      <c r="Y243" s="89" t="e">
        <f t="shared" si="69"/>
        <v>#DIV/0!</v>
      </c>
      <c r="Z243" s="89" t="e">
        <f t="shared" si="70"/>
        <v>#DIV/0!</v>
      </c>
      <c r="AA243" s="89" t="e">
        <f t="shared" si="71"/>
        <v>#DIV/0!</v>
      </c>
      <c r="AB243" s="89" t="e">
        <f>IF('Emission Calculations'!$D$9="flat",IF(0.053*'Wind Calculations'!$W243&gt;$V$3,58*('Wind Calculations'!$W243-$L$3)^2+25*('Wind Calculations'!$W243-$L$3),0),IF(X243&gt;$L$3,(58*(X243-$L$3)^2+25*(X243-$L$3))*$V$7,0)+IF(Y243&gt;$V$3,(58*(Y243-$V$3)^2+25*(Y243-$V$3))*$W$7,0)+IF(Z243&gt;$V$3,(58*(Z243-$V$3)^2+25*(Z243-$V$3))*$X$7,0)+IF(AA243&gt;$V$3,(58*(AA243-$V$3)^2+25*(AA243-$V$3))*$Y$7,0))</f>
        <v>#DIV/0!</v>
      </c>
      <c r="AC243" s="89" t="e">
        <f>IF('Emission Calculations'!$D$9="flat",IF(0.056*'Wind Calculations'!$W243&gt;$V$3,1,0),IF(OR(X243&gt;$V$3,Y243&gt;$V$3,Z243&gt;$V$3,AND((AA243&gt;$V$3),$V$7&gt;0)),1,0))</f>
        <v>#DIV/0!</v>
      </c>
      <c r="AD243" s="47"/>
      <c r="AE243" s="148"/>
      <c r="AF243" s="136"/>
      <c r="AG243" s="89" t="e">
        <f>'Wind Calculations'!$AF243*LN(10/$AF$4)/LN($AF$5/$AF$4)</f>
        <v>#DIV/0!</v>
      </c>
      <c r="AH243" s="89" t="e">
        <f t="shared" si="72"/>
        <v>#DIV/0!</v>
      </c>
      <c r="AI243" s="89" t="e">
        <f t="shared" si="73"/>
        <v>#DIV/0!</v>
      </c>
      <c r="AJ243" s="89" t="e">
        <f t="shared" si="74"/>
        <v>#DIV/0!</v>
      </c>
      <c r="AK243" s="89" t="e">
        <f t="shared" si="75"/>
        <v>#DIV/0!</v>
      </c>
      <c r="AL243" s="89" t="e">
        <f>IF('Emission Calculations'!$E$9="flat",IF(0.053*'Wind Calculations'!$AG243&gt;$AF$3,58*('Wind Calculations'!$AG243-$AF$3)^2+25*('Wind Calculations'!$AG243-$AF$3),0),IF(AH243&gt;$AF$3,(58*(AH243-$AF$3)^2+25*(AH243-$AF$3))*$AF$7,0)+IF(AI243&gt;$AF$3,(58*(AI243-$AF$3)^2+25*(AI243-$AF$3))*$AG$7,0)+IF(AJ243&gt;$AF$3,(58*(AJ243-$AF$3)^2+25*(AJ243-$AF$3))*$AH$7,0)+IF(AK243&gt;$AF$3,(58*(AK243-$AF$3)^2+25*(AK243-$AF$3))*$AI$7,0))</f>
        <v>#DIV/0!</v>
      </c>
      <c r="AM243" s="89" t="e">
        <f>IF('Emission Calculations'!$E$9="flat",IF(0.056*'Wind Calculations'!$AG243&gt;$AF$3,1,0),IF(OR(AH243&gt;$AF$3,AI243&gt;$AF$3,AJ243&gt;$AF$3,AND((AK243&gt;$AF$3),$AF$7&gt;0)),1,0))</f>
        <v>#DIV/0!</v>
      </c>
      <c r="AN243" s="47"/>
      <c r="AO243" s="148"/>
      <c r="AP243" s="136"/>
      <c r="AQ243" s="89" t="e">
        <f>'Wind Calculations'!$AP243*LN(10/$AP$4)/LN($AP$5/$AP$4)</f>
        <v>#DIV/0!</v>
      </c>
      <c r="AR243" s="89" t="e">
        <f t="shared" si="76"/>
        <v>#DIV/0!</v>
      </c>
      <c r="AS243" s="89" t="e">
        <f t="shared" si="77"/>
        <v>#DIV/0!</v>
      </c>
      <c r="AT243" s="89" t="e">
        <f t="shared" si="78"/>
        <v>#DIV/0!</v>
      </c>
      <c r="AU243" s="89" t="e">
        <f t="shared" si="79"/>
        <v>#DIV/0!</v>
      </c>
      <c r="AV243" s="89" t="e">
        <f>IF('Emission Calculations'!$F$9="flat",IF(0.053*'Wind Calculations'!$AQ243&gt;$AP$3,58*('Wind Calculations'!$AQ243-$AP$3)^2+25*('Wind Calculations'!$AQ243-$AP$3),0),IF(AR243&gt;$AP$3,(58*(AR243-$AP$3)^2+25*(AR243-$AP$3))*$AP$7,0)+IF(AS243&gt;$AP$3,(58*(AS243-$AP$3)^2+25*(AS243-$AP$3))*$AQ$7,0)+IF(AT243&gt;$AP$3,(58*(AT243-$AP$3)^2+25*(AT243-$AP$3))*$AR$7,0)+IF(AU243&gt;$AP$3,(58*(AU243-$AP$3)^2+25*(AU243-$AP$3))*$AS$7,0))</f>
        <v>#DIV/0!</v>
      </c>
      <c r="AW243" s="89" t="e">
        <f>IF('Emission Calculations'!$F$9="flat",IF(0.056*'Wind Calculations'!$AQ243&gt;$AP$3,1,0),IF(OR(AR243&gt;$AP$3,AS243&gt;$AP$3,AT243&gt;$AP$3,AND((AU243&gt;$AP$3),$AP$7&gt;0)),1,0))</f>
        <v>#DIV/0!</v>
      </c>
    </row>
    <row r="244" spans="1:49">
      <c r="A244" s="148"/>
      <c r="B244" s="136"/>
      <c r="C244" s="89" t="e">
        <f>'Wind Calculations'!$B244*LN(10/$B$4)/LN($B$5/$B$4)</f>
        <v>#DIV/0!</v>
      </c>
      <c r="D244" s="89" t="e">
        <f t="shared" si="60"/>
        <v>#DIV/0!</v>
      </c>
      <c r="E244" s="89" t="e">
        <f t="shared" si="61"/>
        <v>#DIV/0!</v>
      </c>
      <c r="F244" s="89" t="e">
        <f t="shared" si="62"/>
        <v>#DIV/0!</v>
      </c>
      <c r="G244" s="89" t="e">
        <f t="shared" si="63"/>
        <v>#DIV/0!</v>
      </c>
      <c r="H244" s="138" t="e">
        <f>IF('Emission Calculations'!$B$9="flat",IF(0.053*'Wind Calculations'!$C244&gt;$B$3,58*('Wind Calculations'!$C244-$B$3)^2+25*('Wind Calculations'!$C244-$B$3),0),IF(D244&gt;$B$3,(58*(D244-$B$3)^2+25*(D244-$B$3))*$B$7,0)+IF(E244&gt;$B$3,(58*(E244-$B$3)^2+25*(E244-$B$3))*$C$7,0)+IF(F244&gt;$B$3,(58*(F244-$B$3)^2+25*(F244-$B$3))*$D$7,0)+IF(G244&gt;$B$3,(58*(G244-$B$3)^2+25*(G244-$B$3))*$E$7,0))</f>
        <v>#DIV/0!</v>
      </c>
      <c r="I244" s="138" t="e">
        <f>IF('Emission Calculations'!$B$9="flat",IF(0.056*'Wind Calculations'!$C244&gt;$B$3,1,0),IF(OR(D244&gt;$B$3,E244&gt;$B$3,F244&gt;$B$3,AND((G244&gt;$B$3),$B$7&gt;0)),1,0))</f>
        <v>#DIV/0!</v>
      </c>
      <c r="J244" s="139"/>
      <c r="K244" s="148"/>
      <c r="L244" s="136"/>
      <c r="M244" s="89" t="e">
        <f>'Wind Calculations'!$L244*LN(10/$L$4)/LN($L$5/$L$4)</f>
        <v>#DIV/0!</v>
      </c>
      <c r="N244" s="89" t="e">
        <f t="shared" si="64"/>
        <v>#DIV/0!</v>
      </c>
      <c r="O244" s="89" t="e">
        <f t="shared" si="65"/>
        <v>#DIV/0!</v>
      </c>
      <c r="P244" s="89" t="e">
        <f t="shared" si="66"/>
        <v>#DIV/0!</v>
      </c>
      <c r="Q244" s="89" t="e">
        <f t="shared" si="67"/>
        <v>#DIV/0!</v>
      </c>
      <c r="R244" s="89" t="e">
        <f>IF('Emission Calculations'!$C$9="flat",IF(0.053*'Wind Calculations'!$M244&gt;$L$3,58*('Wind Calculations'!$M244-$L$3)^2+25*('Wind Calculations'!$M244-$L$3),0),IF(N244&gt;$L$3,(58*(N244-$L$3)^2+25*(N244-$L$3))*$L$7,0)+IF(O244&gt;$L$3,(58*(O244-$L$3)^2+25*(O244-$L$3))*$M$7,0)+IF(P244&gt;$L$3,(58*(P244-$L$3)^2+25*(P244-$L$3))*$N$7,0)+IF(Q244&gt;$L$3,(58*(Q244-$L$3)^2+25*(Q244-$L$3))*$O$7,0))</f>
        <v>#DIV/0!</v>
      </c>
      <c r="S244" s="89" t="e">
        <f>IF('Emission Calculations'!$C$9="flat",IF(0.056*'Wind Calculations'!$M244&gt;$L$3,1,0),IF(OR(N244&gt;$L$3,O244&gt;$L$3,P244&gt;$L$3,AND((Q244&gt;$L$3),$L$7&gt;0)),1,0))</f>
        <v>#DIV/0!</v>
      </c>
      <c r="T244" s="47"/>
      <c r="U244" s="148"/>
      <c r="V244" s="136"/>
      <c r="W244" s="89" t="e">
        <f>'Wind Calculations'!$V244*LN(10/$V$4)/LN($V$5/$V$4)</f>
        <v>#DIV/0!</v>
      </c>
      <c r="X244" s="89" t="e">
        <f t="shared" si="68"/>
        <v>#DIV/0!</v>
      </c>
      <c r="Y244" s="89" t="e">
        <f t="shared" si="69"/>
        <v>#DIV/0!</v>
      </c>
      <c r="Z244" s="89" t="e">
        <f t="shared" si="70"/>
        <v>#DIV/0!</v>
      </c>
      <c r="AA244" s="89" t="e">
        <f t="shared" si="71"/>
        <v>#DIV/0!</v>
      </c>
      <c r="AB244" s="89" t="e">
        <f>IF('Emission Calculations'!$D$9="flat",IF(0.053*'Wind Calculations'!$W244&gt;$V$3,58*('Wind Calculations'!$W244-$L$3)^2+25*('Wind Calculations'!$W244-$L$3),0),IF(X244&gt;$L$3,(58*(X244-$L$3)^2+25*(X244-$L$3))*$V$7,0)+IF(Y244&gt;$V$3,(58*(Y244-$V$3)^2+25*(Y244-$V$3))*$W$7,0)+IF(Z244&gt;$V$3,(58*(Z244-$V$3)^2+25*(Z244-$V$3))*$X$7,0)+IF(AA244&gt;$V$3,(58*(AA244-$V$3)^2+25*(AA244-$V$3))*$Y$7,0))</f>
        <v>#DIV/0!</v>
      </c>
      <c r="AC244" s="89" t="e">
        <f>IF('Emission Calculations'!$D$9="flat",IF(0.056*'Wind Calculations'!$W244&gt;$V$3,1,0),IF(OR(X244&gt;$V$3,Y244&gt;$V$3,Z244&gt;$V$3,AND((AA244&gt;$V$3),$V$7&gt;0)),1,0))</f>
        <v>#DIV/0!</v>
      </c>
      <c r="AD244" s="47"/>
      <c r="AE244" s="148"/>
      <c r="AF244" s="136"/>
      <c r="AG244" s="89" t="e">
        <f>'Wind Calculations'!$AF244*LN(10/$AF$4)/LN($AF$5/$AF$4)</f>
        <v>#DIV/0!</v>
      </c>
      <c r="AH244" s="89" t="e">
        <f t="shared" si="72"/>
        <v>#DIV/0!</v>
      </c>
      <c r="AI244" s="89" t="e">
        <f t="shared" si="73"/>
        <v>#DIV/0!</v>
      </c>
      <c r="AJ244" s="89" t="e">
        <f t="shared" si="74"/>
        <v>#DIV/0!</v>
      </c>
      <c r="AK244" s="89" t="e">
        <f t="shared" si="75"/>
        <v>#DIV/0!</v>
      </c>
      <c r="AL244" s="89" t="e">
        <f>IF('Emission Calculations'!$E$9="flat",IF(0.053*'Wind Calculations'!$AG244&gt;$AF$3,58*('Wind Calculations'!$AG244-$AF$3)^2+25*('Wind Calculations'!$AG244-$AF$3),0),IF(AH244&gt;$AF$3,(58*(AH244-$AF$3)^2+25*(AH244-$AF$3))*$AF$7,0)+IF(AI244&gt;$AF$3,(58*(AI244-$AF$3)^2+25*(AI244-$AF$3))*$AG$7,0)+IF(AJ244&gt;$AF$3,(58*(AJ244-$AF$3)^2+25*(AJ244-$AF$3))*$AH$7,0)+IF(AK244&gt;$AF$3,(58*(AK244-$AF$3)^2+25*(AK244-$AF$3))*$AI$7,0))</f>
        <v>#DIV/0!</v>
      </c>
      <c r="AM244" s="89" t="e">
        <f>IF('Emission Calculations'!$E$9="flat",IF(0.056*'Wind Calculations'!$AG244&gt;$AF$3,1,0),IF(OR(AH244&gt;$AF$3,AI244&gt;$AF$3,AJ244&gt;$AF$3,AND((AK244&gt;$AF$3),$AF$7&gt;0)),1,0))</f>
        <v>#DIV/0!</v>
      </c>
      <c r="AN244" s="47"/>
      <c r="AO244" s="148"/>
      <c r="AP244" s="136"/>
      <c r="AQ244" s="89" t="e">
        <f>'Wind Calculations'!$AP244*LN(10/$AP$4)/LN($AP$5/$AP$4)</f>
        <v>#DIV/0!</v>
      </c>
      <c r="AR244" s="89" t="e">
        <f t="shared" si="76"/>
        <v>#DIV/0!</v>
      </c>
      <c r="AS244" s="89" t="e">
        <f t="shared" si="77"/>
        <v>#DIV/0!</v>
      </c>
      <c r="AT244" s="89" t="e">
        <f t="shared" si="78"/>
        <v>#DIV/0!</v>
      </c>
      <c r="AU244" s="89" t="e">
        <f t="shared" si="79"/>
        <v>#DIV/0!</v>
      </c>
      <c r="AV244" s="89" t="e">
        <f>IF('Emission Calculations'!$F$9="flat",IF(0.053*'Wind Calculations'!$AQ244&gt;$AP$3,58*('Wind Calculations'!$AQ244-$AP$3)^2+25*('Wind Calculations'!$AQ244-$AP$3),0),IF(AR244&gt;$AP$3,(58*(AR244-$AP$3)^2+25*(AR244-$AP$3))*$AP$7,0)+IF(AS244&gt;$AP$3,(58*(AS244-$AP$3)^2+25*(AS244-$AP$3))*$AQ$7,0)+IF(AT244&gt;$AP$3,(58*(AT244-$AP$3)^2+25*(AT244-$AP$3))*$AR$7,0)+IF(AU244&gt;$AP$3,(58*(AU244-$AP$3)^2+25*(AU244-$AP$3))*$AS$7,0))</f>
        <v>#DIV/0!</v>
      </c>
      <c r="AW244" s="89" t="e">
        <f>IF('Emission Calculations'!$F$9="flat",IF(0.056*'Wind Calculations'!$AQ244&gt;$AP$3,1,0),IF(OR(AR244&gt;$AP$3,AS244&gt;$AP$3,AT244&gt;$AP$3,AND((AU244&gt;$AP$3),$AP$7&gt;0)),1,0))</f>
        <v>#DIV/0!</v>
      </c>
    </row>
    <row r="245" spans="1:49">
      <c r="A245" s="148"/>
      <c r="B245" s="136"/>
      <c r="C245" s="89" t="e">
        <f>'Wind Calculations'!$B245*LN(10/$B$4)/LN($B$5/$B$4)</f>
        <v>#DIV/0!</v>
      </c>
      <c r="D245" s="89" t="e">
        <f t="shared" si="60"/>
        <v>#DIV/0!</v>
      </c>
      <c r="E245" s="89" t="e">
        <f t="shared" si="61"/>
        <v>#DIV/0!</v>
      </c>
      <c r="F245" s="89" t="e">
        <f t="shared" si="62"/>
        <v>#DIV/0!</v>
      </c>
      <c r="G245" s="89" t="e">
        <f t="shared" si="63"/>
        <v>#DIV/0!</v>
      </c>
      <c r="H245" s="138" t="e">
        <f>IF('Emission Calculations'!$B$9="flat",IF(0.053*'Wind Calculations'!$C245&gt;$B$3,58*('Wind Calculations'!$C245-$B$3)^2+25*('Wind Calculations'!$C245-$B$3),0),IF(D245&gt;$B$3,(58*(D245-$B$3)^2+25*(D245-$B$3))*$B$7,0)+IF(E245&gt;$B$3,(58*(E245-$B$3)^2+25*(E245-$B$3))*$C$7,0)+IF(F245&gt;$B$3,(58*(F245-$B$3)^2+25*(F245-$B$3))*$D$7,0)+IF(G245&gt;$B$3,(58*(G245-$B$3)^2+25*(G245-$B$3))*$E$7,0))</f>
        <v>#DIV/0!</v>
      </c>
      <c r="I245" s="138" t="e">
        <f>IF('Emission Calculations'!$B$9="flat",IF(0.056*'Wind Calculations'!$C245&gt;$B$3,1,0),IF(OR(D245&gt;$B$3,E245&gt;$B$3,F245&gt;$B$3,AND((G245&gt;$B$3),$B$7&gt;0)),1,0))</f>
        <v>#DIV/0!</v>
      </c>
      <c r="J245" s="139"/>
      <c r="K245" s="148"/>
      <c r="L245" s="136"/>
      <c r="M245" s="89" t="e">
        <f>'Wind Calculations'!$L245*LN(10/$L$4)/LN($L$5/$L$4)</f>
        <v>#DIV/0!</v>
      </c>
      <c r="N245" s="89" t="e">
        <f t="shared" si="64"/>
        <v>#DIV/0!</v>
      </c>
      <c r="O245" s="89" t="e">
        <f t="shared" si="65"/>
        <v>#DIV/0!</v>
      </c>
      <c r="P245" s="89" t="e">
        <f t="shared" si="66"/>
        <v>#DIV/0!</v>
      </c>
      <c r="Q245" s="89" t="e">
        <f t="shared" si="67"/>
        <v>#DIV/0!</v>
      </c>
      <c r="R245" s="89" t="e">
        <f>IF('Emission Calculations'!$C$9="flat",IF(0.053*'Wind Calculations'!$M245&gt;$L$3,58*('Wind Calculations'!$M245-$L$3)^2+25*('Wind Calculations'!$M245-$L$3),0),IF(N245&gt;$L$3,(58*(N245-$L$3)^2+25*(N245-$L$3))*$L$7,0)+IF(O245&gt;$L$3,(58*(O245-$L$3)^2+25*(O245-$L$3))*$M$7,0)+IF(P245&gt;$L$3,(58*(P245-$L$3)^2+25*(P245-$L$3))*$N$7,0)+IF(Q245&gt;$L$3,(58*(Q245-$L$3)^2+25*(Q245-$L$3))*$O$7,0))</f>
        <v>#DIV/0!</v>
      </c>
      <c r="S245" s="89" t="e">
        <f>IF('Emission Calculations'!$C$9="flat",IF(0.056*'Wind Calculations'!$M245&gt;$L$3,1,0),IF(OR(N245&gt;$L$3,O245&gt;$L$3,P245&gt;$L$3,AND((Q245&gt;$L$3),$L$7&gt;0)),1,0))</f>
        <v>#DIV/0!</v>
      </c>
      <c r="T245" s="47"/>
      <c r="U245" s="148"/>
      <c r="V245" s="136"/>
      <c r="W245" s="89" t="e">
        <f>'Wind Calculations'!$V245*LN(10/$V$4)/LN($V$5/$V$4)</f>
        <v>#DIV/0!</v>
      </c>
      <c r="X245" s="89" t="e">
        <f t="shared" si="68"/>
        <v>#DIV/0!</v>
      </c>
      <c r="Y245" s="89" t="e">
        <f t="shared" si="69"/>
        <v>#DIV/0!</v>
      </c>
      <c r="Z245" s="89" t="e">
        <f t="shared" si="70"/>
        <v>#DIV/0!</v>
      </c>
      <c r="AA245" s="89" t="e">
        <f t="shared" si="71"/>
        <v>#DIV/0!</v>
      </c>
      <c r="AB245" s="89" t="e">
        <f>IF('Emission Calculations'!$D$9="flat",IF(0.053*'Wind Calculations'!$W245&gt;$V$3,58*('Wind Calculations'!$W245-$L$3)^2+25*('Wind Calculations'!$W245-$L$3),0),IF(X245&gt;$L$3,(58*(X245-$L$3)^2+25*(X245-$L$3))*$V$7,0)+IF(Y245&gt;$V$3,(58*(Y245-$V$3)^2+25*(Y245-$V$3))*$W$7,0)+IF(Z245&gt;$V$3,(58*(Z245-$V$3)^2+25*(Z245-$V$3))*$X$7,0)+IF(AA245&gt;$V$3,(58*(AA245-$V$3)^2+25*(AA245-$V$3))*$Y$7,0))</f>
        <v>#DIV/0!</v>
      </c>
      <c r="AC245" s="89" t="e">
        <f>IF('Emission Calculations'!$D$9="flat",IF(0.056*'Wind Calculations'!$W245&gt;$V$3,1,0),IF(OR(X245&gt;$V$3,Y245&gt;$V$3,Z245&gt;$V$3,AND((AA245&gt;$V$3),$V$7&gt;0)),1,0))</f>
        <v>#DIV/0!</v>
      </c>
      <c r="AD245" s="47"/>
      <c r="AE245" s="148"/>
      <c r="AF245" s="136"/>
      <c r="AG245" s="89" t="e">
        <f>'Wind Calculations'!$AF245*LN(10/$AF$4)/LN($AF$5/$AF$4)</f>
        <v>#DIV/0!</v>
      </c>
      <c r="AH245" s="89" t="e">
        <f t="shared" si="72"/>
        <v>#DIV/0!</v>
      </c>
      <c r="AI245" s="89" t="e">
        <f t="shared" si="73"/>
        <v>#DIV/0!</v>
      </c>
      <c r="AJ245" s="89" t="e">
        <f t="shared" si="74"/>
        <v>#DIV/0!</v>
      </c>
      <c r="AK245" s="89" t="e">
        <f t="shared" si="75"/>
        <v>#DIV/0!</v>
      </c>
      <c r="AL245" s="89" t="e">
        <f>IF('Emission Calculations'!$E$9="flat",IF(0.053*'Wind Calculations'!$AG245&gt;$AF$3,58*('Wind Calculations'!$AG245-$AF$3)^2+25*('Wind Calculations'!$AG245-$AF$3),0),IF(AH245&gt;$AF$3,(58*(AH245-$AF$3)^2+25*(AH245-$AF$3))*$AF$7,0)+IF(AI245&gt;$AF$3,(58*(AI245-$AF$3)^2+25*(AI245-$AF$3))*$AG$7,0)+IF(AJ245&gt;$AF$3,(58*(AJ245-$AF$3)^2+25*(AJ245-$AF$3))*$AH$7,0)+IF(AK245&gt;$AF$3,(58*(AK245-$AF$3)^2+25*(AK245-$AF$3))*$AI$7,0))</f>
        <v>#DIV/0!</v>
      </c>
      <c r="AM245" s="89" t="e">
        <f>IF('Emission Calculations'!$E$9="flat",IF(0.056*'Wind Calculations'!$AG245&gt;$AF$3,1,0),IF(OR(AH245&gt;$AF$3,AI245&gt;$AF$3,AJ245&gt;$AF$3,AND((AK245&gt;$AF$3),$AF$7&gt;0)),1,0))</f>
        <v>#DIV/0!</v>
      </c>
      <c r="AN245" s="47"/>
      <c r="AO245" s="148"/>
      <c r="AP245" s="136"/>
      <c r="AQ245" s="89" t="e">
        <f>'Wind Calculations'!$AP245*LN(10/$AP$4)/LN($AP$5/$AP$4)</f>
        <v>#DIV/0!</v>
      </c>
      <c r="AR245" s="89" t="e">
        <f t="shared" si="76"/>
        <v>#DIV/0!</v>
      </c>
      <c r="AS245" s="89" t="e">
        <f t="shared" si="77"/>
        <v>#DIV/0!</v>
      </c>
      <c r="AT245" s="89" t="e">
        <f t="shared" si="78"/>
        <v>#DIV/0!</v>
      </c>
      <c r="AU245" s="89" t="e">
        <f t="shared" si="79"/>
        <v>#DIV/0!</v>
      </c>
      <c r="AV245" s="89" t="e">
        <f>IF('Emission Calculations'!$F$9="flat",IF(0.053*'Wind Calculations'!$AQ245&gt;$AP$3,58*('Wind Calculations'!$AQ245-$AP$3)^2+25*('Wind Calculations'!$AQ245-$AP$3),0),IF(AR245&gt;$AP$3,(58*(AR245-$AP$3)^2+25*(AR245-$AP$3))*$AP$7,0)+IF(AS245&gt;$AP$3,(58*(AS245-$AP$3)^2+25*(AS245-$AP$3))*$AQ$7,0)+IF(AT245&gt;$AP$3,(58*(AT245-$AP$3)^2+25*(AT245-$AP$3))*$AR$7,0)+IF(AU245&gt;$AP$3,(58*(AU245-$AP$3)^2+25*(AU245-$AP$3))*$AS$7,0))</f>
        <v>#DIV/0!</v>
      </c>
      <c r="AW245" s="89" t="e">
        <f>IF('Emission Calculations'!$F$9="flat",IF(0.056*'Wind Calculations'!$AQ245&gt;$AP$3,1,0),IF(OR(AR245&gt;$AP$3,AS245&gt;$AP$3,AT245&gt;$AP$3,AND((AU245&gt;$AP$3),$AP$7&gt;0)),1,0))</f>
        <v>#DIV/0!</v>
      </c>
    </row>
    <row r="246" spans="1:49">
      <c r="A246" s="148"/>
      <c r="B246" s="136"/>
      <c r="C246" s="89" t="e">
        <f>'Wind Calculations'!$B246*LN(10/$B$4)/LN($B$5/$B$4)</f>
        <v>#DIV/0!</v>
      </c>
      <c r="D246" s="89" t="e">
        <f t="shared" si="60"/>
        <v>#DIV/0!</v>
      </c>
      <c r="E246" s="89" t="e">
        <f t="shared" si="61"/>
        <v>#DIV/0!</v>
      </c>
      <c r="F246" s="89" t="e">
        <f t="shared" si="62"/>
        <v>#DIV/0!</v>
      </c>
      <c r="G246" s="89" t="e">
        <f t="shared" si="63"/>
        <v>#DIV/0!</v>
      </c>
      <c r="H246" s="138" t="e">
        <f>IF('Emission Calculations'!$B$9="flat",IF(0.053*'Wind Calculations'!$C246&gt;$B$3,58*('Wind Calculations'!$C246-$B$3)^2+25*('Wind Calculations'!$C246-$B$3),0),IF(D246&gt;$B$3,(58*(D246-$B$3)^2+25*(D246-$B$3))*$B$7,0)+IF(E246&gt;$B$3,(58*(E246-$B$3)^2+25*(E246-$B$3))*$C$7,0)+IF(F246&gt;$B$3,(58*(F246-$B$3)^2+25*(F246-$B$3))*$D$7,0)+IF(G246&gt;$B$3,(58*(G246-$B$3)^2+25*(G246-$B$3))*$E$7,0))</f>
        <v>#DIV/0!</v>
      </c>
      <c r="I246" s="138" t="e">
        <f>IF('Emission Calculations'!$B$9="flat",IF(0.056*'Wind Calculations'!$C246&gt;$B$3,1,0),IF(OR(D246&gt;$B$3,E246&gt;$B$3,F246&gt;$B$3,AND((G246&gt;$B$3),$B$7&gt;0)),1,0))</f>
        <v>#DIV/0!</v>
      </c>
      <c r="J246" s="139"/>
      <c r="K246" s="148"/>
      <c r="L246" s="136"/>
      <c r="M246" s="89" t="e">
        <f>'Wind Calculations'!$L246*LN(10/$L$4)/LN($L$5/$L$4)</f>
        <v>#DIV/0!</v>
      </c>
      <c r="N246" s="89" t="e">
        <f t="shared" si="64"/>
        <v>#DIV/0!</v>
      </c>
      <c r="O246" s="89" t="e">
        <f t="shared" si="65"/>
        <v>#DIV/0!</v>
      </c>
      <c r="P246" s="89" t="e">
        <f t="shared" si="66"/>
        <v>#DIV/0!</v>
      </c>
      <c r="Q246" s="89" t="e">
        <f t="shared" si="67"/>
        <v>#DIV/0!</v>
      </c>
      <c r="R246" s="89" t="e">
        <f>IF('Emission Calculations'!$C$9="flat",IF(0.053*'Wind Calculations'!$M246&gt;$L$3,58*('Wind Calculations'!$M246-$L$3)^2+25*('Wind Calculations'!$M246-$L$3),0),IF(N246&gt;$L$3,(58*(N246-$L$3)^2+25*(N246-$L$3))*$L$7,0)+IF(O246&gt;$L$3,(58*(O246-$L$3)^2+25*(O246-$L$3))*$M$7,0)+IF(P246&gt;$L$3,(58*(P246-$L$3)^2+25*(P246-$L$3))*$N$7,0)+IF(Q246&gt;$L$3,(58*(Q246-$L$3)^2+25*(Q246-$L$3))*$O$7,0))</f>
        <v>#DIV/0!</v>
      </c>
      <c r="S246" s="89" t="e">
        <f>IF('Emission Calculations'!$C$9="flat",IF(0.056*'Wind Calculations'!$M246&gt;$L$3,1,0),IF(OR(N246&gt;$L$3,O246&gt;$L$3,P246&gt;$L$3,AND((Q246&gt;$L$3),$L$7&gt;0)),1,0))</f>
        <v>#DIV/0!</v>
      </c>
      <c r="T246" s="47"/>
      <c r="U246" s="148"/>
      <c r="V246" s="136"/>
      <c r="W246" s="89" t="e">
        <f>'Wind Calculations'!$V246*LN(10/$V$4)/LN($V$5/$V$4)</f>
        <v>#DIV/0!</v>
      </c>
      <c r="X246" s="89" t="e">
        <f t="shared" si="68"/>
        <v>#DIV/0!</v>
      </c>
      <c r="Y246" s="89" t="e">
        <f t="shared" si="69"/>
        <v>#DIV/0!</v>
      </c>
      <c r="Z246" s="89" t="e">
        <f t="shared" si="70"/>
        <v>#DIV/0!</v>
      </c>
      <c r="AA246" s="89" t="e">
        <f t="shared" si="71"/>
        <v>#DIV/0!</v>
      </c>
      <c r="AB246" s="89" t="e">
        <f>IF('Emission Calculations'!$D$9="flat",IF(0.053*'Wind Calculations'!$W246&gt;$V$3,58*('Wind Calculations'!$W246-$L$3)^2+25*('Wind Calculations'!$W246-$L$3),0),IF(X246&gt;$L$3,(58*(X246-$L$3)^2+25*(X246-$L$3))*$V$7,0)+IF(Y246&gt;$V$3,(58*(Y246-$V$3)^2+25*(Y246-$V$3))*$W$7,0)+IF(Z246&gt;$V$3,(58*(Z246-$V$3)^2+25*(Z246-$V$3))*$X$7,0)+IF(AA246&gt;$V$3,(58*(AA246-$V$3)^2+25*(AA246-$V$3))*$Y$7,0))</f>
        <v>#DIV/0!</v>
      </c>
      <c r="AC246" s="89" t="e">
        <f>IF('Emission Calculations'!$D$9="flat",IF(0.056*'Wind Calculations'!$W246&gt;$V$3,1,0),IF(OR(X246&gt;$V$3,Y246&gt;$V$3,Z246&gt;$V$3,AND((AA246&gt;$V$3),$V$7&gt;0)),1,0))</f>
        <v>#DIV/0!</v>
      </c>
      <c r="AD246" s="47"/>
      <c r="AE246" s="148"/>
      <c r="AF246" s="136"/>
      <c r="AG246" s="89" t="e">
        <f>'Wind Calculations'!$AF246*LN(10/$AF$4)/LN($AF$5/$AF$4)</f>
        <v>#DIV/0!</v>
      </c>
      <c r="AH246" s="89" t="e">
        <f t="shared" si="72"/>
        <v>#DIV/0!</v>
      </c>
      <c r="AI246" s="89" t="e">
        <f t="shared" si="73"/>
        <v>#DIV/0!</v>
      </c>
      <c r="AJ246" s="89" t="e">
        <f t="shared" si="74"/>
        <v>#DIV/0!</v>
      </c>
      <c r="AK246" s="89" t="e">
        <f t="shared" si="75"/>
        <v>#DIV/0!</v>
      </c>
      <c r="AL246" s="89" t="e">
        <f>IF('Emission Calculations'!$E$9="flat",IF(0.053*'Wind Calculations'!$AG246&gt;$AF$3,58*('Wind Calculations'!$AG246-$AF$3)^2+25*('Wind Calculations'!$AG246-$AF$3),0),IF(AH246&gt;$AF$3,(58*(AH246-$AF$3)^2+25*(AH246-$AF$3))*$AF$7,0)+IF(AI246&gt;$AF$3,(58*(AI246-$AF$3)^2+25*(AI246-$AF$3))*$AG$7,0)+IF(AJ246&gt;$AF$3,(58*(AJ246-$AF$3)^2+25*(AJ246-$AF$3))*$AH$7,0)+IF(AK246&gt;$AF$3,(58*(AK246-$AF$3)^2+25*(AK246-$AF$3))*$AI$7,0))</f>
        <v>#DIV/0!</v>
      </c>
      <c r="AM246" s="89" t="e">
        <f>IF('Emission Calculations'!$E$9="flat",IF(0.056*'Wind Calculations'!$AG246&gt;$AF$3,1,0),IF(OR(AH246&gt;$AF$3,AI246&gt;$AF$3,AJ246&gt;$AF$3,AND((AK246&gt;$AF$3),$AF$7&gt;0)),1,0))</f>
        <v>#DIV/0!</v>
      </c>
      <c r="AN246" s="47"/>
      <c r="AO246" s="148"/>
      <c r="AP246" s="136"/>
      <c r="AQ246" s="89" t="e">
        <f>'Wind Calculations'!$AP246*LN(10/$AP$4)/LN($AP$5/$AP$4)</f>
        <v>#DIV/0!</v>
      </c>
      <c r="AR246" s="89" t="e">
        <f t="shared" si="76"/>
        <v>#DIV/0!</v>
      </c>
      <c r="AS246" s="89" t="e">
        <f t="shared" si="77"/>
        <v>#DIV/0!</v>
      </c>
      <c r="AT246" s="89" t="e">
        <f t="shared" si="78"/>
        <v>#DIV/0!</v>
      </c>
      <c r="AU246" s="89" t="e">
        <f t="shared" si="79"/>
        <v>#DIV/0!</v>
      </c>
      <c r="AV246" s="89" t="e">
        <f>IF('Emission Calculations'!$F$9="flat",IF(0.053*'Wind Calculations'!$AQ246&gt;$AP$3,58*('Wind Calculations'!$AQ246-$AP$3)^2+25*('Wind Calculations'!$AQ246-$AP$3),0),IF(AR246&gt;$AP$3,(58*(AR246-$AP$3)^2+25*(AR246-$AP$3))*$AP$7,0)+IF(AS246&gt;$AP$3,(58*(AS246-$AP$3)^2+25*(AS246-$AP$3))*$AQ$7,0)+IF(AT246&gt;$AP$3,(58*(AT246-$AP$3)^2+25*(AT246-$AP$3))*$AR$7,0)+IF(AU246&gt;$AP$3,(58*(AU246-$AP$3)^2+25*(AU246-$AP$3))*$AS$7,0))</f>
        <v>#DIV/0!</v>
      </c>
      <c r="AW246" s="89" t="e">
        <f>IF('Emission Calculations'!$F$9="flat",IF(0.056*'Wind Calculations'!$AQ246&gt;$AP$3,1,0),IF(OR(AR246&gt;$AP$3,AS246&gt;$AP$3,AT246&gt;$AP$3,AND((AU246&gt;$AP$3),$AP$7&gt;0)),1,0))</f>
        <v>#DIV/0!</v>
      </c>
    </row>
    <row r="247" spans="1:49">
      <c r="A247" s="148"/>
      <c r="B247" s="136"/>
      <c r="C247" s="89" t="e">
        <f>'Wind Calculations'!$B247*LN(10/$B$4)/LN($B$5/$B$4)</f>
        <v>#DIV/0!</v>
      </c>
      <c r="D247" s="89" t="e">
        <f t="shared" si="60"/>
        <v>#DIV/0!</v>
      </c>
      <c r="E247" s="89" t="e">
        <f t="shared" si="61"/>
        <v>#DIV/0!</v>
      </c>
      <c r="F247" s="89" t="e">
        <f t="shared" si="62"/>
        <v>#DIV/0!</v>
      </c>
      <c r="G247" s="89" t="e">
        <f t="shared" si="63"/>
        <v>#DIV/0!</v>
      </c>
      <c r="H247" s="138" t="e">
        <f>IF('Emission Calculations'!$B$9="flat",IF(0.053*'Wind Calculations'!$C247&gt;$B$3,58*('Wind Calculations'!$C247-$B$3)^2+25*('Wind Calculations'!$C247-$B$3),0),IF(D247&gt;$B$3,(58*(D247-$B$3)^2+25*(D247-$B$3))*$B$7,0)+IF(E247&gt;$B$3,(58*(E247-$B$3)^2+25*(E247-$B$3))*$C$7,0)+IF(F247&gt;$B$3,(58*(F247-$B$3)^2+25*(F247-$B$3))*$D$7,0)+IF(G247&gt;$B$3,(58*(G247-$B$3)^2+25*(G247-$B$3))*$E$7,0))</f>
        <v>#DIV/0!</v>
      </c>
      <c r="I247" s="138" t="e">
        <f>IF('Emission Calculations'!$B$9="flat",IF(0.056*'Wind Calculations'!$C247&gt;$B$3,1,0),IF(OR(D247&gt;$B$3,E247&gt;$B$3,F247&gt;$B$3,AND((G247&gt;$B$3),$B$7&gt;0)),1,0))</f>
        <v>#DIV/0!</v>
      </c>
      <c r="J247" s="139"/>
      <c r="K247" s="148"/>
      <c r="L247" s="136"/>
      <c r="M247" s="89" t="e">
        <f>'Wind Calculations'!$L247*LN(10/$L$4)/LN($L$5/$L$4)</f>
        <v>#DIV/0!</v>
      </c>
      <c r="N247" s="89" t="e">
        <f t="shared" si="64"/>
        <v>#DIV/0!</v>
      </c>
      <c r="O247" s="89" t="e">
        <f t="shared" si="65"/>
        <v>#DIV/0!</v>
      </c>
      <c r="P247" s="89" t="e">
        <f t="shared" si="66"/>
        <v>#DIV/0!</v>
      </c>
      <c r="Q247" s="89" t="e">
        <f t="shared" si="67"/>
        <v>#DIV/0!</v>
      </c>
      <c r="R247" s="89" t="e">
        <f>IF('Emission Calculations'!$C$9="flat",IF(0.053*'Wind Calculations'!$M247&gt;$L$3,58*('Wind Calculations'!$M247-$L$3)^2+25*('Wind Calculations'!$M247-$L$3),0),IF(N247&gt;$L$3,(58*(N247-$L$3)^2+25*(N247-$L$3))*$L$7,0)+IF(O247&gt;$L$3,(58*(O247-$L$3)^2+25*(O247-$L$3))*$M$7,0)+IF(P247&gt;$L$3,(58*(P247-$L$3)^2+25*(P247-$L$3))*$N$7,0)+IF(Q247&gt;$L$3,(58*(Q247-$L$3)^2+25*(Q247-$L$3))*$O$7,0))</f>
        <v>#DIV/0!</v>
      </c>
      <c r="S247" s="89" t="e">
        <f>IF('Emission Calculations'!$C$9="flat",IF(0.056*'Wind Calculations'!$M247&gt;$L$3,1,0),IF(OR(N247&gt;$L$3,O247&gt;$L$3,P247&gt;$L$3,AND((Q247&gt;$L$3),$L$7&gt;0)),1,0))</f>
        <v>#DIV/0!</v>
      </c>
      <c r="T247" s="47"/>
      <c r="U247" s="148"/>
      <c r="V247" s="136"/>
      <c r="W247" s="89" t="e">
        <f>'Wind Calculations'!$V247*LN(10/$V$4)/LN($V$5/$V$4)</f>
        <v>#DIV/0!</v>
      </c>
      <c r="X247" s="89" t="e">
        <f t="shared" si="68"/>
        <v>#DIV/0!</v>
      </c>
      <c r="Y247" s="89" t="e">
        <f t="shared" si="69"/>
        <v>#DIV/0!</v>
      </c>
      <c r="Z247" s="89" t="e">
        <f t="shared" si="70"/>
        <v>#DIV/0!</v>
      </c>
      <c r="AA247" s="89" t="e">
        <f t="shared" si="71"/>
        <v>#DIV/0!</v>
      </c>
      <c r="AB247" s="89" t="e">
        <f>IF('Emission Calculations'!$D$9="flat",IF(0.053*'Wind Calculations'!$W247&gt;$V$3,58*('Wind Calculations'!$W247-$L$3)^2+25*('Wind Calculations'!$W247-$L$3),0),IF(X247&gt;$L$3,(58*(X247-$L$3)^2+25*(X247-$L$3))*$V$7,0)+IF(Y247&gt;$V$3,(58*(Y247-$V$3)^2+25*(Y247-$V$3))*$W$7,0)+IF(Z247&gt;$V$3,(58*(Z247-$V$3)^2+25*(Z247-$V$3))*$X$7,0)+IF(AA247&gt;$V$3,(58*(AA247-$V$3)^2+25*(AA247-$V$3))*$Y$7,0))</f>
        <v>#DIV/0!</v>
      </c>
      <c r="AC247" s="89" t="e">
        <f>IF('Emission Calculations'!$D$9="flat",IF(0.056*'Wind Calculations'!$W247&gt;$V$3,1,0),IF(OR(X247&gt;$V$3,Y247&gt;$V$3,Z247&gt;$V$3,AND((AA247&gt;$V$3),$V$7&gt;0)),1,0))</f>
        <v>#DIV/0!</v>
      </c>
      <c r="AD247" s="47"/>
      <c r="AE247" s="148"/>
      <c r="AF247" s="136"/>
      <c r="AG247" s="89" t="e">
        <f>'Wind Calculations'!$AF247*LN(10/$AF$4)/LN($AF$5/$AF$4)</f>
        <v>#DIV/0!</v>
      </c>
      <c r="AH247" s="89" t="e">
        <f t="shared" si="72"/>
        <v>#DIV/0!</v>
      </c>
      <c r="AI247" s="89" t="e">
        <f t="shared" si="73"/>
        <v>#DIV/0!</v>
      </c>
      <c r="AJ247" s="89" t="e">
        <f t="shared" si="74"/>
        <v>#DIV/0!</v>
      </c>
      <c r="AK247" s="89" t="e">
        <f t="shared" si="75"/>
        <v>#DIV/0!</v>
      </c>
      <c r="AL247" s="89" t="e">
        <f>IF('Emission Calculations'!$E$9="flat",IF(0.053*'Wind Calculations'!$AG247&gt;$AF$3,58*('Wind Calculations'!$AG247-$AF$3)^2+25*('Wind Calculations'!$AG247-$AF$3),0),IF(AH247&gt;$AF$3,(58*(AH247-$AF$3)^2+25*(AH247-$AF$3))*$AF$7,0)+IF(AI247&gt;$AF$3,(58*(AI247-$AF$3)^2+25*(AI247-$AF$3))*$AG$7,0)+IF(AJ247&gt;$AF$3,(58*(AJ247-$AF$3)^2+25*(AJ247-$AF$3))*$AH$7,0)+IF(AK247&gt;$AF$3,(58*(AK247-$AF$3)^2+25*(AK247-$AF$3))*$AI$7,0))</f>
        <v>#DIV/0!</v>
      </c>
      <c r="AM247" s="89" t="e">
        <f>IF('Emission Calculations'!$E$9="flat",IF(0.056*'Wind Calculations'!$AG247&gt;$AF$3,1,0),IF(OR(AH247&gt;$AF$3,AI247&gt;$AF$3,AJ247&gt;$AF$3,AND((AK247&gt;$AF$3),$AF$7&gt;0)),1,0))</f>
        <v>#DIV/0!</v>
      </c>
      <c r="AN247" s="47"/>
      <c r="AO247" s="148"/>
      <c r="AP247" s="136"/>
      <c r="AQ247" s="89" t="e">
        <f>'Wind Calculations'!$AP247*LN(10/$AP$4)/LN($AP$5/$AP$4)</f>
        <v>#DIV/0!</v>
      </c>
      <c r="AR247" s="89" t="e">
        <f t="shared" si="76"/>
        <v>#DIV/0!</v>
      </c>
      <c r="AS247" s="89" t="e">
        <f t="shared" si="77"/>
        <v>#DIV/0!</v>
      </c>
      <c r="AT247" s="89" t="e">
        <f t="shared" si="78"/>
        <v>#DIV/0!</v>
      </c>
      <c r="AU247" s="89" t="e">
        <f t="shared" si="79"/>
        <v>#DIV/0!</v>
      </c>
      <c r="AV247" s="89" t="e">
        <f>IF('Emission Calculations'!$F$9="flat",IF(0.053*'Wind Calculations'!$AQ247&gt;$AP$3,58*('Wind Calculations'!$AQ247-$AP$3)^2+25*('Wind Calculations'!$AQ247-$AP$3),0),IF(AR247&gt;$AP$3,(58*(AR247-$AP$3)^2+25*(AR247-$AP$3))*$AP$7,0)+IF(AS247&gt;$AP$3,(58*(AS247-$AP$3)^2+25*(AS247-$AP$3))*$AQ$7,0)+IF(AT247&gt;$AP$3,(58*(AT247-$AP$3)^2+25*(AT247-$AP$3))*$AR$7,0)+IF(AU247&gt;$AP$3,(58*(AU247-$AP$3)^2+25*(AU247-$AP$3))*$AS$7,0))</f>
        <v>#DIV/0!</v>
      </c>
      <c r="AW247" s="89" t="e">
        <f>IF('Emission Calculations'!$F$9="flat",IF(0.056*'Wind Calculations'!$AQ247&gt;$AP$3,1,0),IF(OR(AR247&gt;$AP$3,AS247&gt;$AP$3,AT247&gt;$AP$3,AND((AU247&gt;$AP$3),$AP$7&gt;0)),1,0))</f>
        <v>#DIV/0!</v>
      </c>
    </row>
    <row r="248" spans="1:49">
      <c r="A248" s="148"/>
      <c r="B248" s="136"/>
      <c r="C248" s="89" t="e">
        <f>'Wind Calculations'!$B248*LN(10/$B$4)/LN($B$5/$B$4)</f>
        <v>#DIV/0!</v>
      </c>
      <c r="D248" s="89" t="e">
        <f t="shared" si="60"/>
        <v>#DIV/0!</v>
      </c>
      <c r="E248" s="89" t="e">
        <f t="shared" si="61"/>
        <v>#DIV/0!</v>
      </c>
      <c r="F248" s="89" t="e">
        <f t="shared" si="62"/>
        <v>#DIV/0!</v>
      </c>
      <c r="G248" s="89" t="e">
        <f t="shared" si="63"/>
        <v>#DIV/0!</v>
      </c>
      <c r="H248" s="138" t="e">
        <f>IF('Emission Calculations'!$B$9="flat",IF(0.053*'Wind Calculations'!$C248&gt;$B$3,58*('Wind Calculations'!$C248-$B$3)^2+25*('Wind Calculations'!$C248-$B$3),0),IF(D248&gt;$B$3,(58*(D248-$B$3)^2+25*(D248-$B$3))*$B$7,0)+IF(E248&gt;$B$3,(58*(E248-$B$3)^2+25*(E248-$B$3))*$C$7,0)+IF(F248&gt;$B$3,(58*(F248-$B$3)^2+25*(F248-$B$3))*$D$7,0)+IF(G248&gt;$B$3,(58*(G248-$B$3)^2+25*(G248-$B$3))*$E$7,0))</f>
        <v>#DIV/0!</v>
      </c>
      <c r="I248" s="138" t="e">
        <f>IF('Emission Calculations'!$B$9="flat",IF(0.056*'Wind Calculations'!$C248&gt;$B$3,1,0),IF(OR(D248&gt;$B$3,E248&gt;$B$3,F248&gt;$B$3,AND((G248&gt;$B$3),$B$7&gt;0)),1,0))</f>
        <v>#DIV/0!</v>
      </c>
      <c r="J248" s="139"/>
      <c r="K248" s="148"/>
      <c r="L248" s="136"/>
      <c r="M248" s="89" t="e">
        <f>'Wind Calculations'!$L248*LN(10/$L$4)/LN($L$5/$L$4)</f>
        <v>#DIV/0!</v>
      </c>
      <c r="N248" s="89" t="e">
        <f t="shared" si="64"/>
        <v>#DIV/0!</v>
      </c>
      <c r="O248" s="89" t="e">
        <f t="shared" si="65"/>
        <v>#DIV/0!</v>
      </c>
      <c r="P248" s="89" t="e">
        <f t="shared" si="66"/>
        <v>#DIV/0!</v>
      </c>
      <c r="Q248" s="89" t="e">
        <f t="shared" si="67"/>
        <v>#DIV/0!</v>
      </c>
      <c r="R248" s="89" t="e">
        <f>IF('Emission Calculations'!$C$9="flat",IF(0.053*'Wind Calculations'!$M248&gt;$L$3,58*('Wind Calculations'!$M248-$L$3)^2+25*('Wind Calculations'!$M248-$L$3),0),IF(N248&gt;$L$3,(58*(N248-$L$3)^2+25*(N248-$L$3))*$L$7,0)+IF(O248&gt;$L$3,(58*(O248-$L$3)^2+25*(O248-$L$3))*$M$7,0)+IF(P248&gt;$L$3,(58*(P248-$L$3)^2+25*(P248-$L$3))*$N$7,0)+IF(Q248&gt;$L$3,(58*(Q248-$L$3)^2+25*(Q248-$L$3))*$O$7,0))</f>
        <v>#DIV/0!</v>
      </c>
      <c r="S248" s="89" t="e">
        <f>IF('Emission Calculations'!$C$9="flat",IF(0.056*'Wind Calculations'!$M248&gt;$L$3,1,0),IF(OR(N248&gt;$L$3,O248&gt;$L$3,P248&gt;$L$3,AND((Q248&gt;$L$3),$L$7&gt;0)),1,0))</f>
        <v>#DIV/0!</v>
      </c>
      <c r="T248" s="47"/>
      <c r="U248" s="148"/>
      <c r="V248" s="136"/>
      <c r="W248" s="89" t="e">
        <f>'Wind Calculations'!$V248*LN(10/$V$4)/LN($V$5/$V$4)</f>
        <v>#DIV/0!</v>
      </c>
      <c r="X248" s="89" t="e">
        <f t="shared" si="68"/>
        <v>#DIV/0!</v>
      </c>
      <c r="Y248" s="89" t="e">
        <f t="shared" si="69"/>
        <v>#DIV/0!</v>
      </c>
      <c r="Z248" s="89" t="e">
        <f t="shared" si="70"/>
        <v>#DIV/0!</v>
      </c>
      <c r="AA248" s="89" t="e">
        <f t="shared" si="71"/>
        <v>#DIV/0!</v>
      </c>
      <c r="AB248" s="89" t="e">
        <f>IF('Emission Calculations'!$D$9="flat",IF(0.053*'Wind Calculations'!$W248&gt;$V$3,58*('Wind Calculations'!$W248-$L$3)^2+25*('Wind Calculations'!$W248-$L$3),0),IF(X248&gt;$L$3,(58*(X248-$L$3)^2+25*(X248-$L$3))*$V$7,0)+IF(Y248&gt;$V$3,(58*(Y248-$V$3)^2+25*(Y248-$V$3))*$W$7,0)+IF(Z248&gt;$V$3,(58*(Z248-$V$3)^2+25*(Z248-$V$3))*$X$7,0)+IF(AA248&gt;$V$3,(58*(AA248-$V$3)^2+25*(AA248-$V$3))*$Y$7,0))</f>
        <v>#DIV/0!</v>
      </c>
      <c r="AC248" s="89" t="e">
        <f>IF('Emission Calculations'!$D$9="flat",IF(0.056*'Wind Calculations'!$W248&gt;$V$3,1,0),IF(OR(X248&gt;$V$3,Y248&gt;$V$3,Z248&gt;$V$3,AND((AA248&gt;$V$3),$V$7&gt;0)),1,0))</f>
        <v>#DIV/0!</v>
      </c>
      <c r="AD248" s="47"/>
      <c r="AE248" s="148"/>
      <c r="AF248" s="136"/>
      <c r="AG248" s="89" t="e">
        <f>'Wind Calculations'!$AF248*LN(10/$AF$4)/LN($AF$5/$AF$4)</f>
        <v>#DIV/0!</v>
      </c>
      <c r="AH248" s="89" t="e">
        <f t="shared" si="72"/>
        <v>#DIV/0!</v>
      </c>
      <c r="AI248" s="89" t="e">
        <f t="shared" si="73"/>
        <v>#DIV/0!</v>
      </c>
      <c r="AJ248" s="89" t="e">
        <f t="shared" si="74"/>
        <v>#DIV/0!</v>
      </c>
      <c r="AK248" s="89" t="e">
        <f t="shared" si="75"/>
        <v>#DIV/0!</v>
      </c>
      <c r="AL248" s="89" t="e">
        <f>IF('Emission Calculations'!$E$9="flat",IF(0.053*'Wind Calculations'!$AG248&gt;$AF$3,58*('Wind Calculations'!$AG248-$AF$3)^2+25*('Wind Calculations'!$AG248-$AF$3),0),IF(AH248&gt;$AF$3,(58*(AH248-$AF$3)^2+25*(AH248-$AF$3))*$AF$7,0)+IF(AI248&gt;$AF$3,(58*(AI248-$AF$3)^2+25*(AI248-$AF$3))*$AG$7,0)+IF(AJ248&gt;$AF$3,(58*(AJ248-$AF$3)^2+25*(AJ248-$AF$3))*$AH$7,0)+IF(AK248&gt;$AF$3,(58*(AK248-$AF$3)^2+25*(AK248-$AF$3))*$AI$7,0))</f>
        <v>#DIV/0!</v>
      </c>
      <c r="AM248" s="89" t="e">
        <f>IF('Emission Calculations'!$E$9="flat",IF(0.056*'Wind Calculations'!$AG248&gt;$AF$3,1,0),IF(OR(AH248&gt;$AF$3,AI248&gt;$AF$3,AJ248&gt;$AF$3,AND((AK248&gt;$AF$3),$AF$7&gt;0)),1,0))</f>
        <v>#DIV/0!</v>
      </c>
      <c r="AN248" s="47"/>
      <c r="AO248" s="148"/>
      <c r="AP248" s="136"/>
      <c r="AQ248" s="89" t="e">
        <f>'Wind Calculations'!$AP248*LN(10/$AP$4)/LN($AP$5/$AP$4)</f>
        <v>#DIV/0!</v>
      </c>
      <c r="AR248" s="89" t="e">
        <f t="shared" si="76"/>
        <v>#DIV/0!</v>
      </c>
      <c r="AS248" s="89" t="e">
        <f t="shared" si="77"/>
        <v>#DIV/0!</v>
      </c>
      <c r="AT248" s="89" t="e">
        <f t="shared" si="78"/>
        <v>#DIV/0!</v>
      </c>
      <c r="AU248" s="89" t="e">
        <f t="shared" si="79"/>
        <v>#DIV/0!</v>
      </c>
      <c r="AV248" s="89" t="e">
        <f>IF('Emission Calculations'!$F$9="flat",IF(0.053*'Wind Calculations'!$AQ248&gt;$AP$3,58*('Wind Calculations'!$AQ248-$AP$3)^2+25*('Wind Calculations'!$AQ248-$AP$3),0),IF(AR248&gt;$AP$3,(58*(AR248-$AP$3)^2+25*(AR248-$AP$3))*$AP$7,0)+IF(AS248&gt;$AP$3,(58*(AS248-$AP$3)^2+25*(AS248-$AP$3))*$AQ$7,0)+IF(AT248&gt;$AP$3,(58*(AT248-$AP$3)^2+25*(AT248-$AP$3))*$AR$7,0)+IF(AU248&gt;$AP$3,(58*(AU248-$AP$3)^2+25*(AU248-$AP$3))*$AS$7,0))</f>
        <v>#DIV/0!</v>
      </c>
      <c r="AW248" s="89" t="e">
        <f>IF('Emission Calculations'!$F$9="flat",IF(0.056*'Wind Calculations'!$AQ248&gt;$AP$3,1,0),IF(OR(AR248&gt;$AP$3,AS248&gt;$AP$3,AT248&gt;$AP$3,AND((AU248&gt;$AP$3),$AP$7&gt;0)),1,0))</f>
        <v>#DIV/0!</v>
      </c>
    </row>
    <row r="249" spans="1:49">
      <c r="A249" s="148"/>
      <c r="B249" s="136"/>
      <c r="C249" s="89" t="e">
        <f>'Wind Calculations'!$B249*LN(10/$B$4)/LN($B$5/$B$4)</f>
        <v>#DIV/0!</v>
      </c>
      <c r="D249" s="89" t="e">
        <f t="shared" si="60"/>
        <v>#DIV/0!</v>
      </c>
      <c r="E249" s="89" t="e">
        <f t="shared" si="61"/>
        <v>#DIV/0!</v>
      </c>
      <c r="F249" s="89" t="e">
        <f t="shared" si="62"/>
        <v>#DIV/0!</v>
      </c>
      <c r="G249" s="89" t="e">
        <f t="shared" si="63"/>
        <v>#DIV/0!</v>
      </c>
      <c r="H249" s="138" t="e">
        <f>IF('Emission Calculations'!$B$9="flat",IF(0.053*'Wind Calculations'!$C249&gt;$B$3,58*('Wind Calculations'!$C249-$B$3)^2+25*('Wind Calculations'!$C249-$B$3),0),IF(D249&gt;$B$3,(58*(D249-$B$3)^2+25*(D249-$B$3))*$B$7,0)+IF(E249&gt;$B$3,(58*(E249-$B$3)^2+25*(E249-$B$3))*$C$7,0)+IF(F249&gt;$B$3,(58*(F249-$B$3)^2+25*(F249-$B$3))*$D$7,0)+IF(G249&gt;$B$3,(58*(G249-$B$3)^2+25*(G249-$B$3))*$E$7,0))</f>
        <v>#DIV/0!</v>
      </c>
      <c r="I249" s="138" t="e">
        <f>IF('Emission Calculations'!$B$9="flat",IF(0.056*'Wind Calculations'!$C249&gt;$B$3,1,0),IF(OR(D249&gt;$B$3,E249&gt;$B$3,F249&gt;$B$3,AND((G249&gt;$B$3),$B$7&gt;0)),1,0))</f>
        <v>#DIV/0!</v>
      </c>
      <c r="J249" s="139"/>
      <c r="K249" s="148"/>
      <c r="L249" s="136"/>
      <c r="M249" s="89" t="e">
        <f>'Wind Calculations'!$L249*LN(10/$L$4)/LN($L$5/$L$4)</f>
        <v>#DIV/0!</v>
      </c>
      <c r="N249" s="89" t="e">
        <f t="shared" si="64"/>
        <v>#DIV/0!</v>
      </c>
      <c r="O249" s="89" t="e">
        <f t="shared" si="65"/>
        <v>#DIV/0!</v>
      </c>
      <c r="P249" s="89" t="e">
        <f t="shared" si="66"/>
        <v>#DIV/0!</v>
      </c>
      <c r="Q249" s="89" t="e">
        <f t="shared" si="67"/>
        <v>#DIV/0!</v>
      </c>
      <c r="R249" s="89" t="e">
        <f>IF('Emission Calculations'!$C$9="flat",IF(0.053*'Wind Calculations'!$M249&gt;$L$3,58*('Wind Calculations'!$M249-$L$3)^2+25*('Wind Calculations'!$M249-$L$3),0),IF(N249&gt;$L$3,(58*(N249-$L$3)^2+25*(N249-$L$3))*$L$7,0)+IF(O249&gt;$L$3,(58*(O249-$L$3)^2+25*(O249-$L$3))*$M$7,0)+IF(P249&gt;$L$3,(58*(P249-$L$3)^2+25*(P249-$L$3))*$N$7,0)+IF(Q249&gt;$L$3,(58*(Q249-$L$3)^2+25*(Q249-$L$3))*$O$7,0))</f>
        <v>#DIV/0!</v>
      </c>
      <c r="S249" s="89" t="e">
        <f>IF('Emission Calculations'!$C$9="flat",IF(0.056*'Wind Calculations'!$M249&gt;$L$3,1,0),IF(OR(N249&gt;$L$3,O249&gt;$L$3,P249&gt;$L$3,AND((Q249&gt;$L$3),$L$7&gt;0)),1,0))</f>
        <v>#DIV/0!</v>
      </c>
      <c r="T249" s="47"/>
      <c r="U249" s="148"/>
      <c r="V249" s="136"/>
      <c r="W249" s="89" t="e">
        <f>'Wind Calculations'!$V249*LN(10/$V$4)/LN($V$5/$V$4)</f>
        <v>#DIV/0!</v>
      </c>
      <c r="X249" s="89" t="e">
        <f t="shared" si="68"/>
        <v>#DIV/0!</v>
      </c>
      <c r="Y249" s="89" t="e">
        <f t="shared" si="69"/>
        <v>#DIV/0!</v>
      </c>
      <c r="Z249" s="89" t="e">
        <f t="shared" si="70"/>
        <v>#DIV/0!</v>
      </c>
      <c r="AA249" s="89" t="e">
        <f t="shared" si="71"/>
        <v>#DIV/0!</v>
      </c>
      <c r="AB249" s="89" t="e">
        <f>IF('Emission Calculations'!$D$9="flat",IF(0.053*'Wind Calculations'!$W249&gt;$V$3,58*('Wind Calculations'!$W249-$L$3)^2+25*('Wind Calculations'!$W249-$L$3),0),IF(X249&gt;$L$3,(58*(X249-$L$3)^2+25*(X249-$L$3))*$V$7,0)+IF(Y249&gt;$V$3,(58*(Y249-$V$3)^2+25*(Y249-$V$3))*$W$7,0)+IF(Z249&gt;$V$3,(58*(Z249-$V$3)^2+25*(Z249-$V$3))*$X$7,0)+IF(AA249&gt;$V$3,(58*(AA249-$V$3)^2+25*(AA249-$V$3))*$Y$7,0))</f>
        <v>#DIV/0!</v>
      </c>
      <c r="AC249" s="89" t="e">
        <f>IF('Emission Calculations'!$D$9="flat",IF(0.056*'Wind Calculations'!$W249&gt;$V$3,1,0),IF(OR(X249&gt;$V$3,Y249&gt;$V$3,Z249&gt;$V$3,AND((AA249&gt;$V$3),$V$7&gt;0)),1,0))</f>
        <v>#DIV/0!</v>
      </c>
      <c r="AD249" s="47"/>
      <c r="AE249" s="148"/>
      <c r="AF249" s="136"/>
      <c r="AG249" s="89" t="e">
        <f>'Wind Calculations'!$AF249*LN(10/$AF$4)/LN($AF$5/$AF$4)</f>
        <v>#DIV/0!</v>
      </c>
      <c r="AH249" s="89" t="e">
        <f t="shared" si="72"/>
        <v>#DIV/0!</v>
      </c>
      <c r="AI249" s="89" t="e">
        <f t="shared" si="73"/>
        <v>#DIV/0!</v>
      </c>
      <c r="AJ249" s="89" t="e">
        <f t="shared" si="74"/>
        <v>#DIV/0!</v>
      </c>
      <c r="AK249" s="89" t="e">
        <f t="shared" si="75"/>
        <v>#DIV/0!</v>
      </c>
      <c r="AL249" s="89" t="e">
        <f>IF('Emission Calculations'!$E$9="flat",IF(0.053*'Wind Calculations'!$AG249&gt;$AF$3,58*('Wind Calculations'!$AG249-$AF$3)^2+25*('Wind Calculations'!$AG249-$AF$3),0),IF(AH249&gt;$AF$3,(58*(AH249-$AF$3)^2+25*(AH249-$AF$3))*$AF$7,0)+IF(AI249&gt;$AF$3,(58*(AI249-$AF$3)^2+25*(AI249-$AF$3))*$AG$7,0)+IF(AJ249&gt;$AF$3,(58*(AJ249-$AF$3)^2+25*(AJ249-$AF$3))*$AH$7,0)+IF(AK249&gt;$AF$3,(58*(AK249-$AF$3)^2+25*(AK249-$AF$3))*$AI$7,0))</f>
        <v>#DIV/0!</v>
      </c>
      <c r="AM249" s="89" t="e">
        <f>IF('Emission Calculations'!$E$9="flat",IF(0.056*'Wind Calculations'!$AG249&gt;$AF$3,1,0),IF(OR(AH249&gt;$AF$3,AI249&gt;$AF$3,AJ249&gt;$AF$3,AND((AK249&gt;$AF$3),$AF$7&gt;0)),1,0))</f>
        <v>#DIV/0!</v>
      </c>
      <c r="AN249" s="47"/>
      <c r="AO249" s="148"/>
      <c r="AP249" s="136"/>
      <c r="AQ249" s="89" t="e">
        <f>'Wind Calculations'!$AP249*LN(10/$AP$4)/LN($AP$5/$AP$4)</f>
        <v>#DIV/0!</v>
      </c>
      <c r="AR249" s="89" t="e">
        <f t="shared" si="76"/>
        <v>#DIV/0!</v>
      </c>
      <c r="AS249" s="89" t="e">
        <f t="shared" si="77"/>
        <v>#DIV/0!</v>
      </c>
      <c r="AT249" s="89" t="e">
        <f t="shared" si="78"/>
        <v>#DIV/0!</v>
      </c>
      <c r="AU249" s="89" t="e">
        <f t="shared" si="79"/>
        <v>#DIV/0!</v>
      </c>
      <c r="AV249" s="89" t="e">
        <f>IF('Emission Calculations'!$F$9="flat",IF(0.053*'Wind Calculations'!$AQ249&gt;$AP$3,58*('Wind Calculations'!$AQ249-$AP$3)^2+25*('Wind Calculations'!$AQ249-$AP$3),0),IF(AR249&gt;$AP$3,(58*(AR249-$AP$3)^2+25*(AR249-$AP$3))*$AP$7,0)+IF(AS249&gt;$AP$3,(58*(AS249-$AP$3)^2+25*(AS249-$AP$3))*$AQ$7,0)+IF(AT249&gt;$AP$3,(58*(AT249-$AP$3)^2+25*(AT249-$AP$3))*$AR$7,0)+IF(AU249&gt;$AP$3,(58*(AU249-$AP$3)^2+25*(AU249-$AP$3))*$AS$7,0))</f>
        <v>#DIV/0!</v>
      </c>
      <c r="AW249" s="89" t="e">
        <f>IF('Emission Calculations'!$F$9="flat",IF(0.056*'Wind Calculations'!$AQ249&gt;$AP$3,1,0),IF(OR(AR249&gt;$AP$3,AS249&gt;$AP$3,AT249&gt;$AP$3,AND((AU249&gt;$AP$3),$AP$7&gt;0)),1,0))</f>
        <v>#DIV/0!</v>
      </c>
    </row>
    <row r="250" spans="1:49">
      <c r="A250" s="148"/>
      <c r="B250" s="136"/>
      <c r="C250" s="89" t="e">
        <f>'Wind Calculations'!$B250*LN(10/$B$4)/LN($B$5/$B$4)</f>
        <v>#DIV/0!</v>
      </c>
      <c r="D250" s="89" t="e">
        <f t="shared" si="60"/>
        <v>#DIV/0!</v>
      </c>
      <c r="E250" s="89" t="e">
        <f t="shared" si="61"/>
        <v>#DIV/0!</v>
      </c>
      <c r="F250" s="89" t="e">
        <f t="shared" si="62"/>
        <v>#DIV/0!</v>
      </c>
      <c r="G250" s="89" t="e">
        <f t="shared" si="63"/>
        <v>#DIV/0!</v>
      </c>
      <c r="H250" s="138" t="e">
        <f>IF('Emission Calculations'!$B$9="flat",IF(0.053*'Wind Calculations'!$C250&gt;$B$3,58*('Wind Calculations'!$C250-$B$3)^2+25*('Wind Calculations'!$C250-$B$3),0),IF(D250&gt;$B$3,(58*(D250-$B$3)^2+25*(D250-$B$3))*$B$7,0)+IF(E250&gt;$B$3,(58*(E250-$B$3)^2+25*(E250-$B$3))*$C$7,0)+IF(F250&gt;$B$3,(58*(F250-$B$3)^2+25*(F250-$B$3))*$D$7,0)+IF(G250&gt;$B$3,(58*(G250-$B$3)^2+25*(G250-$B$3))*$E$7,0))</f>
        <v>#DIV/0!</v>
      </c>
      <c r="I250" s="138" t="e">
        <f>IF('Emission Calculations'!$B$9="flat",IF(0.056*'Wind Calculations'!$C250&gt;$B$3,1,0),IF(OR(D250&gt;$B$3,E250&gt;$B$3,F250&gt;$B$3,AND((G250&gt;$B$3),$B$7&gt;0)),1,0))</f>
        <v>#DIV/0!</v>
      </c>
      <c r="J250" s="139"/>
      <c r="K250" s="148"/>
      <c r="L250" s="136"/>
      <c r="M250" s="89" t="e">
        <f>'Wind Calculations'!$L250*LN(10/$L$4)/LN($L$5/$L$4)</f>
        <v>#DIV/0!</v>
      </c>
      <c r="N250" s="89" t="e">
        <f t="shared" si="64"/>
        <v>#DIV/0!</v>
      </c>
      <c r="O250" s="89" t="e">
        <f t="shared" si="65"/>
        <v>#DIV/0!</v>
      </c>
      <c r="P250" s="89" t="e">
        <f t="shared" si="66"/>
        <v>#DIV/0!</v>
      </c>
      <c r="Q250" s="89" t="e">
        <f t="shared" si="67"/>
        <v>#DIV/0!</v>
      </c>
      <c r="R250" s="89" t="e">
        <f>IF('Emission Calculations'!$C$9="flat",IF(0.053*'Wind Calculations'!$M250&gt;$L$3,58*('Wind Calculations'!$M250-$L$3)^2+25*('Wind Calculations'!$M250-$L$3),0),IF(N250&gt;$L$3,(58*(N250-$L$3)^2+25*(N250-$L$3))*$L$7,0)+IF(O250&gt;$L$3,(58*(O250-$L$3)^2+25*(O250-$L$3))*$M$7,0)+IF(P250&gt;$L$3,(58*(P250-$L$3)^2+25*(P250-$L$3))*$N$7,0)+IF(Q250&gt;$L$3,(58*(Q250-$L$3)^2+25*(Q250-$L$3))*$O$7,0))</f>
        <v>#DIV/0!</v>
      </c>
      <c r="S250" s="89" t="e">
        <f>IF('Emission Calculations'!$C$9="flat",IF(0.056*'Wind Calculations'!$M250&gt;$L$3,1,0),IF(OR(N250&gt;$L$3,O250&gt;$L$3,P250&gt;$L$3,AND((Q250&gt;$L$3),$L$7&gt;0)),1,0))</f>
        <v>#DIV/0!</v>
      </c>
      <c r="T250" s="47"/>
      <c r="U250" s="148"/>
      <c r="V250" s="136"/>
      <c r="W250" s="89" t="e">
        <f>'Wind Calculations'!$V250*LN(10/$V$4)/LN($V$5/$V$4)</f>
        <v>#DIV/0!</v>
      </c>
      <c r="X250" s="89" t="e">
        <f t="shared" si="68"/>
        <v>#DIV/0!</v>
      </c>
      <c r="Y250" s="89" t="e">
        <f t="shared" si="69"/>
        <v>#DIV/0!</v>
      </c>
      <c r="Z250" s="89" t="e">
        <f t="shared" si="70"/>
        <v>#DIV/0!</v>
      </c>
      <c r="AA250" s="89" t="e">
        <f t="shared" si="71"/>
        <v>#DIV/0!</v>
      </c>
      <c r="AB250" s="89" t="e">
        <f>IF('Emission Calculations'!$D$9="flat",IF(0.053*'Wind Calculations'!$W250&gt;$V$3,58*('Wind Calculations'!$W250-$L$3)^2+25*('Wind Calculations'!$W250-$L$3),0),IF(X250&gt;$L$3,(58*(X250-$L$3)^2+25*(X250-$L$3))*$V$7,0)+IF(Y250&gt;$V$3,(58*(Y250-$V$3)^2+25*(Y250-$V$3))*$W$7,0)+IF(Z250&gt;$V$3,(58*(Z250-$V$3)^2+25*(Z250-$V$3))*$X$7,0)+IF(AA250&gt;$V$3,(58*(AA250-$V$3)^2+25*(AA250-$V$3))*$Y$7,0))</f>
        <v>#DIV/0!</v>
      </c>
      <c r="AC250" s="89" t="e">
        <f>IF('Emission Calculations'!$D$9="flat",IF(0.056*'Wind Calculations'!$W250&gt;$V$3,1,0),IF(OR(X250&gt;$V$3,Y250&gt;$V$3,Z250&gt;$V$3,AND((AA250&gt;$V$3),$V$7&gt;0)),1,0))</f>
        <v>#DIV/0!</v>
      </c>
      <c r="AD250" s="47"/>
      <c r="AE250" s="148"/>
      <c r="AF250" s="136"/>
      <c r="AG250" s="89" t="e">
        <f>'Wind Calculations'!$AF250*LN(10/$AF$4)/LN($AF$5/$AF$4)</f>
        <v>#DIV/0!</v>
      </c>
      <c r="AH250" s="89" t="e">
        <f t="shared" si="72"/>
        <v>#DIV/0!</v>
      </c>
      <c r="AI250" s="89" t="e">
        <f t="shared" si="73"/>
        <v>#DIV/0!</v>
      </c>
      <c r="AJ250" s="89" t="e">
        <f t="shared" si="74"/>
        <v>#DIV/0!</v>
      </c>
      <c r="AK250" s="89" t="e">
        <f t="shared" si="75"/>
        <v>#DIV/0!</v>
      </c>
      <c r="AL250" s="89" t="e">
        <f>IF('Emission Calculations'!$E$9="flat",IF(0.053*'Wind Calculations'!$AG250&gt;$AF$3,58*('Wind Calculations'!$AG250-$AF$3)^2+25*('Wind Calculations'!$AG250-$AF$3),0),IF(AH250&gt;$AF$3,(58*(AH250-$AF$3)^2+25*(AH250-$AF$3))*$AF$7,0)+IF(AI250&gt;$AF$3,(58*(AI250-$AF$3)^2+25*(AI250-$AF$3))*$AG$7,0)+IF(AJ250&gt;$AF$3,(58*(AJ250-$AF$3)^2+25*(AJ250-$AF$3))*$AH$7,0)+IF(AK250&gt;$AF$3,(58*(AK250-$AF$3)^2+25*(AK250-$AF$3))*$AI$7,0))</f>
        <v>#DIV/0!</v>
      </c>
      <c r="AM250" s="89" t="e">
        <f>IF('Emission Calculations'!$E$9="flat",IF(0.056*'Wind Calculations'!$AG250&gt;$AF$3,1,0),IF(OR(AH250&gt;$AF$3,AI250&gt;$AF$3,AJ250&gt;$AF$3,AND((AK250&gt;$AF$3),$AF$7&gt;0)),1,0))</f>
        <v>#DIV/0!</v>
      </c>
      <c r="AN250" s="47"/>
      <c r="AO250" s="148"/>
      <c r="AP250" s="136"/>
      <c r="AQ250" s="89" t="e">
        <f>'Wind Calculations'!$AP250*LN(10/$AP$4)/LN($AP$5/$AP$4)</f>
        <v>#DIV/0!</v>
      </c>
      <c r="AR250" s="89" t="e">
        <f t="shared" si="76"/>
        <v>#DIV/0!</v>
      </c>
      <c r="AS250" s="89" t="e">
        <f t="shared" si="77"/>
        <v>#DIV/0!</v>
      </c>
      <c r="AT250" s="89" t="e">
        <f t="shared" si="78"/>
        <v>#DIV/0!</v>
      </c>
      <c r="AU250" s="89" t="e">
        <f t="shared" si="79"/>
        <v>#DIV/0!</v>
      </c>
      <c r="AV250" s="89" t="e">
        <f>IF('Emission Calculations'!$F$9="flat",IF(0.053*'Wind Calculations'!$AQ250&gt;$AP$3,58*('Wind Calculations'!$AQ250-$AP$3)^2+25*('Wind Calculations'!$AQ250-$AP$3),0),IF(AR250&gt;$AP$3,(58*(AR250-$AP$3)^2+25*(AR250-$AP$3))*$AP$7,0)+IF(AS250&gt;$AP$3,(58*(AS250-$AP$3)^2+25*(AS250-$AP$3))*$AQ$7,0)+IF(AT250&gt;$AP$3,(58*(AT250-$AP$3)^2+25*(AT250-$AP$3))*$AR$7,0)+IF(AU250&gt;$AP$3,(58*(AU250-$AP$3)^2+25*(AU250-$AP$3))*$AS$7,0))</f>
        <v>#DIV/0!</v>
      </c>
      <c r="AW250" s="89" t="e">
        <f>IF('Emission Calculations'!$F$9="flat",IF(0.056*'Wind Calculations'!$AQ250&gt;$AP$3,1,0),IF(OR(AR250&gt;$AP$3,AS250&gt;$AP$3,AT250&gt;$AP$3,AND((AU250&gt;$AP$3),$AP$7&gt;0)),1,0))</f>
        <v>#DIV/0!</v>
      </c>
    </row>
    <row r="251" spans="1:49">
      <c r="A251" s="148"/>
      <c r="B251" s="136"/>
      <c r="C251" s="89" t="e">
        <f>'Wind Calculations'!$B251*LN(10/$B$4)/LN($B$5/$B$4)</f>
        <v>#DIV/0!</v>
      </c>
      <c r="D251" s="89" t="e">
        <f t="shared" si="60"/>
        <v>#DIV/0!</v>
      </c>
      <c r="E251" s="89" t="e">
        <f t="shared" si="61"/>
        <v>#DIV/0!</v>
      </c>
      <c r="F251" s="89" t="e">
        <f t="shared" si="62"/>
        <v>#DIV/0!</v>
      </c>
      <c r="G251" s="89" t="e">
        <f t="shared" si="63"/>
        <v>#DIV/0!</v>
      </c>
      <c r="H251" s="138" t="e">
        <f>IF('Emission Calculations'!$B$9="flat",IF(0.053*'Wind Calculations'!$C251&gt;$B$3,58*('Wind Calculations'!$C251-$B$3)^2+25*('Wind Calculations'!$C251-$B$3),0),IF(D251&gt;$B$3,(58*(D251-$B$3)^2+25*(D251-$B$3))*$B$7,0)+IF(E251&gt;$B$3,(58*(E251-$B$3)^2+25*(E251-$B$3))*$C$7,0)+IF(F251&gt;$B$3,(58*(F251-$B$3)^2+25*(F251-$B$3))*$D$7,0)+IF(G251&gt;$B$3,(58*(G251-$B$3)^2+25*(G251-$B$3))*$E$7,0))</f>
        <v>#DIV/0!</v>
      </c>
      <c r="I251" s="138" t="e">
        <f>IF('Emission Calculations'!$B$9="flat",IF(0.056*'Wind Calculations'!$C251&gt;$B$3,1,0),IF(OR(D251&gt;$B$3,E251&gt;$B$3,F251&gt;$B$3,AND((G251&gt;$B$3),$B$7&gt;0)),1,0))</f>
        <v>#DIV/0!</v>
      </c>
      <c r="J251" s="139"/>
      <c r="K251" s="148"/>
      <c r="L251" s="136"/>
      <c r="M251" s="89" t="e">
        <f>'Wind Calculations'!$L251*LN(10/$L$4)/LN($L$5/$L$4)</f>
        <v>#DIV/0!</v>
      </c>
      <c r="N251" s="89" t="e">
        <f t="shared" si="64"/>
        <v>#DIV/0!</v>
      </c>
      <c r="O251" s="89" t="e">
        <f t="shared" si="65"/>
        <v>#DIV/0!</v>
      </c>
      <c r="P251" s="89" t="e">
        <f t="shared" si="66"/>
        <v>#DIV/0!</v>
      </c>
      <c r="Q251" s="89" t="e">
        <f t="shared" si="67"/>
        <v>#DIV/0!</v>
      </c>
      <c r="R251" s="89" t="e">
        <f>IF('Emission Calculations'!$C$9="flat",IF(0.053*'Wind Calculations'!$M251&gt;$L$3,58*('Wind Calculations'!$M251-$L$3)^2+25*('Wind Calculations'!$M251-$L$3),0),IF(N251&gt;$L$3,(58*(N251-$L$3)^2+25*(N251-$L$3))*$L$7,0)+IF(O251&gt;$L$3,(58*(O251-$L$3)^2+25*(O251-$L$3))*$M$7,0)+IF(P251&gt;$L$3,(58*(P251-$L$3)^2+25*(P251-$L$3))*$N$7,0)+IF(Q251&gt;$L$3,(58*(Q251-$L$3)^2+25*(Q251-$L$3))*$O$7,0))</f>
        <v>#DIV/0!</v>
      </c>
      <c r="S251" s="89" t="e">
        <f>IF('Emission Calculations'!$C$9="flat",IF(0.056*'Wind Calculations'!$M251&gt;$L$3,1,0),IF(OR(N251&gt;$L$3,O251&gt;$L$3,P251&gt;$L$3,AND((Q251&gt;$L$3),$L$7&gt;0)),1,0))</f>
        <v>#DIV/0!</v>
      </c>
      <c r="T251" s="47"/>
      <c r="U251" s="148"/>
      <c r="V251" s="136"/>
      <c r="W251" s="89" t="e">
        <f>'Wind Calculations'!$V251*LN(10/$V$4)/LN($V$5/$V$4)</f>
        <v>#DIV/0!</v>
      </c>
      <c r="X251" s="89" t="e">
        <f t="shared" si="68"/>
        <v>#DIV/0!</v>
      </c>
      <c r="Y251" s="89" t="e">
        <f t="shared" si="69"/>
        <v>#DIV/0!</v>
      </c>
      <c r="Z251" s="89" t="e">
        <f t="shared" si="70"/>
        <v>#DIV/0!</v>
      </c>
      <c r="AA251" s="89" t="e">
        <f t="shared" si="71"/>
        <v>#DIV/0!</v>
      </c>
      <c r="AB251" s="89" t="e">
        <f>IF('Emission Calculations'!$D$9="flat",IF(0.053*'Wind Calculations'!$W251&gt;$V$3,58*('Wind Calculations'!$W251-$L$3)^2+25*('Wind Calculations'!$W251-$L$3),0),IF(X251&gt;$L$3,(58*(X251-$L$3)^2+25*(X251-$L$3))*$V$7,0)+IF(Y251&gt;$V$3,(58*(Y251-$V$3)^2+25*(Y251-$V$3))*$W$7,0)+IF(Z251&gt;$V$3,(58*(Z251-$V$3)^2+25*(Z251-$V$3))*$X$7,0)+IF(AA251&gt;$V$3,(58*(AA251-$V$3)^2+25*(AA251-$V$3))*$Y$7,0))</f>
        <v>#DIV/0!</v>
      </c>
      <c r="AC251" s="89" t="e">
        <f>IF('Emission Calculations'!$D$9="flat",IF(0.056*'Wind Calculations'!$W251&gt;$V$3,1,0),IF(OR(X251&gt;$V$3,Y251&gt;$V$3,Z251&gt;$V$3,AND((AA251&gt;$V$3),$V$7&gt;0)),1,0))</f>
        <v>#DIV/0!</v>
      </c>
      <c r="AD251" s="47"/>
      <c r="AE251" s="148"/>
      <c r="AF251" s="136"/>
      <c r="AG251" s="89" t="e">
        <f>'Wind Calculations'!$AF251*LN(10/$AF$4)/LN($AF$5/$AF$4)</f>
        <v>#DIV/0!</v>
      </c>
      <c r="AH251" s="89" t="e">
        <f t="shared" si="72"/>
        <v>#DIV/0!</v>
      </c>
      <c r="AI251" s="89" t="e">
        <f t="shared" si="73"/>
        <v>#DIV/0!</v>
      </c>
      <c r="AJ251" s="89" t="e">
        <f t="shared" si="74"/>
        <v>#DIV/0!</v>
      </c>
      <c r="AK251" s="89" t="e">
        <f t="shared" si="75"/>
        <v>#DIV/0!</v>
      </c>
      <c r="AL251" s="89" t="e">
        <f>IF('Emission Calculations'!$E$9="flat",IF(0.053*'Wind Calculations'!$AG251&gt;$AF$3,58*('Wind Calculations'!$AG251-$AF$3)^2+25*('Wind Calculations'!$AG251-$AF$3),0),IF(AH251&gt;$AF$3,(58*(AH251-$AF$3)^2+25*(AH251-$AF$3))*$AF$7,0)+IF(AI251&gt;$AF$3,(58*(AI251-$AF$3)^2+25*(AI251-$AF$3))*$AG$7,0)+IF(AJ251&gt;$AF$3,(58*(AJ251-$AF$3)^2+25*(AJ251-$AF$3))*$AH$7,0)+IF(AK251&gt;$AF$3,(58*(AK251-$AF$3)^2+25*(AK251-$AF$3))*$AI$7,0))</f>
        <v>#DIV/0!</v>
      </c>
      <c r="AM251" s="89" t="e">
        <f>IF('Emission Calculations'!$E$9="flat",IF(0.056*'Wind Calculations'!$AG251&gt;$AF$3,1,0),IF(OR(AH251&gt;$AF$3,AI251&gt;$AF$3,AJ251&gt;$AF$3,AND((AK251&gt;$AF$3),$AF$7&gt;0)),1,0))</f>
        <v>#DIV/0!</v>
      </c>
      <c r="AN251" s="47"/>
      <c r="AO251" s="148"/>
      <c r="AP251" s="136"/>
      <c r="AQ251" s="89" t="e">
        <f>'Wind Calculations'!$AP251*LN(10/$AP$4)/LN($AP$5/$AP$4)</f>
        <v>#DIV/0!</v>
      </c>
      <c r="AR251" s="89" t="e">
        <f t="shared" si="76"/>
        <v>#DIV/0!</v>
      </c>
      <c r="AS251" s="89" t="e">
        <f t="shared" si="77"/>
        <v>#DIV/0!</v>
      </c>
      <c r="AT251" s="89" t="e">
        <f t="shared" si="78"/>
        <v>#DIV/0!</v>
      </c>
      <c r="AU251" s="89" t="e">
        <f t="shared" si="79"/>
        <v>#DIV/0!</v>
      </c>
      <c r="AV251" s="89" t="e">
        <f>IF('Emission Calculations'!$F$9="flat",IF(0.053*'Wind Calculations'!$AQ251&gt;$AP$3,58*('Wind Calculations'!$AQ251-$AP$3)^2+25*('Wind Calculations'!$AQ251-$AP$3),0),IF(AR251&gt;$AP$3,(58*(AR251-$AP$3)^2+25*(AR251-$AP$3))*$AP$7,0)+IF(AS251&gt;$AP$3,(58*(AS251-$AP$3)^2+25*(AS251-$AP$3))*$AQ$7,0)+IF(AT251&gt;$AP$3,(58*(AT251-$AP$3)^2+25*(AT251-$AP$3))*$AR$7,0)+IF(AU251&gt;$AP$3,(58*(AU251-$AP$3)^2+25*(AU251-$AP$3))*$AS$7,0))</f>
        <v>#DIV/0!</v>
      </c>
      <c r="AW251" s="89" t="e">
        <f>IF('Emission Calculations'!$F$9="flat",IF(0.056*'Wind Calculations'!$AQ251&gt;$AP$3,1,0),IF(OR(AR251&gt;$AP$3,AS251&gt;$AP$3,AT251&gt;$AP$3,AND((AU251&gt;$AP$3),$AP$7&gt;0)),1,0))</f>
        <v>#DIV/0!</v>
      </c>
    </row>
    <row r="252" spans="1:49">
      <c r="A252" s="148"/>
      <c r="B252" s="136"/>
      <c r="C252" s="89" t="e">
        <f>'Wind Calculations'!$B252*LN(10/$B$4)/LN($B$5/$B$4)</f>
        <v>#DIV/0!</v>
      </c>
      <c r="D252" s="89" t="e">
        <f t="shared" si="60"/>
        <v>#DIV/0!</v>
      </c>
      <c r="E252" s="89" t="e">
        <f t="shared" si="61"/>
        <v>#DIV/0!</v>
      </c>
      <c r="F252" s="89" t="e">
        <f t="shared" si="62"/>
        <v>#DIV/0!</v>
      </c>
      <c r="G252" s="89" t="e">
        <f t="shared" si="63"/>
        <v>#DIV/0!</v>
      </c>
      <c r="H252" s="138" t="e">
        <f>IF('Emission Calculations'!$B$9="flat",IF(0.053*'Wind Calculations'!$C252&gt;$B$3,58*('Wind Calculations'!$C252-$B$3)^2+25*('Wind Calculations'!$C252-$B$3),0),IF(D252&gt;$B$3,(58*(D252-$B$3)^2+25*(D252-$B$3))*$B$7,0)+IF(E252&gt;$B$3,(58*(E252-$B$3)^2+25*(E252-$B$3))*$C$7,0)+IF(F252&gt;$B$3,(58*(F252-$B$3)^2+25*(F252-$B$3))*$D$7,0)+IF(G252&gt;$B$3,(58*(G252-$B$3)^2+25*(G252-$B$3))*$E$7,0))</f>
        <v>#DIV/0!</v>
      </c>
      <c r="I252" s="138" t="e">
        <f>IF('Emission Calculations'!$B$9="flat",IF(0.056*'Wind Calculations'!$C252&gt;$B$3,1,0),IF(OR(D252&gt;$B$3,E252&gt;$B$3,F252&gt;$B$3,AND((G252&gt;$B$3),$B$7&gt;0)),1,0))</f>
        <v>#DIV/0!</v>
      </c>
      <c r="J252" s="139"/>
      <c r="K252" s="148"/>
      <c r="L252" s="136"/>
      <c r="M252" s="89" t="e">
        <f>'Wind Calculations'!$L252*LN(10/$L$4)/LN($L$5/$L$4)</f>
        <v>#DIV/0!</v>
      </c>
      <c r="N252" s="89" t="e">
        <f t="shared" si="64"/>
        <v>#DIV/0!</v>
      </c>
      <c r="O252" s="89" t="e">
        <f t="shared" si="65"/>
        <v>#DIV/0!</v>
      </c>
      <c r="P252" s="89" t="e">
        <f t="shared" si="66"/>
        <v>#DIV/0!</v>
      </c>
      <c r="Q252" s="89" t="e">
        <f t="shared" si="67"/>
        <v>#DIV/0!</v>
      </c>
      <c r="R252" s="89" t="e">
        <f>IF('Emission Calculations'!$C$9="flat",IF(0.053*'Wind Calculations'!$M252&gt;$L$3,58*('Wind Calculations'!$M252-$L$3)^2+25*('Wind Calculations'!$M252-$L$3),0),IF(N252&gt;$L$3,(58*(N252-$L$3)^2+25*(N252-$L$3))*$L$7,0)+IF(O252&gt;$L$3,(58*(O252-$L$3)^2+25*(O252-$L$3))*$M$7,0)+IF(P252&gt;$L$3,(58*(P252-$L$3)^2+25*(P252-$L$3))*$N$7,0)+IF(Q252&gt;$L$3,(58*(Q252-$L$3)^2+25*(Q252-$L$3))*$O$7,0))</f>
        <v>#DIV/0!</v>
      </c>
      <c r="S252" s="89" t="e">
        <f>IF('Emission Calculations'!$C$9="flat",IF(0.056*'Wind Calculations'!$M252&gt;$L$3,1,0),IF(OR(N252&gt;$L$3,O252&gt;$L$3,P252&gt;$L$3,AND((Q252&gt;$L$3),$L$7&gt;0)),1,0))</f>
        <v>#DIV/0!</v>
      </c>
      <c r="T252" s="47"/>
      <c r="U252" s="148"/>
      <c r="V252" s="136"/>
      <c r="W252" s="89" t="e">
        <f>'Wind Calculations'!$V252*LN(10/$V$4)/LN($V$5/$V$4)</f>
        <v>#DIV/0!</v>
      </c>
      <c r="X252" s="89" t="e">
        <f t="shared" si="68"/>
        <v>#DIV/0!</v>
      </c>
      <c r="Y252" s="89" t="e">
        <f t="shared" si="69"/>
        <v>#DIV/0!</v>
      </c>
      <c r="Z252" s="89" t="e">
        <f t="shared" si="70"/>
        <v>#DIV/0!</v>
      </c>
      <c r="AA252" s="89" t="e">
        <f t="shared" si="71"/>
        <v>#DIV/0!</v>
      </c>
      <c r="AB252" s="89" t="e">
        <f>IF('Emission Calculations'!$D$9="flat",IF(0.053*'Wind Calculations'!$W252&gt;$V$3,58*('Wind Calculations'!$W252-$L$3)^2+25*('Wind Calculations'!$W252-$L$3),0),IF(X252&gt;$L$3,(58*(X252-$L$3)^2+25*(X252-$L$3))*$V$7,0)+IF(Y252&gt;$V$3,(58*(Y252-$V$3)^2+25*(Y252-$V$3))*$W$7,0)+IF(Z252&gt;$V$3,(58*(Z252-$V$3)^2+25*(Z252-$V$3))*$X$7,0)+IF(AA252&gt;$V$3,(58*(AA252-$V$3)^2+25*(AA252-$V$3))*$Y$7,0))</f>
        <v>#DIV/0!</v>
      </c>
      <c r="AC252" s="89" t="e">
        <f>IF('Emission Calculations'!$D$9="flat",IF(0.056*'Wind Calculations'!$W252&gt;$V$3,1,0),IF(OR(X252&gt;$V$3,Y252&gt;$V$3,Z252&gt;$V$3,AND((AA252&gt;$V$3),$V$7&gt;0)),1,0))</f>
        <v>#DIV/0!</v>
      </c>
      <c r="AD252" s="47"/>
      <c r="AE252" s="148"/>
      <c r="AF252" s="136"/>
      <c r="AG252" s="89" t="e">
        <f>'Wind Calculations'!$AF252*LN(10/$AF$4)/LN($AF$5/$AF$4)</f>
        <v>#DIV/0!</v>
      </c>
      <c r="AH252" s="89" t="e">
        <f t="shared" si="72"/>
        <v>#DIV/0!</v>
      </c>
      <c r="AI252" s="89" t="e">
        <f t="shared" si="73"/>
        <v>#DIV/0!</v>
      </c>
      <c r="AJ252" s="89" t="e">
        <f t="shared" si="74"/>
        <v>#DIV/0!</v>
      </c>
      <c r="AK252" s="89" t="e">
        <f t="shared" si="75"/>
        <v>#DIV/0!</v>
      </c>
      <c r="AL252" s="89" t="e">
        <f>IF('Emission Calculations'!$E$9="flat",IF(0.053*'Wind Calculations'!$AG252&gt;$AF$3,58*('Wind Calculations'!$AG252-$AF$3)^2+25*('Wind Calculations'!$AG252-$AF$3),0),IF(AH252&gt;$AF$3,(58*(AH252-$AF$3)^2+25*(AH252-$AF$3))*$AF$7,0)+IF(AI252&gt;$AF$3,(58*(AI252-$AF$3)^2+25*(AI252-$AF$3))*$AG$7,0)+IF(AJ252&gt;$AF$3,(58*(AJ252-$AF$3)^2+25*(AJ252-$AF$3))*$AH$7,0)+IF(AK252&gt;$AF$3,(58*(AK252-$AF$3)^2+25*(AK252-$AF$3))*$AI$7,0))</f>
        <v>#DIV/0!</v>
      </c>
      <c r="AM252" s="89" t="e">
        <f>IF('Emission Calculations'!$E$9="flat",IF(0.056*'Wind Calculations'!$AG252&gt;$AF$3,1,0),IF(OR(AH252&gt;$AF$3,AI252&gt;$AF$3,AJ252&gt;$AF$3,AND((AK252&gt;$AF$3),$AF$7&gt;0)),1,0))</f>
        <v>#DIV/0!</v>
      </c>
      <c r="AN252" s="47"/>
      <c r="AO252" s="148"/>
      <c r="AP252" s="136"/>
      <c r="AQ252" s="89" t="e">
        <f>'Wind Calculations'!$AP252*LN(10/$AP$4)/LN($AP$5/$AP$4)</f>
        <v>#DIV/0!</v>
      </c>
      <c r="AR252" s="89" t="e">
        <f t="shared" si="76"/>
        <v>#DIV/0!</v>
      </c>
      <c r="AS252" s="89" t="e">
        <f t="shared" si="77"/>
        <v>#DIV/0!</v>
      </c>
      <c r="AT252" s="89" t="e">
        <f t="shared" si="78"/>
        <v>#DIV/0!</v>
      </c>
      <c r="AU252" s="89" t="e">
        <f t="shared" si="79"/>
        <v>#DIV/0!</v>
      </c>
      <c r="AV252" s="89" t="e">
        <f>IF('Emission Calculations'!$F$9="flat",IF(0.053*'Wind Calculations'!$AQ252&gt;$AP$3,58*('Wind Calculations'!$AQ252-$AP$3)^2+25*('Wind Calculations'!$AQ252-$AP$3),0),IF(AR252&gt;$AP$3,(58*(AR252-$AP$3)^2+25*(AR252-$AP$3))*$AP$7,0)+IF(AS252&gt;$AP$3,(58*(AS252-$AP$3)^2+25*(AS252-$AP$3))*$AQ$7,0)+IF(AT252&gt;$AP$3,(58*(AT252-$AP$3)^2+25*(AT252-$AP$3))*$AR$7,0)+IF(AU252&gt;$AP$3,(58*(AU252-$AP$3)^2+25*(AU252-$AP$3))*$AS$7,0))</f>
        <v>#DIV/0!</v>
      </c>
      <c r="AW252" s="89" t="e">
        <f>IF('Emission Calculations'!$F$9="flat",IF(0.056*'Wind Calculations'!$AQ252&gt;$AP$3,1,0),IF(OR(AR252&gt;$AP$3,AS252&gt;$AP$3,AT252&gt;$AP$3,AND((AU252&gt;$AP$3),$AP$7&gt;0)),1,0))</f>
        <v>#DIV/0!</v>
      </c>
    </row>
    <row r="253" spans="1:49">
      <c r="A253" s="148"/>
      <c r="B253" s="136"/>
      <c r="C253" s="89" t="e">
        <f>'Wind Calculations'!$B253*LN(10/$B$4)/LN($B$5/$B$4)</f>
        <v>#DIV/0!</v>
      </c>
      <c r="D253" s="89" t="e">
        <f t="shared" si="60"/>
        <v>#DIV/0!</v>
      </c>
      <c r="E253" s="89" t="e">
        <f t="shared" si="61"/>
        <v>#DIV/0!</v>
      </c>
      <c r="F253" s="89" t="e">
        <f t="shared" si="62"/>
        <v>#DIV/0!</v>
      </c>
      <c r="G253" s="89" t="e">
        <f t="shared" si="63"/>
        <v>#DIV/0!</v>
      </c>
      <c r="H253" s="138" t="e">
        <f>IF('Emission Calculations'!$B$9="flat",IF(0.053*'Wind Calculations'!$C253&gt;$B$3,58*('Wind Calculations'!$C253-$B$3)^2+25*('Wind Calculations'!$C253-$B$3),0),IF(D253&gt;$B$3,(58*(D253-$B$3)^2+25*(D253-$B$3))*$B$7,0)+IF(E253&gt;$B$3,(58*(E253-$B$3)^2+25*(E253-$B$3))*$C$7,0)+IF(F253&gt;$B$3,(58*(F253-$B$3)^2+25*(F253-$B$3))*$D$7,0)+IF(G253&gt;$B$3,(58*(G253-$B$3)^2+25*(G253-$B$3))*$E$7,0))</f>
        <v>#DIV/0!</v>
      </c>
      <c r="I253" s="138" t="e">
        <f>IF('Emission Calculations'!$B$9="flat",IF(0.056*'Wind Calculations'!$C253&gt;$B$3,1,0),IF(OR(D253&gt;$B$3,E253&gt;$B$3,F253&gt;$B$3,AND((G253&gt;$B$3),$B$7&gt;0)),1,0))</f>
        <v>#DIV/0!</v>
      </c>
      <c r="J253" s="139"/>
      <c r="K253" s="148"/>
      <c r="L253" s="136"/>
      <c r="M253" s="89" t="e">
        <f>'Wind Calculations'!$L253*LN(10/$L$4)/LN($L$5/$L$4)</f>
        <v>#DIV/0!</v>
      </c>
      <c r="N253" s="89" t="e">
        <f t="shared" si="64"/>
        <v>#DIV/0!</v>
      </c>
      <c r="O253" s="89" t="e">
        <f t="shared" si="65"/>
        <v>#DIV/0!</v>
      </c>
      <c r="P253" s="89" t="e">
        <f t="shared" si="66"/>
        <v>#DIV/0!</v>
      </c>
      <c r="Q253" s="89" t="e">
        <f t="shared" si="67"/>
        <v>#DIV/0!</v>
      </c>
      <c r="R253" s="89" t="e">
        <f>IF('Emission Calculations'!$C$9="flat",IF(0.053*'Wind Calculations'!$M253&gt;$L$3,58*('Wind Calculations'!$M253-$L$3)^2+25*('Wind Calculations'!$M253-$L$3),0),IF(N253&gt;$L$3,(58*(N253-$L$3)^2+25*(N253-$L$3))*$L$7,0)+IF(O253&gt;$L$3,(58*(O253-$L$3)^2+25*(O253-$L$3))*$M$7,0)+IF(P253&gt;$L$3,(58*(P253-$L$3)^2+25*(P253-$L$3))*$N$7,0)+IF(Q253&gt;$L$3,(58*(Q253-$L$3)^2+25*(Q253-$L$3))*$O$7,0))</f>
        <v>#DIV/0!</v>
      </c>
      <c r="S253" s="89" t="e">
        <f>IF('Emission Calculations'!$C$9="flat",IF(0.056*'Wind Calculations'!$M253&gt;$L$3,1,0),IF(OR(N253&gt;$L$3,O253&gt;$L$3,P253&gt;$L$3,AND((Q253&gt;$L$3),$L$7&gt;0)),1,0))</f>
        <v>#DIV/0!</v>
      </c>
      <c r="T253" s="47"/>
      <c r="U253" s="148"/>
      <c r="V253" s="136"/>
      <c r="W253" s="89" t="e">
        <f>'Wind Calculations'!$V253*LN(10/$V$4)/LN($V$5/$V$4)</f>
        <v>#DIV/0!</v>
      </c>
      <c r="X253" s="89" t="e">
        <f t="shared" si="68"/>
        <v>#DIV/0!</v>
      </c>
      <c r="Y253" s="89" t="e">
        <f t="shared" si="69"/>
        <v>#DIV/0!</v>
      </c>
      <c r="Z253" s="89" t="e">
        <f t="shared" si="70"/>
        <v>#DIV/0!</v>
      </c>
      <c r="AA253" s="89" t="e">
        <f t="shared" si="71"/>
        <v>#DIV/0!</v>
      </c>
      <c r="AB253" s="89" t="e">
        <f>IF('Emission Calculations'!$D$9="flat",IF(0.053*'Wind Calculations'!$W253&gt;$V$3,58*('Wind Calculations'!$W253-$L$3)^2+25*('Wind Calculations'!$W253-$L$3),0),IF(X253&gt;$L$3,(58*(X253-$L$3)^2+25*(X253-$L$3))*$V$7,0)+IF(Y253&gt;$V$3,(58*(Y253-$V$3)^2+25*(Y253-$V$3))*$W$7,0)+IF(Z253&gt;$V$3,(58*(Z253-$V$3)^2+25*(Z253-$V$3))*$X$7,0)+IF(AA253&gt;$V$3,(58*(AA253-$V$3)^2+25*(AA253-$V$3))*$Y$7,0))</f>
        <v>#DIV/0!</v>
      </c>
      <c r="AC253" s="89" t="e">
        <f>IF('Emission Calculations'!$D$9="flat",IF(0.056*'Wind Calculations'!$W253&gt;$V$3,1,0),IF(OR(X253&gt;$V$3,Y253&gt;$V$3,Z253&gt;$V$3,AND((AA253&gt;$V$3),$V$7&gt;0)),1,0))</f>
        <v>#DIV/0!</v>
      </c>
      <c r="AD253" s="47"/>
      <c r="AE253" s="148"/>
      <c r="AF253" s="136"/>
      <c r="AG253" s="89" t="e">
        <f>'Wind Calculations'!$AF253*LN(10/$AF$4)/LN($AF$5/$AF$4)</f>
        <v>#DIV/0!</v>
      </c>
      <c r="AH253" s="89" t="e">
        <f t="shared" si="72"/>
        <v>#DIV/0!</v>
      </c>
      <c r="AI253" s="89" t="e">
        <f t="shared" si="73"/>
        <v>#DIV/0!</v>
      </c>
      <c r="AJ253" s="89" t="e">
        <f t="shared" si="74"/>
        <v>#DIV/0!</v>
      </c>
      <c r="AK253" s="89" t="e">
        <f t="shared" si="75"/>
        <v>#DIV/0!</v>
      </c>
      <c r="AL253" s="89" t="e">
        <f>IF('Emission Calculations'!$E$9="flat",IF(0.053*'Wind Calculations'!$AG253&gt;$AF$3,58*('Wind Calculations'!$AG253-$AF$3)^2+25*('Wind Calculations'!$AG253-$AF$3),0),IF(AH253&gt;$AF$3,(58*(AH253-$AF$3)^2+25*(AH253-$AF$3))*$AF$7,0)+IF(AI253&gt;$AF$3,(58*(AI253-$AF$3)^2+25*(AI253-$AF$3))*$AG$7,0)+IF(AJ253&gt;$AF$3,(58*(AJ253-$AF$3)^2+25*(AJ253-$AF$3))*$AH$7,0)+IF(AK253&gt;$AF$3,(58*(AK253-$AF$3)^2+25*(AK253-$AF$3))*$AI$7,0))</f>
        <v>#DIV/0!</v>
      </c>
      <c r="AM253" s="89" t="e">
        <f>IF('Emission Calculations'!$E$9="flat",IF(0.056*'Wind Calculations'!$AG253&gt;$AF$3,1,0),IF(OR(AH253&gt;$AF$3,AI253&gt;$AF$3,AJ253&gt;$AF$3,AND((AK253&gt;$AF$3),$AF$7&gt;0)),1,0))</f>
        <v>#DIV/0!</v>
      </c>
      <c r="AN253" s="47"/>
      <c r="AO253" s="148"/>
      <c r="AP253" s="136"/>
      <c r="AQ253" s="89" t="e">
        <f>'Wind Calculations'!$AP253*LN(10/$AP$4)/LN($AP$5/$AP$4)</f>
        <v>#DIV/0!</v>
      </c>
      <c r="AR253" s="89" t="e">
        <f t="shared" si="76"/>
        <v>#DIV/0!</v>
      </c>
      <c r="AS253" s="89" t="e">
        <f t="shared" si="77"/>
        <v>#DIV/0!</v>
      </c>
      <c r="AT253" s="89" t="e">
        <f t="shared" si="78"/>
        <v>#DIV/0!</v>
      </c>
      <c r="AU253" s="89" t="e">
        <f t="shared" si="79"/>
        <v>#DIV/0!</v>
      </c>
      <c r="AV253" s="89" t="e">
        <f>IF('Emission Calculations'!$F$9="flat",IF(0.053*'Wind Calculations'!$AQ253&gt;$AP$3,58*('Wind Calculations'!$AQ253-$AP$3)^2+25*('Wind Calculations'!$AQ253-$AP$3),0),IF(AR253&gt;$AP$3,(58*(AR253-$AP$3)^2+25*(AR253-$AP$3))*$AP$7,0)+IF(AS253&gt;$AP$3,(58*(AS253-$AP$3)^2+25*(AS253-$AP$3))*$AQ$7,0)+IF(AT253&gt;$AP$3,(58*(AT253-$AP$3)^2+25*(AT253-$AP$3))*$AR$7,0)+IF(AU253&gt;$AP$3,(58*(AU253-$AP$3)^2+25*(AU253-$AP$3))*$AS$7,0))</f>
        <v>#DIV/0!</v>
      </c>
      <c r="AW253" s="89" t="e">
        <f>IF('Emission Calculations'!$F$9="flat",IF(0.056*'Wind Calculations'!$AQ253&gt;$AP$3,1,0),IF(OR(AR253&gt;$AP$3,AS253&gt;$AP$3,AT253&gt;$AP$3,AND((AU253&gt;$AP$3),$AP$7&gt;0)),1,0))</f>
        <v>#DIV/0!</v>
      </c>
    </row>
    <row r="254" spans="1:49">
      <c r="A254" s="148"/>
      <c r="B254" s="136"/>
      <c r="C254" s="89" t="e">
        <f>'Wind Calculations'!$B254*LN(10/$B$4)/LN($B$5/$B$4)</f>
        <v>#DIV/0!</v>
      </c>
      <c r="D254" s="89" t="e">
        <f t="shared" si="60"/>
        <v>#DIV/0!</v>
      </c>
      <c r="E254" s="89" t="e">
        <f t="shared" si="61"/>
        <v>#DIV/0!</v>
      </c>
      <c r="F254" s="89" t="e">
        <f t="shared" si="62"/>
        <v>#DIV/0!</v>
      </c>
      <c r="G254" s="89" t="e">
        <f t="shared" si="63"/>
        <v>#DIV/0!</v>
      </c>
      <c r="H254" s="138" t="e">
        <f>IF('Emission Calculations'!$B$9="flat",IF(0.053*'Wind Calculations'!$C254&gt;$B$3,58*('Wind Calculations'!$C254-$B$3)^2+25*('Wind Calculations'!$C254-$B$3),0),IF(D254&gt;$B$3,(58*(D254-$B$3)^2+25*(D254-$B$3))*$B$7,0)+IF(E254&gt;$B$3,(58*(E254-$B$3)^2+25*(E254-$B$3))*$C$7,0)+IF(F254&gt;$B$3,(58*(F254-$B$3)^2+25*(F254-$B$3))*$D$7,0)+IF(G254&gt;$B$3,(58*(G254-$B$3)^2+25*(G254-$B$3))*$E$7,0))</f>
        <v>#DIV/0!</v>
      </c>
      <c r="I254" s="138" t="e">
        <f>IF('Emission Calculations'!$B$9="flat",IF(0.056*'Wind Calculations'!$C254&gt;$B$3,1,0),IF(OR(D254&gt;$B$3,E254&gt;$B$3,F254&gt;$B$3,AND((G254&gt;$B$3),$B$7&gt;0)),1,0))</f>
        <v>#DIV/0!</v>
      </c>
      <c r="J254" s="139"/>
      <c r="K254" s="148"/>
      <c r="L254" s="136"/>
      <c r="M254" s="89" t="e">
        <f>'Wind Calculations'!$L254*LN(10/$L$4)/LN($L$5/$L$4)</f>
        <v>#DIV/0!</v>
      </c>
      <c r="N254" s="89" t="e">
        <f t="shared" si="64"/>
        <v>#DIV/0!</v>
      </c>
      <c r="O254" s="89" t="e">
        <f t="shared" si="65"/>
        <v>#DIV/0!</v>
      </c>
      <c r="P254" s="89" t="e">
        <f t="shared" si="66"/>
        <v>#DIV/0!</v>
      </c>
      <c r="Q254" s="89" t="e">
        <f t="shared" si="67"/>
        <v>#DIV/0!</v>
      </c>
      <c r="R254" s="89" t="e">
        <f>IF('Emission Calculations'!$C$9="flat",IF(0.053*'Wind Calculations'!$M254&gt;$L$3,58*('Wind Calculations'!$M254-$L$3)^2+25*('Wind Calculations'!$M254-$L$3),0),IF(N254&gt;$L$3,(58*(N254-$L$3)^2+25*(N254-$L$3))*$L$7,0)+IF(O254&gt;$L$3,(58*(O254-$L$3)^2+25*(O254-$L$3))*$M$7,0)+IF(P254&gt;$L$3,(58*(P254-$L$3)^2+25*(P254-$L$3))*$N$7,0)+IF(Q254&gt;$L$3,(58*(Q254-$L$3)^2+25*(Q254-$L$3))*$O$7,0))</f>
        <v>#DIV/0!</v>
      </c>
      <c r="S254" s="89" t="e">
        <f>IF('Emission Calculations'!$C$9="flat",IF(0.056*'Wind Calculations'!$M254&gt;$L$3,1,0),IF(OR(N254&gt;$L$3,O254&gt;$L$3,P254&gt;$L$3,AND((Q254&gt;$L$3),$L$7&gt;0)),1,0))</f>
        <v>#DIV/0!</v>
      </c>
      <c r="T254" s="47"/>
      <c r="U254" s="148"/>
      <c r="V254" s="136"/>
      <c r="W254" s="89" t="e">
        <f>'Wind Calculations'!$V254*LN(10/$V$4)/LN($V$5/$V$4)</f>
        <v>#DIV/0!</v>
      </c>
      <c r="X254" s="89" t="e">
        <f t="shared" si="68"/>
        <v>#DIV/0!</v>
      </c>
      <c r="Y254" s="89" t="e">
        <f t="shared" si="69"/>
        <v>#DIV/0!</v>
      </c>
      <c r="Z254" s="89" t="e">
        <f t="shared" si="70"/>
        <v>#DIV/0!</v>
      </c>
      <c r="AA254" s="89" t="e">
        <f t="shared" si="71"/>
        <v>#DIV/0!</v>
      </c>
      <c r="AB254" s="89" t="e">
        <f>IF('Emission Calculations'!$D$9="flat",IF(0.053*'Wind Calculations'!$W254&gt;$V$3,58*('Wind Calculations'!$W254-$L$3)^2+25*('Wind Calculations'!$W254-$L$3),0),IF(X254&gt;$L$3,(58*(X254-$L$3)^2+25*(X254-$L$3))*$V$7,0)+IF(Y254&gt;$V$3,(58*(Y254-$V$3)^2+25*(Y254-$V$3))*$W$7,0)+IF(Z254&gt;$V$3,(58*(Z254-$V$3)^2+25*(Z254-$V$3))*$X$7,0)+IF(AA254&gt;$V$3,(58*(AA254-$V$3)^2+25*(AA254-$V$3))*$Y$7,0))</f>
        <v>#DIV/0!</v>
      </c>
      <c r="AC254" s="89" t="e">
        <f>IF('Emission Calculations'!$D$9="flat",IF(0.056*'Wind Calculations'!$W254&gt;$V$3,1,0),IF(OR(X254&gt;$V$3,Y254&gt;$V$3,Z254&gt;$V$3,AND((AA254&gt;$V$3),$V$7&gt;0)),1,0))</f>
        <v>#DIV/0!</v>
      </c>
      <c r="AD254" s="47"/>
      <c r="AE254" s="148"/>
      <c r="AF254" s="136"/>
      <c r="AG254" s="89" t="e">
        <f>'Wind Calculations'!$AF254*LN(10/$AF$4)/LN($AF$5/$AF$4)</f>
        <v>#DIV/0!</v>
      </c>
      <c r="AH254" s="89" t="e">
        <f t="shared" si="72"/>
        <v>#DIV/0!</v>
      </c>
      <c r="AI254" s="89" t="e">
        <f t="shared" si="73"/>
        <v>#DIV/0!</v>
      </c>
      <c r="AJ254" s="89" t="e">
        <f t="shared" si="74"/>
        <v>#DIV/0!</v>
      </c>
      <c r="AK254" s="89" t="e">
        <f t="shared" si="75"/>
        <v>#DIV/0!</v>
      </c>
      <c r="AL254" s="89" t="e">
        <f>IF('Emission Calculations'!$E$9="flat",IF(0.053*'Wind Calculations'!$AG254&gt;$AF$3,58*('Wind Calculations'!$AG254-$AF$3)^2+25*('Wind Calculations'!$AG254-$AF$3),0),IF(AH254&gt;$AF$3,(58*(AH254-$AF$3)^2+25*(AH254-$AF$3))*$AF$7,0)+IF(AI254&gt;$AF$3,(58*(AI254-$AF$3)^2+25*(AI254-$AF$3))*$AG$7,0)+IF(AJ254&gt;$AF$3,(58*(AJ254-$AF$3)^2+25*(AJ254-$AF$3))*$AH$7,0)+IF(AK254&gt;$AF$3,(58*(AK254-$AF$3)^2+25*(AK254-$AF$3))*$AI$7,0))</f>
        <v>#DIV/0!</v>
      </c>
      <c r="AM254" s="89" t="e">
        <f>IF('Emission Calculations'!$E$9="flat",IF(0.056*'Wind Calculations'!$AG254&gt;$AF$3,1,0),IF(OR(AH254&gt;$AF$3,AI254&gt;$AF$3,AJ254&gt;$AF$3,AND((AK254&gt;$AF$3),$AF$7&gt;0)),1,0))</f>
        <v>#DIV/0!</v>
      </c>
      <c r="AN254" s="47"/>
      <c r="AO254" s="148"/>
      <c r="AP254" s="136"/>
      <c r="AQ254" s="89" t="e">
        <f>'Wind Calculations'!$AP254*LN(10/$AP$4)/LN($AP$5/$AP$4)</f>
        <v>#DIV/0!</v>
      </c>
      <c r="AR254" s="89" t="e">
        <f t="shared" si="76"/>
        <v>#DIV/0!</v>
      </c>
      <c r="AS254" s="89" t="e">
        <f t="shared" si="77"/>
        <v>#DIV/0!</v>
      </c>
      <c r="AT254" s="89" t="e">
        <f t="shared" si="78"/>
        <v>#DIV/0!</v>
      </c>
      <c r="AU254" s="89" t="e">
        <f t="shared" si="79"/>
        <v>#DIV/0!</v>
      </c>
      <c r="AV254" s="89" t="e">
        <f>IF('Emission Calculations'!$F$9="flat",IF(0.053*'Wind Calculations'!$AQ254&gt;$AP$3,58*('Wind Calculations'!$AQ254-$AP$3)^2+25*('Wind Calculations'!$AQ254-$AP$3),0),IF(AR254&gt;$AP$3,(58*(AR254-$AP$3)^2+25*(AR254-$AP$3))*$AP$7,0)+IF(AS254&gt;$AP$3,(58*(AS254-$AP$3)^2+25*(AS254-$AP$3))*$AQ$7,0)+IF(AT254&gt;$AP$3,(58*(AT254-$AP$3)^2+25*(AT254-$AP$3))*$AR$7,0)+IF(AU254&gt;$AP$3,(58*(AU254-$AP$3)^2+25*(AU254-$AP$3))*$AS$7,0))</f>
        <v>#DIV/0!</v>
      </c>
      <c r="AW254" s="89" t="e">
        <f>IF('Emission Calculations'!$F$9="flat",IF(0.056*'Wind Calculations'!$AQ254&gt;$AP$3,1,0),IF(OR(AR254&gt;$AP$3,AS254&gt;$AP$3,AT254&gt;$AP$3,AND((AU254&gt;$AP$3),$AP$7&gt;0)),1,0))</f>
        <v>#DIV/0!</v>
      </c>
    </row>
    <row r="255" spans="1:49">
      <c r="A255" s="148"/>
      <c r="B255" s="136"/>
      <c r="C255" s="89" t="e">
        <f>'Wind Calculations'!$B255*LN(10/$B$4)/LN($B$5/$B$4)</f>
        <v>#DIV/0!</v>
      </c>
      <c r="D255" s="89" t="e">
        <f t="shared" si="60"/>
        <v>#DIV/0!</v>
      </c>
      <c r="E255" s="89" t="e">
        <f t="shared" si="61"/>
        <v>#DIV/0!</v>
      </c>
      <c r="F255" s="89" t="e">
        <f t="shared" si="62"/>
        <v>#DIV/0!</v>
      </c>
      <c r="G255" s="89" t="e">
        <f t="shared" si="63"/>
        <v>#DIV/0!</v>
      </c>
      <c r="H255" s="138" t="e">
        <f>IF('Emission Calculations'!$B$9="flat",IF(0.053*'Wind Calculations'!$C255&gt;$B$3,58*('Wind Calculations'!$C255-$B$3)^2+25*('Wind Calculations'!$C255-$B$3),0),IF(D255&gt;$B$3,(58*(D255-$B$3)^2+25*(D255-$B$3))*$B$7,0)+IF(E255&gt;$B$3,(58*(E255-$B$3)^2+25*(E255-$B$3))*$C$7,0)+IF(F255&gt;$B$3,(58*(F255-$B$3)^2+25*(F255-$B$3))*$D$7,0)+IF(G255&gt;$B$3,(58*(G255-$B$3)^2+25*(G255-$B$3))*$E$7,0))</f>
        <v>#DIV/0!</v>
      </c>
      <c r="I255" s="138" t="e">
        <f>IF('Emission Calculations'!$B$9="flat",IF(0.056*'Wind Calculations'!$C255&gt;$B$3,1,0),IF(OR(D255&gt;$B$3,E255&gt;$B$3,F255&gt;$B$3,AND((G255&gt;$B$3),$B$7&gt;0)),1,0))</f>
        <v>#DIV/0!</v>
      </c>
      <c r="J255" s="139"/>
      <c r="K255" s="148"/>
      <c r="L255" s="136"/>
      <c r="M255" s="89" t="e">
        <f>'Wind Calculations'!$L255*LN(10/$L$4)/LN($L$5/$L$4)</f>
        <v>#DIV/0!</v>
      </c>
      <c r="N255" s="89" t="e">
        <f t="shared" si="64"/>
        <v>#DIV/0!</v>
      </c>
      <c r="O255" s="89" t="e">
        <f t="shared" si="65"/>
        <v>#DIV/0!</v>
      </c>
      <c r="P255" s="89" t="e">
        <f t="shared" si="66"/>
        <v>#DIV/0!</v>
      </c>
      <c r="Q255" s="89" t="e">
        <f t="shared" si="67"/>
        <v>#DIV/0!</v>
      </c>
      <c r="R255" s="89" t="e">
        <f>IF('Emission Calculations'!$C$9="flat",IF(0.053*'Wind Calculations'!$M255&gt;$L$3,58*('Wind Calculations'!$M255-$L$3)^2+25*('Wind Calculations'!$M255-$L$3),0),IF(N255&gt;$L$3,(58*(N255-$L$3)^2+25*(N255-$L$3))*$L$7,0)+IF(O255&gt;$L$3,(58*(O255-$L$3)^2+25*(O255-$L$3))*$M$7,0)+IF(P255&gt;$L$3,(58*(P255-$L$3)^2+25*(P255-$L$3))*$N$7,0)+IF(Q255&gt;$L$3,(58*(Q255-$L$3)^2+25*(Q255-$L$3))*$O$7,0))</f>
        <v>#DIV/0!</v>
      </c>
      <c r="S255" s="89" t="e">
        <f>IF('Emission Calculations'!$C$9="flat",IF(0.056*'Wind Calculations'!$M255&gt;$L$3,1,0),IF(OR(N255&gt;$L$3,O255&gt;$L$3,P255&gt;$L$3,AND((Q255&gt;$L$3),$L$7&gt;0)),1,0))</f>
        <v>#DIV/0!</v>
      </c>
      <c r="T255" s="47"/>
      <c r="U255" s="148"/>
      <c r="V255" s="136"/>
      <c r="W255" s="89" t="e">
        <f>'Wind Calculations'!$V255*LN(10/$V$4)/LN($V$5/$V$4)</f>
        <v>#DIV/0!</v>
      </c>
      <c r="X255" s="89" t="e">
        <f t="shared" si="68"/>
        <v>#DIV/0!</v>
      </c>
      <c r="Y255" s="89" t="e">
        <f t="shared" si="69"/>
        <v>#DIV/0!</v>
      </c>
      <c r="Z255" s="89" t="e">
        <f t="shared" si="70"/>
        <v>#DIV/0!</v>
      </c>
      <c r="AA255" s="89" t="e">
        <f t="shared" si="71"/>
        <v>#DIV/0!</v>
      </c>
      <c r="AB255" s="89" t="e">
        <f>IF('Emission Calculations'!$D$9="flat",IF(0.053*'Wind Calculations'!$W255&gt;$V$3,58*('Wind Calculations'!$W255-$L$3)^2+25*('Wind Calculations'!$W255-$L$3),0),IF(X255&gt;$L$3,(58*(X255-$L$3)^2+25*(X255-$L$3))*$V$7,0)+IF(Y255&gt;$V$3,(58*(Y255-$V$3)^2+25*(Y255-$V$3))*$W$7,0)+IF(Z255&gt;$V$3,(58*(Z255-$V$3)^2+25*(Z255-$V$3))*$X$7,0)+IF(AA255&gt;$V$3,(58*(AA255-$V$3)^2+25*(AA255-$V$3))*$Y$7,0))</f>
        <v>#DIV/0!</v>
      </c>
      <c r="AC255" s="89" t="e">
        <f>IF('Emission Calculations'!$D$9="flat",IF(0.056*'Wind Calculations'!$W255&gt;$V$3,1,0),IF(OR(X255&gt;$V$3,Y255&gt;$V$3,Z255&gt;$V$3,AND((AA255&gt;$V$3),$V$7&gt;0)),1,0))</f>
        <v>#DIV/0!</v>
      </c>
      <c r="AD255" s="47"/>
      <c r="AE255" s="148"/>
      <c r="AF255" s="136"/>
      <c r="AG255" s="89" t="e">
        <f>'Wind Calculations'!$AF255*LN(10/$AF$4)/LN($AF$5/$AF$4)</f>
        <v>#DIV/0!</v>
      </c>
      <c r="AH255" s="89" t="e">
        <f t="shared" si="72"/>
        <v>#DIV/0!</v>
      </c>
      <c r="AI255" s="89" t="e">
        <f t="shared" si="73"/>
        <v>#DIV/0!</v>
      </c>
      <c r="AJ255" s="89" t="e">
        <f t="shared" si="74"/>
        <v>#DIV/0!</v>
      </c>
      <c r="AK255" s="89" t="e">
        <f t="shared" si="75"/>
        <v>#DIV/0!</v>
      </c>
      <c r="AL255" s="89" t="e">
        <f>IF('Emission Calculations'!$E$9="flat",IF(0.053*'Wind Calculations'!$AG255&gt;$AF$3,58*('Wind Calculations'!$AG255-$AF$3)^2+25*('Wind Calculations'!$AG255-$AF$3),0),IF(AH255&gt;$AF$3,(58*(AH255-$AF$3)^2+25*(AH255-$AF$3))*$AF$7,0)+IF(AI255&gt;$AF$3,(58*(AI255-$AF$3)^2+25*(AI255-$AF$3))*$AG$7,0)+IF(AJ255&gt;$AF$3,(58*(AJ255-$AF$3)^2+25*(AJ255-$AF$3))*$AH$7,0)+IF(AK255&gt;$AF$3,(58*(AK255-$AF$3)^2+25*(AK255-$AF$3))*$AI$7,0))</f>
        <v>#DIV/0!</v>
      </c>
      <c r="AM255" s="89" t="e">
        <f>IF('Emission Calculations'!$E$9="flat",IF(0.056*'Wind Calculations'!$AG255&gt;$AF$3,1,0),IF(OR(AH255&gt;$AF$3,AI255&gt;$AF$3,AJ255&gt;$AF$3,AND((AK255&gt;$AF$3),$AF$7&gt;0)),1,0))</f>
        <v>#DIV/0!</v>
      </c>
      <c r="AN255" s="47"/>
      <c r="AO255" s="148"/>
      <c r="AP255" s="136"/>
      <c r="AQ255" s="89" t="e">
        <f>'Wind Calculations'!$AP255*LN(10/$AP$4)/LN($AP$5/$AP$4)</f>
        <v>#DIV/0!</v>
      </c>
      <c r="AR255" s="89" t="e">
        <f t="shared" si="76"/>
        <v>#DIV/0!</v>
      </c>
      <c r="AS255" s="89" t="e">
        <f t="shared" si="77"/>
        <v>#DIV/0!</v>
      </c>
      <c r="AT255" s="89" t="e">
        <f t="shared" si="78"/>
        <v>#DIV/0!</v>
      </c>
      <c r="AU255" s="89" t="e">
        <f t="shared" si="79"/>
        <v>#DIV/0!</v>
      </c>
      <c r="AV255" s="89" t="e">
        <f>IF('Emission Calculations'!$F$9="flat",IF(0.053*'Wind Calculations'!$AQ255&gt;$AP$3,58*('Wind Calculations'!$AQ255-$AP$3)^2+25*('Wind Calculations'!$AQ255-$AP$3),0),IF(AR255&gt;$AP$3,(58*(AR255-$AP$3)^2+25*(AR255-$AP$3))*$AP$7,0)+IF(AS255&gt;$AP$3,(58*(AS255-$AP$3)^2+25*(AS255-$AP$3))*$AQ$7,0)+IF(AT255&gt;$AP$3,(58*(AT255-$AP$3)^2+25*(AT255-$AP$3))*$AR$7,0)+IF(AU255&gt;$AP$3,(58*(AU255-$AP$3)^2+25*(AU255-$AP$3))*$AS$7,0))</f>
        <v>#DIV/0!</v>
      </c>
      <c r="AW255" s="89" t="e">
        <f>IF('Emission Calculations'!$F$9="flat",IF(0.056*'Wind Calculations'!$AQ255&gt;$AP$3,1,0),IF(OR(AR255&gt;$AP$3,AS255&gt;$AP$3,AT255&gt;$AP$3,AND((AU255&gt;$AP$3),$AP$7&gt;0)),1,0))</f>
        <v>#DIV/0!</v>
      </c>
    </row>
    <row r="256" spans="1:49">
      <c r="A256" s="148"/>
      <c r="B256" s="136"/>
      <c r="C256" s="89" t="e">
        <f>'Wind Calculations'!$B256*LN(10/$B$4)/LN($B$5/$B$4)</f>
        <v>#DIV/0!</v>
      </c>
      <c r="D256" s="89" t="e">
        <f t="shared" si="60"/>
        <v>#DIV/0!</v>
      </c>
      <c r="E256" s="89" t="e">
        <f t="shared" si="61"/>
        <v>#DIV/0!</v>
      </c>
      <c r="F256" s="89" t="e">
        <f t="shared" si="62"/>
        <v>#DIV/0!</v>
      </c>
      <c r="G256" s="89" t="e">
        <f t="shared" si="63"/>
        <v>#DIV/0!</v>
      </c>
      <c r="H256" s="138" t="e">
        <f>IF('Emission Calculations'!$B$9="flat",IF(0.053*'Wind Calculations'!$C256&gt;$B$3,58*('Wind Calculations'!$C256-$B$3)^2+25*('Wind Calculations'!$C256-$B$3),0),IF(D256&gt;$B$3,(58*(D256-$B$3)^2+25*(D256-$B$3))*$B$7,0)+IF(E256&gt;$B$3,(58*(E256-$B$3)^2+25*(E256-$B$3))*$C$7,0)+IF(F256&gt;$B$3,(58*(F256-$B$3)^2+25*(F256-$B$3))*$D$7,0)+IF(G256&gt;$B$3,(58*(G256-$B$3)^2+25*(G256-$B$3))*$E$7,0))</f>
        <v>#DIV/0!</v>
      </c>
      <c r="I256" s="138" t="e">
        <f>IF('Emission Calculations'!$B$9="flat",IF(0.056*'Wind Calculations'!$C256&gt;$B$3,1,0),IF(OR(D256&gt;$B$3,E256&gt;$B$3,F256&gt;$B$3,AND((G256&gt;$B$3),$B$7&gt;0)),1,0))</f>
        <v>#DIV/0!</v>
      </c>
      <c r="J256" s="139"/>
      <c r="K256" s="148"/>
      <c r="L256" s="136"/>
      <c r="M256" s="89" t="e">
        <f>'Wind Calculations'!$L256*LN(10/$L$4)/LN($L$5/$L$4)</f>
        <v>#DIV/0!</v>
      </c>
      <c r="N256" s="89" t="e">
        <f t="shared" si="64"/>
        <v>#DIV/0!</v>
      </c>
      <c r="O256" s="89" t="e">
        <f t="shared" si="65"/>
        <v>#DIV/0!</v>
      </c>
      <c r="P256" s="89" t="e">
        <f t="shared" si="66"/>
        <v>#DIV/0!</v>
      </c>
      <c r="Q256" s="89" t="e">
        <f t="shared" si="67"/>
        <v>#DIV/0!</v>
      </c>
      <c r="R256" s="89" t="e">
        <f>IF('Emission Calculations'!$C$9="flat",IF(0.053*'Wind Calculations'!$M256&gt;$L$3,58*('Wind Calculations'!$M256-$L$3)^2+25*('Wind Calculations'!$M256-$L$3),0),IF(N256&gt;$L$3,(58*(N256-$L$3)^2+25*(N256-$L$3))*$L$7,0)+IF(O256&gt;$L$3,(58*(O256-$L$3)^2+25*(O256-$L$3))*$M$7,0)+IF(P256&gt;$L$3,(58*(P256-$L$3)^2+25*(P256-$L$3))*$N$7,0)+IF(Q256&gt;$L$3,(58*(Q256-$L$3)^2+25*(Q256-$L$3))*$O$7,0))</f>
        <v>#DIV/0!</v>
      </c>
      <c r="S256" s="89" t="e">
        <f>IF('Emission Calculations'!$C$9="flat",IF(0.056*'Wind Calculations'!$M256&gt;$L$3,1,0),IF(OR(N256&gt;$L$3,O256&gt;$L$3,P256&gt;$L$3,AND((Q256&gt;$L$3),$L$7&gt;0)),1,0))</f>
        <v>#DIV/0!</v>
      </c>
      <c r="T256" s="47"/>
      <c r="U256" s="148"/>
      <c r="V256" s="136"/>
      <c r="W256" s="89" t="e">
        <f>'Wind Calculations'!$V256*LN(10/$V$4)/LN($V$5/$V$4)</f>
        <v>#DIV/0!</v>
      </c>
      <c r="X256" s="89" t="e">
        <f t="shared" si="68"/>
        <v>#DIV/0!</v>
      </c>
      <c r="Y256" s="89" t="e">
        <f t="shared" si="69"/>
        <v>#DIV/0!</v>
      </c>
      <c r="Z256" s="89" t="e">
        <f t="shared" si="70"/>
        <v>#DIV/0!</v>
      </c>
      <c r="AA256" s="89" t="e">
        <f t="shared" si="71"/>
        <v>#DIV/0!</v>
      </c>
      <c r="AB256" s="89" t="e">
        <f>IF('Emission Calculations'!$D$9="flat",IF(0.053*'Wind Calculations'!$W256&gt;$V$3,58*('Wind Calculations'!$W256-$L$3)^2+25*('Wind Calculations'!$W256-$L$3),0),IF(X256&gt;$L$3,(58*(X256-$L$3)^2+25*(X256-$L$3))*$V$7,0)+IF(Y256&gt;$V$3,(58*(Y256-$V$3)^2+25*(Y256-$V$3))*$W$7,0)+IF(Z256&gt;$V$3,(58*(Z256-$V$3)^2+25*(Z256-$V$3))*$X$7,0)+IF(AA256&gt;$V$3,(58*(AA256-$V$3)^2+25*(AA256-$V$3))*$Y$7,0))</f>
        <v>#DIV/0!</v>
      </c>
      <c r="AC256" s="89" t="e">
        <f>IF('Emission Calculations'!$D$9="flat",IF(0.056*'Wind Calculations'!$W256&gt;$V$3,1,0),IF(OR(X256&gt;$V$3,Y256&gt;$V$3,Z256&gt;$V$3,AND((AA256&gt;$V$3),$V$7&gt;0)),1,0))</f>
        <v>#DIV/0!</v>
      </c>
      <c r="AD256" s="47"/>
      <c r="AE256" s="148"/>
      <c r="AF256" s="136"/>
      <c r="AG256" s="89" t="e">
        <f>'Wind Calculations'!$AF256*LN(10/$AF$4)/LN($AF$5/$AF$4)</f>
        <v>#DIV/0!</v>
      </c>
      <c r="AH256" s="89" t="e">
        <f t="shared" si="72"/>
        <v>#DIV/0!</v>
      </c>
      <c r="AI256" s="89" t="e">
        <f t="shared" si="73"/>
        <v>#DIV/0!</v>
      </c>
      <c r="AJ256" s="89" t="e">
        <f t="shared" si="74"/>
        <v>#DIV/0!</v>
      </c>
      <c r="AK256" s="89" t="e">
        <f t="shared" si="75"/>
        <v>#DIV/0!</v>
      </c>
      <c r="AL256" s="89" t="e">
        <f>IF('Emission Calculations'!$E$9="flat",IF(0.053*'Wind Calculations'!$AG256&gt;$AF$3,58*('Wind Calculations'!$AG256-$AF$3)^2+25*('Wind Calculations'!$AG256-$AF$3),0),IF(AH256&gt;$AF$3,(58*(AH256-$AF$3)^2+25*(AH256-$AF$3))*$AF$7,0)+IF(AI256&gt;$AF$3,(58*(AI256-$AF$3)^2+25*(AI256-$AF$3))*$AG$7,0)+IF(AJ256&gt;$AF$3,(58*(AJ256-$AF$3)^2+25*(AJ256-$AF$3))*$AH$7,0)+IF(AK256&gt;$AF$3,(58*(AK256-$AF$3)^2+25*(AK256-$AF$3))*$AI$7,0))</f>
        <v>#DIV/0!</v>
      </c>
      <c r="AM256" s="89" t="e">
        <f>IF('Emission Calculations'!$E$9="flat",IF(0.056*'Wind Calculations'!$AG256&gt;$AF$3,1,0),IF(OR(AH256&gt;$AF$3,AI256&gt;$AF$3,AJ256&gt;$AF$3,AND((AK256&gt;$AF$3),$AF$7&gt;0)),1,0))</f>
        <v>#DIV/0!</v>
      </c>
      <c r="AN256" s="47"/>
      <c r="AO256" s="148"/>
      <c r="AP256" s="136"/>
      <c r="AQ256" s="89" t="e">
        <f>'Wind Calculations'!$AP256*LN(10/$AP$4)/LN($AP$5/$AP$4)</f>
        <v>#DIV/0!</v>
      </c>
      <c r="AR256" s="89" t="e">
        <f t="shared" si="76"/>
        <v>#DIV/0!</v>
      </c>
      <c r="AS256" s="89" t="e">
        <f t="shared" si="77"/>
        <v>#DIV/0!</v>
      </c>
      <c r="AT256" s="89" t="e">
        <f t="shared" si="78"/>
        <v>#DIV/0!</v>
      </c>
      <c r="AU256" s="89" t="e">
        <f t="shared" si="79"/>
        <v>#DIV/0!</v>
      </c>
      <c r="AV256" s="89" t="e">
        <f>IF('Emission Calculations'!$F$9="flat",IF(0.053*'Wind Calculations'!$AQ256&gt;$AP$3,58*('Wind Calculations'!$AQ256-$AP$3)^2+25*('Wind Calculations'!$AQ256-$AP$3),0),IF(AR256&gt;$AP$3,(58*(AR256-$AP$3)^2+25*(AR256-$AP$3))*$AP$7,0)+IF(AS256&gt;$AP$3,(58*(AS256-$AP$3)^2+25*(AS256-$AP$3))*$AQ$7,0)+IF(AT256&gt;$AP$3,(58*(AT256-$AP$3)^2+25*(AT256-$AP$3))*$AR$7,0)+IF(AU256&gt;$AP$3,(58*(AU256-$AP$3)^2+25*(AU256-$AP$3))*$AS$7,0))</f>
        <v>#DIV/0!</v>
      </c>
      <c r="AW256" s="89" t="e">
        <f>IF('Emission Calculations'!$F$9="flat",IF(0.056*'Wind Calculations'!$AQ256&gt;$AP$3,1,0),IF(OR(AR256&gt;$AP$3,AS256&gt;$AP$3,AT256&gt;$AP$3,AND((AU256&gt;$AP$3),$AP$7&gt;0)),1,0))</f>
        <v>#DIV/0!</v>
      </c>
    </row>
    <row r="257" spans="1:49">
      <c r="A257" s="148"/>
      <c r="B257" s="136"/>
      <c r="C257" s="89" t="e">
        <f>'Wind Calculations'!$B257*LN(10/$B$4)/LN($B$5/$B$4)</f>
        <v>#DIV/0!</v>
      </c>
      <c r="D257" s="89" t="e">
        <f t="shared" si="60"/>
        <v>#DIV/0!</v>
      </c>
      <c r="E257" s="89" t="e">
        <f t="shared" si="61"/>
        <v>#DIV/0!</v>
      </c>
      <c r="F257" s="89" t="e">
        <f t="shared" si="62"/>
        <v>#DIV/0!</v>
      </c>
      <c r="G257" s="89" t="e">
        <f t="shared" si="63"/>
        <v>#DIV/0!</v>
      </c>
      <c r="H257" s="138" t="e">
        <f>IF('Emission Calculations'!$B$9="flat",IF(0.053*'Wind Calculations'!$C257&gt;$B$3,58*('Wind Calculations'!$C257-$B$3)^2+25*('Wind Calculations'!$C257-$B$3),0),IF(D257&gt;$B$3,(58*(D257-$B$3)^2+25*(D257-$B$3))*$B$7,0)+IF(E257&gt;$B$3,(58*(E257-$B$3)^2+25*(E257-$B$3))*$C$7,0)+IF(F257&gt;$B$3,(58*(F257-$B$3)^2+25*(F257-$B$3))*$D$7,0)+IF(G257&gt;$B$3,(58*(G257-$B$3)^2+25*(G257-$B$3))*$E$7,0))</f>
        <v>#DIV/0!</v>
      </c>
      <c r="I257" s="138" t="e">
        <f>IF('Emission Calculations'!$B$9="flat",IF(0.056*'Wind Calculations'!$C257&gt;$B$3,1,0),IF(OR(D257&gt;$B$3,E257&gt;$B$3,F257&gt;$B$3,AND((G257&gt;$B$3),$B$7&gt;0)),1,0))</f>
        <v>#DIV/0!</v>
      </c>
      <c r="J257" s="139"/>
      <c r="K257" s="148"/>
      <c r="L257" s="136"/>
      <c r="M257" s="89" t="e">
        <f>'Wind Calculations'!$L257*LN(10/$L$4)/LN($L$5/$L$4)</f>
        <v>#DIV/0!</v>
      </c>
      <c r="N257" s="89" t="e">
        <f t="shared" si="64"/>
        <v>#DIV/0!</v>
      </c>
      <c r="O257" s="89" t="e">
        <f t="shared" si="65"/>
        <v>#DIV/0!</v>
      </c>
      <c r="P257" s="89" t="e">
        <f t="shared" si="66"/>
        <v>#DIV/0!</v>
      </c>
      <c r="Q257" s="89" t="e">
        <f t="shared" si="67"/>
        <v>#DIV/0!</v>
      </c>
      <c r="R257" s="89" t="e">
        <f>IF('Emission Calculations'!$C$9="flat",IF(0.053*'Wind Calculations'!$M257&gt;$L$3,58*('Wind Calculations'!$M257-$L$3)^2+25*('Wind Calculations'!$M257-$L$3),0),IF(N257&gt;$L$3,(58*(N257-$L$3)^2+25*(N257-$L$3))*$L$7,0)+IF(O257&gt;$L$3,(58*(O257-$L$3)^2+25*(O257-$L$3))*$M$7,0)+IF(P257&gt;$L$3,(58*(P257-$L$3)^2+25*(P257-$L$3))*$N$7,0)+IF(Q257&gt;$L$3,(58*(Q257-$L$3)^2+25*(Q257-$L$3))*$O$7,0))</f>
        <v>#DIV/0!</v>
      </c>
      <c r="S257" s="89" t="e">
        <f>IF('Emission Calculations'!$C$9="flat",IF(0.056*'Wind Calculations'!$M257&gt;$L$3,1,0),IF(OR(N257&gt;$L$3,O257&gt;$L$3,P257&gt;$L$3,AND((Q257&gt;$L$3),$L$7&gt;0)),1,0))</f>
        <v>#DIV/0!</v>
      </c>
      <c r="T257" s="47"/>
      <c r="U257" s="148"/>
      <c r="V257" s="136"/>
      <c r="W257" s="89" t="e">
        <f>'Wind Calculations'!$V257*LN(10/$V$4)/LN($V$5/$V$4)</f>
        <v>#DIV/0!</v>
      </c>
      <c r="X257" s="89" t="e">
        <f t="shared" si="68"/>
        <v>#DIV/0!</v>
      </c>
      <c r="Y257" s="89" t="e">
        <f t="shared" si="69"/>
        <v>#DIV/0!</v>
      </c>
      <c r="Z257" s="89" t="e">
        <f t="shared" si="70"/>
        <v>#DIV/0!</v>
      </c>
      <c r="AA257" s="89" t="e">
        <f t="shared" si="71"/>
        <v>#DIV/0!</v>
      </c>
      <c r="AB257" s="89" t="e">
        <f>IF('Emission Calculations'!$D$9="flat",IF(0.053*'Wind Calculations'!$W257&gt;$V$3,58*('Wind Calculations'!$W257-$L$3)^2+25*('Wind Calculations'!$W257-$L$3),0),IF(X257&gt;$L$3,(58*(X257-$L$3)^2+25*(X257-$L$3))*$V$7,0)+IF(Y257&gt;$V$3,(58*(Y257-$V$3)^2+25*(Y257-$V$3))*$W$7,0)+IF(Z257&gt;$V$3,(58*(Z257-$V$3)^2+25*(Z257-$V$3))*$X$7,0)+IF(AA257&gt;$V$3,(58*(AA257-$V$3)^2+25*(AA257-$V$3))*$Y$7,0))</f>
        <v>#DIV/0!</v>
      </c>
      <c r="AC257" s="89" t="e">
        <f>IF('Emission Calculations'!$D$9="flat",IF(0.056*'Wind Calculations'!$W257&gt;$V$3,1,0),IF(OR(X257&gt;$V$3,Y257&gt;$V$3,Z257&gt;$V$3,AND((AA257&gt;$V$3),$V$7&gt;0)),1,0))</f>
        <v>#DIV/0!</v>
      </c>
      <c r="AD257" s="47"/>
      <c r="AE257" s="148"/>
      <c r="AF257" s="136"/>
      <c r="AG257" s="89" t="e">
        <f>'Wind Calculations'!$AF257*LN(10/$AF$4)/LN($AF$5/$AF$4)</f>
        <v>#DIV/0!</v>
      </c>
      <c r="AH257" s="89" t="e">
        <f t="shared" si="72"/>
        <v>#DIV/0!</v>
      </c>
      <c r="AI257" s="89" t="e">
        <f t="shared" si="73"/>
        <v>#DIV/0!</v>
      </c>
      <c r="AJ257" s="89" t="e">
        <f t="shared" si="74"/>
        <v>#DIV/0!</v>
      </c>
      <c r="AK257" s="89" t="e">
        <f t="shared" si="75"/>
        <v>#DIV/0!</v>
      </c>
      <c r="AL257" s="89" t="e">
        <f>IF('Emission Calculations'!$E$9="flat",IF(0.053*'Wind Calculations'!$AG257&gt;$AF$3,58*('Wind Calculations'!$AG257-$AF$3)^2+25*('Wind Calculations'!$AG257-$AF$3),0),IF(AH257&gt;$AF$3,(58*(AH257-$AF$3)^2+25*(AH257-$AF$3))*$AF$7,0)+IF(AI257&gt;$AF$3,(58*(AI257-$AF$3)^2+25*(AI257-$AF$3))*$AG$7,0)+IF(AJ257&gt;$AF$3,(58*(AJ257-$AF$3)^2+25*(AJ257-$AF$3))*$AH$7,0)+IF(AK257&gt;$AF$3,(58*(AK257-$AF$3)^2+25*(AK257-$AF$3))*$AI$7,0))</f>
        <v>#DIV/0!</v>
      </c>
      <c r="AM257" s="89" t="e">
        <f>IF('Emission Calculations'!$E$9="flat",IF(0.056*'Wind Calculations'!$AG257&gt;$AF$3,1,0),IF(OR(AH257&gt;$AF$3,AI257&gt;$AF$3,AJ257&gt;$AF$3,AND((AK257&gt;$AF$3),$AF$7&gt;0)),1,0))</f>
        <v>#DIV/0!</v>
      </c>
      <c r="AN257" s="47"/>
      <c r="AO257" s="148"/>
      <c r="AP257" s="136"/>
      <c r="AQ257" s="89" t="e">
        <f>'Wind Calculations'!$AP257*LN(10/$AP$4)/LN($AP$5/$AP$4)</f>
        <v>#DIV/0!</v>
      </c>
      <c r="AR257" s="89" t="e">
        <f t="shared" si="76"/>
        <v>#DIV/0!</v>
      </c>
      <c r="AS257" s="89" t="e">
        <f t="shared" si="77"/>
        <v>#DIV/0!</v>
      </c>
      <c r="AT257" s="89" t="e">
        <f t="shared" si="78"/>
        <v>#DIV/0!</v>
      </c>
      <c r="AU257" s="89" t="e">
        <f t="shared" si="79"/>
        <v>#DIV/0!</v>
      </c>
      <c r="AV257" s="89" t="e">
        <f>IF('Emission Calculations'!$F$9="flat",IF(0.053*'Wind Calculations'!$AQ257&gt;$AP$3,58*('Wind Calculations'!$AQ257-$AP$3)^2+25*('Wind Calculations'!$AQ257-$AP$3),0),IF(AR257&gt;$AP$3,(58*(AR257-$AP$3)^2+25*(AR257-$AP$3))*$AP$7,0)+IF(AS257&gt;$AP$3,(58*(AS257-$AP$3)^2+25*(AS257-$AP$3))*$AQ$7,0)+IF(AT257&gt;$AP$3,(58*(AT257-$AP$3)^2+25*(AT257-$AP$3))*$AR$7,0)+IF(AU257&gt;$AP$3,(58*(AU257-$AP$3)^2+25*(AU257-$AP$3))*$AS$7,0))</f>
        <v>#DIV/0!</v>
      </c>
      <c r="AW257" s="89" t="e">
        <f>IF('Emission Calculations'!$F$9="flat",IF(0.056*'Wind Calculations'!$AQ257&gt;$AP$3,1,0),IF(OR(AR257&gt;$AP$3,AS257&gt;$AP$3,AT257&gt;$AP$3,AND((AU257&gt;$AP$3),$AP$7&gt;0)),1,0))</f>
        <v>#DIV/0!</v>
      </c>
    </row>
    <row r="258" spans="1:49">
      <c r="A258" s="148"/>
      <c r="B258" s="136"/>
      <c r="C258" s="89" t="e">
        <f>'Wind Calculations'!$B258*LN(10/$B$4)/LN($B$5/$B$4)</f>
        <v>#DIV/0!</v>
      </c>
      <c r="D258" s="89" t="e">
        <f t="shared" si="60"/>
        <v>#DIV/0!</v>
      </c>
      <c r="E258" s="89" t="e">
        <f t="shared" si="61"/>
        <v>#DIV/0!</v>
      </c>
      <c r="F258" s="89" t="e">
        <f t="shared" si="62"/>
        <v>#DIV/0!</v>
      </c>
      <c r="G258" s="89" t="e">
        <f t="shared" si="63"/>
        <v>#DIV/0!</v>
      </c>
      <c r="H258" s="138" t="e">
        <f>IF('Emission Calculations'!$B$9="flat",IF(0.053*'Wind Calculations'!$C258&gt;$B$3,58*('Wind Calculations'!$C258-$B$3)^2+25*('Wind Calculations'!$C258-$B$3),0),IF(D258&gt;$B$3,(58*(D258-$B$3)^2+25*(D258-$B$3))*$B$7,0)+IF(E258&gt;$B$3,(58*(E258-$B$3)^2+25*(E258-$B$3))*$C$7,0)+IF(F258&gt;$B$3,(58*(F258-$B$3)^2+25*(F258-$B$3))*$D$7,0)+IF(G258&gt;$B$3,(58*(G258-$B$3)^2+25*(G258-$B$3))*$E$7,0))</f>
        <v>#DIV/0!</v>
      </c>
      <c r="I258" s="138" t="e">
        <f>IF('Emission Calculations'!$B$9="flat",IF(0.056*'Wind Calculations'!$C258&gt;$B$3,1,0),IF(OR(D258&gt;$B$3,E258&gt;$B$3,F258&gt;$B$3,AND((G258&gt;$B$3),$B$7&gt;0)),1,0))</f>
        <v>#DIV/0!</v>
      </c>
      <c r="J258" s="139"/>
      <c r="K258" s="148"/>
      <c r="L258" s="136"/>
      <c r="M258" s="89" t="e">
        <f>'Wind Calculations'!$L258*LN(10/$L$4)/LN($L$5/$L$4)</f>
        <v>#DIV/0!</v>
      </c>
      <c r="N258" s="89" t="e">
        <f t="shared" si="64"/>
        <v>#DIV/0!</v>
      </c>
      <c r="O258" s="89" t="e">
        <f t="shared" si="65"/>
        <v>#DIV/0!</v>
      </c>
      <c r="P258" s="89" t="e">
        <f t="shared" si="66"/>
        <v>#DIV/0!</v>
      </c>
      <c r="Q258" s="89" t="e">
        <f t="shared" si="67"/>
        <v>#DIV/0!</v>
      </c>
      <c r="R258" s="89" t="e">
        <f>IF('Emission Calculations'!$C$9="flat",IF(0.053*'Wind Calculations'!$M258&gt;$L$3,58*('Wind Calculations'!$M258-$L$3)^2+25*('Wind Calculations'!$M258-$L$3),0),IF(N258&gt;$L$3,(58*(N258-$L$3)^2+25*(N258-$L$3))*$L$7,0)+IF(O258&gt;$L$3,(58*(O258-$L$3)^2+25*(O258-$L$3))*$M$7,0)+IF(P258&gt;$L$3,(58*(P258-$L$3)^2+25*(P258-$L$3))*$N$7,0)+IF(Q258&gt;$L$3,(58*(Q258-$L$3)^2+25*(Q258-$L$3))*$O$7,0))</f>
        <v>#DIV/0!</v>
      </c>
      <c r="S258" s="89" t="e">
        <f>IF('Emission Calculations'!$C$9="flat",IF(0.056*'Wind Calculations'!$M258&gt;$L$3,1,0),IF(OR(N258&gt;$L$3,O258&gt;$L$3,P258&gt;$L$3,AND((Q258&gt;$L$3),$L$7&gt;0)),1,0))</f>
        <v>#DIV/0!</v>
      </c>
      <c r="T258" s="47"/>
      <c r="U258" s="148"/>
      <c r="V258" s="136"/>
      <c r="W258" s="89" t="e">
        <f>'Wind Calculations'!$V258*LN(10/$V$4)/LN($V$5/$V$4)</f>
        <v>#DIV/0!</v>
      </c>
      <c r="X258" s="89" t="e">
        <f t="shared" si="68"/>
        <v>#DIV/0!</v>
      </c>
      <c r="Y258" s="89" t="e">
        <f t="shared" si="69"/>
        <v>#DIV/0!</v>
      </c>
      <c r="Z258" s="89" t="e">
        <f t="shared" si="70"/>
        <v>#DIV/0!</v>
      </c>
      <c r="AA258" s="89" t="e">
        <f t="shared" si="71"/>
        <v>#DIV/0!</v>
      </c>
      <c r="AB258" s="89" t="e">
        <f>IF('Emission Calculations'!$D$9="flat",IF(0.053*'Wind Calculations'!$W258&gt;$V$3,58*('Wind Calculations'!$W258-$L$3)^2+25*('Wind Calculations'!$W258-$L$3),0),IF(X258&gt;$L$3,(58*(X258-$L$3)^2+25*(X258-$L$3))*$V$7,0)+IF(Y258&gt;$V$3,(58*(Y258-$V$3)^2+25*(Y258-$V$3))*$W$7,0)+IF(Z258&gt;$V$3,(58*(Z258-$V$3)^2+25*(Z258-$V$3))*$X$7,0)+IF(AA258&gt;$V$3,(58*(AA258-$V$3)^2+25*(AA258-$V$3))*$Y$7,0))</f>
        <v>#DIV/0!</v>
      </c>
      <c r="AC258" s="89" t="e">
        <f>IF('Emission Calculations'!$D$9="flat",IF(0.056*'Wind Calculations'!$W258&gt;$V$3,1,0),IF(OR(X258&gt;$V$3,Y258&gt;$V$3,Z258&gt;$V$3,AND((AA258&gt;$V$3),$V$7&gt;0)),1,0))</f>
        <v>#DIV/0!</v>
      </c>
      <c r="AD258" s="47"/>
      <c r="AE258" s="148"/>
      <c r="AF258" s="136"/>
      <c r="AG258" s="89" t="e">
        <f>'Wind Calculations'!$AF258*LN(10/$AF$4)/LN($AF$5/$AF$4)</f>
        <v>#DIV/0!</v>
      </c>
      <c r="AH258" s="89" t="e">
        <f t="shared" si="72"/>
        <v>#DIV/0!</v>
      </c>
      <c r="AI258" s="89" t="e">
        <f t="shared" si="73"/>
        <v>#DIV/0!</v>
      </c>
      <c r="AJ258" s="89" t="e">
        <f t="shared" si="74"/>
        <v>#DIV/0!</v>
      </c>
      <c r="AK258" s="89" t="e">
        <f t="shared" si="75"/>
        <v>#DIV/0!</v>
      </c>
      <c r="AL258" s="89" t="e">
        <f>IF('Emission Calculations'!$E$9="flat",IF(0.053*'Wind Calculations'!$AG258&gt;$AF$3,58*('Wind Calculations'!$AG258-$AF$3)^2+25*('Wind Calculations'!$AG258-$AF$3),0),IF(AH258&gt;$AF$3,(58*(AH258-$AF$3)^2+25*(AH258-$AF$3))*$AF$7,0)+IF(AI258&gt;$AF$3,(58*(AI258-$AF$3)^2+25*(AI258-$AF$3))*$AG$7,0)+IF(AJ258&gt;$AF$3,(58*(AJ258-$AF$3)^2+25*(AJ258-$AF$3))*$AH$7,0)+IF(AK258&gt;$AF$3,(58*(AK258-$AF$3)^2+25*(AK258-$AF$3))*$AI$7,0))</f>
        <v>#DIV/0!</v>
      </c>
      <c r="AM258" s="89" t="e">
        <f>IF('Emission Calculations'!$E$9="flat",IF(0.056*'Wind Calculations'!$AG258&gt;$AF$3,1,0),IF(OR(AH258&gt;$AF$3,AI258&gt;$AF$3,AJ258&gt;$AF$3,AND((AK258&gt;$AF$3),$AF$7&gt;0)),1,0))</f>
        <v>#DIV/0!</v>
      </c>
      <c r="AN258" s="47"/>
      <c r="AO258" s="148"/>
      <c r="AP258" s="136"/>
      <c r="AQ258" s="89" t="e">
        <f>'Wind Calculations'!$AP258*LN(10/$AP$4)/LN($AP$5/$AP$4)</f>
        <v>#DIV/0!</v>
      </c>
      <c r="AR258" s="89" t="e">
        <f t="shared" si="76"/>
        <v>#DIV/0!</v>
      </c>
      <c r="AS258" s="89" t="e">
        <f t="shared" si="77"/>
        <v>#DIV/0!</v>
      </c>
      <c r="AT258" s="89" t="e">
        <f t="shared" si="78"/>
        <v>#DIV/0!</v>
      </c>
      <c r="AU258" s="89" t="e">
        <f t="shared" si="79"/>
        <v>#DIV/0!</v>
      </c>
      <c r="AV258" s="89" t="e">
        <f>IF('Emission Calculations'!$F$9="flat",IF(0.053*'Wind Calculations'!$AQ258&gt;$AP$3,58*('Wind Calculations'!$AQ258-$AP$3)^2+25*('Wind Calculations'!$AQ258-$AP$3),0),IF(AR258&gt;$AP$3,(58*(AR258-$AP$3)^2+25*(AR258-$AP$3))*$AP$7,0)+IF(AS258&gt;$AP$3,(58*(AS258-$AP$3)^2+25*(AS258-$AP$3))*$AQ$7,0)+IF(AT258&gt;$AP$3,(58*(AT258-$AP$3)^2+25*(AT258-$AP$3))*$AR$7,0)+IF(AU258&gt;$AP$3,(58*(AU258-$AP$3)^2+25*(AU258-$AP$3))*$AS$7,0))</f>
        <v>#DIV/0!</v>
      </c>
      <c r="AW258" s="89" t="e">
        <f>IF('Emission Calculations'!$F$9="flat",IF(0.056*'Wind Calculations'!$AQ258&gt;$AP$3,1,0),IF(OR(AR258&gt;$AP$3,AS258&gt;$AP$3,AT258&gt;$AP$3,AND((AU258&gt;$AP$3),$AP$7&gt;0)),1,0))</f>
        <v>#DIV/0!</v>
      </c>
    </row>
    <row r="259" spans="1:49">
      <c r="A259" s="148"/>
      <c r="B259" s="136"/>
      <c r="C259" s="89" t="e">
        <f>'Wind Calculations'!$B259*LN(10/$B$4)/LN($B$5/$B$4)</f>
        <v>#DIV/0!</v>
      </c>
      <c r="D259" s="89" t="e">
        <f t="shared" si="60"/>
        <v>#DIV/0!</v>
      </c>
      <c r="E259" s="89" t="e">
        <f t="shared" si="61"/>
        <v>#DIV/0!</v>
      </c>
      <c r="F259" s="89" t="e">
        <f t="shared" si="62"/>
        <v>#DIV/0!</v>
      </c>
      <c r="G259" s="89" t="e">
        <f t="shared" si="63"/>
        <v>#DIV/0!</v>
      </c>
      <c r="H259" s="138" t="e">
        <f>IF('Emission Calculations'!$B$9="flat",IF(0.053*'Wind Calculations'!$C259&gt;$B$3,58*('Wind Calculations'!$C259-$B$3)^2+25*('Wind Calculations'!$C259-$B$3),0),IF(D259&gt;$B$3,(58*(D259-$B$3)^2+25*(D259-$B$3))*$B$7,0)+IF(E259&gt;$B$3,(58*(E259-$B$3)^2+25*(E259-$B$3))*$C$7,0)+IF(F259&gt;$B$3,(58*(F259-$B$3)^2+25*(F259-$B$3))*$D$7,0)+IF(G259&gt;$B$3,(58*(G259-$B$3)^2+25*(G259-$B$3))*$E$7,0))</f>
        <v>#DIV/0!</v>
      </c>
      <c r="I259" s="138" t="e">
        <f>IF('Emission Calculations'!$B$9="flat",IF(0.056*'Wind Calculations'!$C259&gt;$B$3,1,0),IF(OR(D259&gt;$B$3,E259&gt;$B$3,F259&gt;$B$3,AND((G259&gt;$B$3),$B$7&gt;0)),1,0))</f>
        <v>#DIV/0!</v>
      </c>
      <c r="J259" s="139"/>
      <c r="K259" s="148"/>
      <c r="L259" s="136"/>
      <c r="M259" s="89" t="e">
        <f>'Wind Calculations'!$L259*LN(10/$L$4)/LN($L$5/$L$4)</f>
        <v>#DIV/0!</v>
      </c>
      <c r="N259" s="89" t="e">
        <f t="shared" si="64"/>
        <v>#DIV/0!</v>
      </c>
      <c r="O259" s="89" t="e">
        <f t="shared" si="65"/>
        <v>#DIV/0!</v>
      </c>
      <c r="P259" s="89" t="e">
        <f t="shared" si="66"/>
        <v>#DIV/0!</v>
      </c>
      <c r="Q259" s="89" t="e">
        <f t="shared" si="67"/>
        <v>#DIV/0!</v>
      </c>
      <c r="R259" s="89" t="e">
        <f>IF('Emission Calculations'!$C$9="flat",IF(0.053*'Wind Calculations'!$M259&gt;$L$3,58*('Wind Calculations'!$M259-$L$3)^2+25*('Wind Calculations'!$M259-$L$3),0),IF(N259&gt;$L$3,(58*(N259-$L$3)^2+25*(N259-$L$3))*$L$7,0)+IF(O259&gt;$L$3,(58*(O259-$L$3)^2+25*(O259-$L$3))*$M$7,0)+IF(P259&gt;$L$3,(58*(P259-$L$3)^2+25*(P259-$L$3))*$N$7,0)+IF(Q259&gt;$L$3,(58*(Q259-$L$3)^2+25*(Q259-$L$3))*$O$7,0))</f>
        <v>#DIV/0!</v>
      </c>
      <c r="S259" s="89" t="e">
        <f>IF('Emission Calculations'!$C$9="flat",IF(0.056*'Wind Calculations'!$M259&gt;$L$3,1,0),IF(OR(N259&gt;$L$3,O259&gt;$L$3,P259&gt;$L$3,AND((Q259&gt;$L$3),$L$7&gt;0)),1,0))</f>
        <v>#DIV/0!</v>
      </c>
      <c r="T259" s="47"/>
      <c r="U259" s="148"/>
      <c r="V259" s="136"/>
      <c r="W259" s="89" t="e">
        <f>'Wind Calculations'!$V259*LN(10/$V$4)/LN($V$5/$V$4)</f>
        <v>#DIV/0!</v>
      </c>
      <c r="X259" s="89" t="e">
        <f t="shared" si="68"/>
        <v>#DIV/0!</v>
      </c>
      <c r="Y259" s="89" t="e">
        <f t="shared" si="69"/>
        <v>#DIV/0!</v>
      </c>
      <c r="Z259" s="89" t="e">
        <f t="shared" si="70"/>
        <v>#DIV/0!</v>
      </c>
      <c r="AA259" s="89" t="e">
        <f t="shared" si="71"/>
        <v>#DIV/0!</v>
      </c>
      <c r="AB259" s="89" t="e">
        <f>IF('Emission Calculations'!$D$9="flat",IF(0.053*'Wind Calculations'!$W259&gt;$V$3,58*('Wind Calculations'!$W259-$L$3)^2+25*('Wind Calculations'!$W259-$L$3),0),IF(X259&gt;$L$3,(58*(X259-$L$3)^2+25*(X259-$L$3))*$V$7,0)+IF(Y259&gt;$V$3,(58*(Y259-$V$3)^2+25*(Y259-$V$3))*$W$7,0)+IF(Z259&gt;$V$3,(58*(Z259-$V$3)^2+25*(Z259-$V$3))*$X$7,0)+IF(AA259&gt;$V$3,(58*(AA259-$V$3)^2+25*(AA259-$V$3))*$Y$7,0))</f>
        <v>#DIV/0!</v>
      </c>
      <c r="AC259" s="89" t="e">
        <f>IF('Emission Calculations'!$D$9="flat",IF(0.056*'Wind Calculations'!$W259&gt;$V$3,1,0),IF(OR(X259&gt;$V$3,Y259&gt;$V$3,Z259&gt;$V$3,AND((AA259&gt;$V$3),$V$7&gt;0)),1,0))</f>
        <v>#DIV/0!</v>
      </c>
      <c r="AD259" s="47"/>
      <c r="AE259" s="148"/>
      <c r="AF259" s="136"/>
      <c r="AG259" s="89" t="e">
        <f>'Wind Calculations'!$AF259*LN(10/$AF$4)/LN($AF$5/$AF$4)</f>
        <v>#DIV/0!</v>
      </c>
      <c r="AH259" s="89" t="e">
        <f t="shared" si="72"/>
        <v>#DIV/0!</v>
      </c>
      <c r="AI259" s="89" t="e">
        <f t="shared" si="73"/>
        <v>#DIV/0!</v>
      </c>
      <c r="AJ259" s="89" t="e">
        <f t="shared" si="74"/>
        <v>#DIV/0!</v>
      </c>
      <c r="AK259" s="89" t="e">
        <f t="shared" si="75"/>
        <v>#DIV/0!</v>
      </c>
      <c r="AL259" s="89" t="e">
        <f>IF('Emission Calculations'!$E$9="flat",IF(0.053*'Wind Calculations'!$AG259&gt;$AF$3,58*('Wind Calculations'!$AG259-$AF$3)^2+25*('Wind Calculations'!$AG259-$AF$3),0),IF(AH259&gt;$AF$3,(58*(AH259-$AF$3)^2+25*(AH259-$AF$3))*$AF$7,0)+IF(AI259&gt;$AF$3,(58*(AI259-$AF$3)^2+25*(AI259-$AF$3))*$AG$7,0)+IF(AJ259&gt;$AF$3,(58*(AJ259-$AF$3)^2+25*(AJ259-$AF$3))*$AH$7,0)+IF(AK259&gt;$AF$3,(58*(AK259-$AF$3)^2+25*(AK259-$AF$3))*$AI$7,0))</f>
        <v>#DIV/0!</v>
      </c>
      <c r="AM259" s="89" t="e">
        <f>IF('Emission Calculations'!$E$9="flat",IF(0.056*'Wind Calculations'!$AG259&gt;$AF$3,1,0),IF(OR(AH259&gt;$AF$3,AI259&gt;$AF$3,AJ259&gt;$AF$3,AND((AK259&gt;$AF$3),$AF$7&gt;0)),1,0))</f>
        <v>#DIV/0!</v>
      </c>
      <c r="AN259" s="47"/>
      <c r="AO259" s="148"/>
      <c r="AP259" s="136"/>
      <c r="AQ259" s="89" t="e">
        <f>'Wind Calculations'!$AP259*LN(10/$AP$4)/LN($AP$5/$AP$4)</f>
        <v>#DIV/0!</v>
      </c>
      <c r="AR259" s="89" t="e">
        <f t="shared" si="76"/>
        <v>#DIV/0!</v>
      </c>
      <c r="AS259" s="89" t="e">
        <f t="shared" si="77"/>
        <v>#DIV/0!</v>
      </c>
      <c r="AT259" s="89" t="e">
        <f t="shared" si="78"/>
        <v>#DIV/0!</v>
      </c>
      <c r="AU259" s="89" t="e">
        <f t="shared" si="79"/>
        <v>#DIV/0!</v>
      </c>
      <c r="AV259" s="89" t="e">
        <f>IF('Emission Calculations'!$F$9="flat",IF(0.053*'Wind Calculations'!$AQ259&gt;$AP$3,58*('Wind Calculations'!$AQ259-$AP$3)^2+25*('Wind Calculations'!$AQ259-$AP$3),0),IF(AR259&gt;$AP$3,(58*(AR259-$AP$3)^2+25*(AR259-$AP$3))*$AP$7,0)+IF(AS259&gt;$AP$3,(58*(AS259-$AP$3)^2+25*(AS259-$AP$3))*$AQ$7,0)+IF(AT259&gt;$AP$3,(58*(AT259-$AP$3)^2+25*(AT259-$AP$3))*$AR$7,0)+IF(AU259&gt;$AP$3,(58*(AU259-$AP$3)^2+25*(AU259-$AP$3))*$AS$7,0))</f>
        <v>#DIV/0!</v>
      </c>
      <c r="AW259" s="89" t="e">
        <f>IF('Emission Calculations'!$F$9="flat",IF(0.056*'Wind Calculations'!$AQ259&gt;$AP$3,1,0),IF(OR(AR259&gt;$AP$3,AS259&gt;$AP$3,AT259&gt;$AP$3,AND((AU259&gt;$AP$3),$AP$7&gt;0)),1,0))</f>
        <v>#DIV/0!</v>
      </c>
    </row>
    <row r="260" spans="1:49">
      <c r="A260" s="148"/>
      <c r="B260" s="136"/>
      <c r="C260" s="89" t="e">
        <f>'Wind Calculations'!$B260*LN(10/$B$4)/LN($B$5/$B$4)</f>
        <v>#DIV/0!</v>
      </c>
      <c r="D260" s="89" t="e">
        <f t="shared" si="60"/>
        <v>#DIV/0!</v>
      </c>
      <c r="E260" s="89" t="e">
        <f t="shared" si="61"/>
        <v>#DIV/0!</v>
      </c>
      <c r="F260" s="89" t="e">
        <f t="shared" si="62"/>
        <v>#DIV/0!</v>
      </c>
      <c r="G260" s="89" t="e">
        <f t="shared" si="63"/>
        <v>#DIV/0!</v>
      </c>
      <c r="H260" s="138" t="e">
        <f>IF('Emission Calculations'!$B$9="flat",IF(0.053*'Wind Calculations'!$C260&gt;$B$3,58*('Wind Calculations'!$C260-$B$3)^2+25*('Wind Calculations'!$C260-$B$3),0),IF(D260&gt;$B$3,(58*(D260-$B$3)^2+25*(D260-$B$3))*$B$7,0)+IF(E260&gt;$B$3,(58*(E260-$B$3)^2+25*(E260-$B$3))*$C$7,0)+IF(F260&gt;$B$3,(58*(F260-$B$3)^2+25*(F260-$B$3))*$D$7,0)+IF(G260&gt;$B$3,(58*(G260-$B$3)^2+25*(G260-$B$3))*$E$7,0))</f>
        <v>#DIV/0!</v>
      </c>
      <c r="I260" s="138" t="e">
        <f>IF('Emission Calculations'!$B$9="flat",IF(0.056*'Wind Calculations'!$C260&gt;$B$3,1,0),IF(OR(D260&gt;$B$3,E260&gt;$B$3,F260&gt;$B$3,AND((G260&gt;$B$3),$B$7&gt;0)),1,0))</f>
        <v>#DIV/0!</v>
      </c>
      <c r="J260" s="139"/>
      <c r="K260" s="148"/>
      <c r="L260" s="136"/>
      <c r="M260" s="89" t="e">
        <f>'Wind Calculations'!$L260*LN(10/$L$4)/LN($L$5/$L$4)</f>
        <v>#DIV/0!</v>
      </c>
      <c r="N260" s="89" t="e">
        <f t="shared" si="64"/>
        <v>#DIV/0!</v>
      </c>
      <c r="O260" s="89" t="e">
        <f t="shared" si="65"/>
        <v>#DIV/0!</v>
      </c>
      <c r="P260" s="89" t="e">
        <f t="shared" si="66"/>
        <v>#DIV/0!</v>
      </c>
      <c r="Q260" s="89" t="e">
        <f t="shared" si="67"/>
        <v>#DIV/0!</v>
      </c>
      <c r="R260" s="89" t="e">
        <f>IF('Emission Calculations'!$C$9="flat",IF(0.053*'Wind Calculations'!$M260&gt;$L$3,58*('Wind Calculations'!$M260-$L$3)^2+25*('Wind Calculations'!$M260-$L$3),0),IF(N260&gt;$L$3,(58*(N260-$L$3)^2+25*(N260-$L$3))*$L$7,0)+IF(O260&gt;$L$3,(58*(O260-$L$3)^2+25*(O260-$L$3))*$M$7,0)+IF(P260&gt;$L$3,(58*(P260-$L$3)^2+25*(P260-$L$3))*$N$7,0)+IF(Q260&gt;$L$3,(58*(Q260-$L$3)^2+25*(Q260-$L$3))*$O$7,0))</f>
        <v>#DIV/0!</v>
      </c>
      <c r="S260" s="89" t="e">
        <f>IF('Emission Calculations'!$C$9="flat",IF(0.056*'Wind Calculations'!$M260&gt;$L$3,1,0),IF(OR(N260&gt;$L$3,O260&gt;$L$3,P260&gt;$L$3,AND((Q260&gt;$L$3),$L$7&gt;0)),1,0))</f>
        <v>#DIV/0!</v>
      </c>
      <c r="T260" s="47"/>
      <c r="U260" s="148"/>
      <c r="V260" s="136"/>
      <c r="W260" s="89" t="e">
        <f>'Wind Calculations'!$V260*LN(10/$V$4)/LN($V$5/$V$4)</f>
        <v>#DIV/0!</v>
      </c>
      <c r="X260" s="89" t="e">
        <f t="shared" si="68"/>
        <v>#DIV/0!</v>
      </c>
      <c r="Y260" s="89" t="e">
        <f t="shared" si="69"/>
        <v>#DIV/0!</v>
      </c>
      <c r="Z260" s="89" t="e">
        <f t="shared" si="70"/>
        <v>#DIV/0!</v>
      </c>
      <c r="AA260" s="89" t="e">
        <f t="shared" si="71"/>
        <v>#DIV/0!</v>
      </c>
      <c r="AB260" s="89" t="e">
        <f>IF('Emission Calculations'!$D$9="flat",IF(0.053*'Wind Calculations'!$W260&gt;$V$3,58*('Wind Calculations'!$W260-$L$3)^2+25*('Wind Calculations'!$W260-$L$3),0),IF(X260&gt;$L$3,(58*(X260-$L$3)^2+25*(X260-$L$3))*$V$7,0)+IF(Y260&gt;$V$3,(58*(Y260-$V$3)^2+25*(Y260-$V$3))*$W$7,0)+IF(Z260&gt;$V$3,(58*(Z260-$V$3)^2+25*(Z260-$V$3))*$X$7,0)+IF(AA260&gt;$V$3,(58*(AA260-$V$3)^2+25*(AA260-$V$3))*$Y$7,0))</f>
        <v>#DIV/0!</v>
      </c>
      <c r="AC260" s="89" t="e">
        <f>IF('Emission Calculations'!$D$9="flat",IF(0.056*'Wind Calculations'!$W260&gt;$V$3,1,0),IF(OR(X260&gt;$V$3,Y260&gt;$V$3,Z260&gt;$V$3,AND((AA260&gt;$V$3),$V$7&gt;0)),1,0))</f>
        <v>#DIV/0!</v>
      </c>
      <c r="AD260" s="47"/>
      <c r="AE260" s="148"/>
      <c r="AF260" s="136"/>
      <c r="AG260" s="89" t="e">
        <f>'Wind Calculations'!$AF260*LN(10/$AF$4)/LN($AF$5/$AF$4)</f>
        <v>#DIV/0!</v>
      </c>
      <c r="AH260" s="89" t="e">
        <f t="shared" si="72"/>
        <v>#DIV/0!</v>
      </c>
      <c r="AI260" s="89" t="e">
        <f t="shared" si="73"/>
        <v>#DIV/0!</v>
      </c>
      <c r="AJ260" s="89" t="e">
        <f t="shared" si="74"/>
        <v>#DIV/0!</v>
      </c>
      <c r="AK260" s="89" t="e">
        <f t="shared" si="75"/>
        <v>#DIV/0!</v>
      </c>
      <c r="AL260" s="89" t="e">
        <f>IF('Emission Calculations'!$E$9="flat",IF(0.053*'Wind Calculations'!$AG260&gt;$AF$3,58*('Wind Calculations'!$AG260-$AF$3)^2+25*('Wind Calculations'!$AG260-$AF$3),0),IF(AH260&gt;$AF$3,(58*(AH260-$AF$3)^2+25*(AH260-$AF$3))*$AF$7,0)+IF(AI260&gt;$AF$3,(58*(AI260-$AF$3)^2+25*(AI260-$AF$3))*$AG$7,0)+IF(AJ260&gt;$AF$3,(58*(AJ260-$AF$3)^2+25*(AJ260-$AF$3))*$AH$7,0)+IF(AK260&gt;$AF$3,(58*(AK260-$AF$3)^2+25*(AK260-$AF$3))*$AI$7,0))</f>
        <v>#DIV/0!</v>
      </c>
      <c r="AM260" s="89" t="e">
        <f>IF('Emission Calculations'!$E$9="flat",IF(0.056*'Wind Calculations'!$AG260&gt;$AF$3,1,0),IF(OR(AH260&gt;$AF$3,AI260&gt;$AF$3,AJ260&gt;$AF$3,AND((AK260&gt;$AF$3),$AF$7&gt;0)),1,0))</f>
        <v>#DIV/0!</v>
      </c>
      <c r="AN260" s="47"/>
      <c r="AO260" s="148"/>
      <c r="AP260" s="136"/>
      <c r="AQ260" s="89" t="e">
        <f>'Wind Calculations'!$AP260*LN(10/$AP$4)/LN($AP$5/$AP$4)</f>
        <v>#DIV/0!</v>
      </c>
      <c r="AR260" s="89" t="e">
        <f t="shared" si="76"/>
        <v>#DIV/0!</v>
      </c>
      <c r="AS260" s="89" t="e">
        <f t="shared" si="77"/>
        <v>#DIV/0!</v>
      </c>
      <c r="AT260" s="89" t="e">
        <f t="shared" si="78"/>
        <v>#DIV/0!</v>
      </c>
      <c r="AU260" s="89" t="e">
        <f t="shared" si="79"/>
        <v>#DIV/0!</v>
      </c>
      <c r="AV260" s="89" t="e">
        <f>IF('Emission Calculations'!$F$9="flat",IF(0.053*'Wind Calculations'!$AQ260&gt;$AP$3,58*('Wind Calculations'!$AQ260-$AP$3)^2+25*('Wind Calculations'!$AQ260-$AP$3),0),IF(AR260&gt;$AP$3,(58*(AR260-$AP$3)^2+25*(AR260-$AP$3))*$AP$7,0)+IF(AS260&gt;$AP$3,(58*(AS260-$AP$3)^2+25*(AS260-$AP$3))*$AQ$7,0)+IF(AT260&gt;$AP$3,(58*(AT260-$AP$3)^2+25*(AT260-$AP$3))*$AR$7,0)+IF(AU260&gt;$AP$3,(58*(AU260-$AP$3)^2+25*(AU260-$AP$3))*$AS$7,0))</f>
        <v>#DIV/0!</v>
      </c>
      <c r="AW260" s="89" t="e">
        <f>IF('Emission Calculations'!$F$9="flat",IF(0.056*'Wind Calculations'!$AQ260&gt;$AP$3,1,0),IF(OR(AR260&gt;$AP$3,AS260&gt;$AP$3,AT260&gt;$AP$3,AND((AU260&gt;$AP$3),$AP$7&gt;0)),1,0))</f>
        <v>#DIV/0!</v>
      </c>
    </row>
    <row r="261" spans="1:49">
      <c r="A261" s="148"/>
      <c r="B261" s="136"/>
      <c r="C261" s="89" t="e">
        <f>'Wind Calculations'!$B261*LN(10/$B$4)/LN($B$5/$B$4)</f>
        <v>#DIV/0!</v>
      </c>
      <c r="D261" s="89" t="e">
        <f t="shared" si="60"/>
        <v>#DIV/0!</v>
      </c>
      <c r="E261" s="89" t="e">
        <f t="shared" si="61"/>
        <v>#DIV/0!</v>
      </c>
      <c r="F261" s="89" t="e">
        <f t="shared" si="62"/>
        <v>#DIV/0!</v>
      </c>
      <c r="G261" s="89" t="e">
        <f t="shared" si="63"/>
        <v>#DIV/0!</v>
      </c>
      <c r="H261" s="138" t="e">
        <f>IF('Emission Calculations'!$B$9="flat",IF(0.053*'Wind Calculations'!$C261&gt;$B$3,58*('Wind Calculations'!$C261-$B$3)^2+25*('Wind Calculations'!$C261-$B$3),0),IF(D261&gt;$B$3,(58*(D261-$B$3)^2+25*(D261-$B$3))*$B$7,0)+IF(E261&gt;$B$3,(58*(E261-$B$3)^2+25*(E261-$B$3))*$C$7,0)+IF(F261&gt;$B$3,(58*(F261-$B$3)^2+25*(F261-$B$3))*$D$7,0)+IF(G261&gt;$B$3,(58*(G261-$B$3)^2+25*(G261-$B$3))*$E$7,0))</f>
        <v>#DIV/0!</v>
      </c>
      <c r="I261" s="138" t="e">
        <f>IF('Emission Calculations'!$B$9="flat",IF(0.056*'Wind Calculations'!$C261&gt;$B$3,1,0),IF(OR(D261&gt;$B$3,E261&gt;$B$3,F261&gt;$B$3,AND((G261&gt;$B$3),$B$7&gt;0)),1,0))</f>
        <v>#DIV/0!</v>
      </c>
      <c r="J261" s="139"/>
      <c r="K261" s="148"/>
      <c r="L261" s="136"/>
      <c r="M261" s="89" t="e">
        <f>'Wind Calculations'!$L261*LN(10/$L$4)/LN($L$5/$L$4)</f>
        <v>#DIV/0!</v>
      </c>
      <c r="N261" s="89" t="e">
        <f t="shared" si="64"/>
        <v>#DIV/0!</v>
      </c>
      <c r="O261" s="89" t="e">
        <f t="shared" si="65"/>
        <v>#DIV/0!</v>
      </c>
      <c r="P261" s="89" t="e">
        <f t="shared" si="66"/>
        <v>#DIV/0!</v>
      </c>
      <c r="Q261" s="89" t="e">
        <f t="shared" si="67"/>
        <v>#DIV/0!</v>
      </c>
      <c r="R261" s="89" t="e">
        <f>IF('Emission Calculations'!$C$9="flat",IF(0.053*'Wind Calculations'!$M261&gt;$L$3,58*('Wind Calculations'!$M261-$L$3)^2+25*('Wind Calculations'!$M261-$L$3),0),IF(N261&gt;$L$3,(58*(N261-$L$3)^2+25*(N261-$L$3))*$L$7,0)+IF(O261&gt;$L$3,(58*(O261-$L$3)^2+25*(O261-$L$3))*$M$7,0)+IF(P261&gt;$L$3,(58*(P261-$L$3)^2+25*(P261-$L$3))*$N$7,0)+IF(Q261&gt;$L$3,(58*(Q261-$L$3)^2+25*(Q261-$L$3))*$O$7,0))</f>
        <v>#DIV/0!</v>
      </c>
      <c r="S261" s="89" t="e">
        <f>IF('Emission Calculations'!$C$9="flat",IF(0.056*'Wind Calculations'!$M261&gt;$L$3,1,0),IF(OR(N261&gt;$L$3,O261&gt;$L$3,P261&gt;$L$3,AND((Q261&gt;$L$3),$L$7&gt;0)),1,0))</f>
        <v>#DIV/0!</v>
      </c>
      <c r="T261" s="47"/>
      <c r="U261" s="148"/>
      <c r="V261" s="136"/>
      <c r="W261" s="89" t="e">
        <f>'Wind Calculations'!$V261*LN(10/$V$4)/LN($V$5/$V$4)</f>
        <v>#DIV/0!</v>
      </c>
      <c r="X261" s="89" t="e">
        <f t="shared" si="68"/>
        <v>#DIV/0!</v>
      </c>
      <c r="Y261" s="89" t="e">
        <f t="shared" si="69"/>
        <v>#DIV/0!</v>
      </c>
      <c r="Z261" s="89" t="e">
        <f t="shared" si="70"/>
        <v>#DIV/0!</v>
      </c>
      <c r="AA261" s="89" t="e">
        <f t="shared" si="71"/>
        <v>#DIV/0!</v>
      </c>
      <c r="AB261" s="89" t="e">
        <f>IF('Emission Calculations'!$D$9="flat",IF(0.053*'Wind Calculations'!$W261&gt;$V$3,58*('Wind Calculations'!$W261-$L$3)^2+25*('Wind Calculations'!$W261-$L$3),0),IF(X261&gt;$L$3,(58*(X261-$L$3)^2+25*(X261-$L$3))*$V$7,0)+IF(Y261&gt;$V$3,(58*(Y261-$V$3)^2+25*(Y261-$V$3))*$W$7,0)+IF(Z261&gt;$V$3,(58*(Z261-$V$3)^2+25*(Z261-$V$3))*$X$7,0)+IF(AA261&gt;$V$3,(58*(AA261-$V$3)^2+25*(AA261-$V$3))*$Y$7,0))</f>
        <v>#DIV/0!</v>
      </c>
      <c r="AC261" s="89" t="e">
        <f>IF('Emission Calculations'!$D$9="flat",IF(0.056*'Wind Calculations'!$W261&gt;$V$3,1,0),IF(OR(X261&gt;$V$3,Y261&gt;$V$3,Z261&gt;$V$3,AND((AA261&gt;$V$3),$V$7&gt;0)),1,0))</f>
        <v>#DIV/0!</v>
      </c>
      <c r="AD261" s="47"/>
      <c r="AE261" s="148"/>
      <c r="AF261" s="136"/>
      <c r="AG261" s="89" t="e">
        <f>'Wind Calculations'!$AF261*LN(10/$AF$4)/LN($AF$5/$AF$4)</f>
        <v>#DIV/0!</v>
      </c>
      <c r="AH261" s="89" t="e">
        <f t="shared" si="72"/>
        <v>#DIV/0!</v>
      </c>
      <c r="AI261" s="89" t="e">
        <f t="shared" si="73"/>
        <v>#DIV/0!</v>
      </c>
      <c r="AJ261" s="89" t="e">
        <f t="shared" si="74"/>
        <v>#DIV/0!</v>
      </c>
      <c r="AK261" s="89" t="e">
        <f t="shared" si="75"/>
        <v>#DIV/0!</v>
      </c>
      <c r="AL261" s="89" t="e">
        <f>IF('Emission Calculations'!$E$9="flat",IF(0.053*'Wind Calculations'!$AG261&gt;$AF$3,58*('Wind Calculations'!$AG261-$AF$3)^2+25*('Wind Calculations'!$AG261-$AF$3),0),IF(AH261&gt;$AF$3,(58*(AH261-$AF$3)^2+25*(AH261-$AF$3))*$AF$7,0)+IF(AI261&gt;$AF$3,(58*(AI261-$AF$3)^2+25*(AI261-$AF$3))*$AG$7,0)+IF(AJ261&gt;$AF$3,(58*(AJ261-$AF$3)^2+25*(AJ261-$AF$3))*$AH$7,0)+IF(AK261&gt;$AF$3,(58*(AK261-$AF$3)^2+25*(AK261-$AF$3))*$AI$7,0))</f>
        <v>#DIV/0!</v>
      </c>
      <c r="AM261" s="89" t="e">
        <f>IF('Emission Calculations'!$E$9="flat",IF(0.056*'Wind Calculations'!$AG261&gt;$AF$3,1,0),IF(OR(AH261&gt;$AF$3,AI261&gt;$AF$3,AJ261&gt;$AF$3,AND((AK261&gt;$AF$3),$AF$7&gt;0)),1,0))</f>
        <v>#DIV/0!</v>
      </c>
      <c r="AN261" s="47"/>
      <c r="AO261" s="148"/>
      <c r="AP261" s="136"/>
      <c r="AQ261" s="89" t="e">
        <f>'Wind Calculations'!$AP261*LN(10/$AP$4)/LN($AP$5/$AP$4)</f>
        <v>#DIV/0!</v>
      </c>
      <c r="AR261" s="89" t="e">
        <f t="shared" si="76"/>
        <v>#DIV/0!</v>
      </c>
      <c r="AS261" s="89" t="e">
        <f t="shared" si="77"/>
        <v>#DIV/0!</v>
      </c>
      <c r="AT261" s="89" t="e">
        <f t="shared" si="78"/>
        <v>#DIV/0!</v>
      </c>
      <c r="AU261" s="89" t="e">
        <f t="shared" si="79"/>
        <v>#DIV/0!</v>
      </c>
      <c r="AV261" s="89" t="e">
        <f>IF('Emission Calculations'!$F$9="flat",IF(0.053*'Wind Calculations'!$AQ261&gt;$AP$3,58*('Wind Calculations'!$AQ261-$AP$3)^2+25*('Wind Calculations'!$AQ261-$AP$3),0),IF(AR261&gt;$AP$3,(58*(AR261-$AP$3)^2+25*(AR261-$AP$3))*$AP$7,0)+IF(AS261&gt;$AP$3,(58*(AS261-$AP$3)^2+25*(AS261-$AP$3))*$AQ$7,0)+IF(AT261&gt;$AP$3,(58*(AT261-$AP$3)^2+25*(AT261-$AP$3))*$AR$7,0)+IF(AU261&gt;$AP$3,(58*(AU261-$AP$3)^2+25*(AU261-$AP$3))*$AS$7,0))</f>
        <v>#DIV/0!</v>
      </c>
      <c r="AW261" s="89" t="e">
        <f>IF('Emission Calculations'!$F$9="flat",IF(0.056*'Wind Calculations'!$AQ261&gt;$AP$3,1,0),IF(OR(AR261&gt;$AP$3,AS261&gt;$AP$3,AT261&gt;$AP$3,AND((AU261&gt;$AP$3),$AP$7&gt;0)),1,0))</f>
        <v>#DIV/0!</v>
      </c>
    </row>
    <row r="262" spans="1:49">
      <c r="A262" s="148"/>
      <c r="B262" s="136"/>
      <c r="C262" s="89" t="e">
        <f>'Wind Calculations'!$B262*LN(10/$B$4)/LN($B$5/$B$4)</f>
        <v>#DIV/0!</v>
      </c>
      <c r="D262" s="89" t="e">
        <f t="shared" si="60"/>
        <v>#DIV/0!</v>
      </c>
      <c r="E262" s="89" t="e">
        <f t="shared" si="61"/>
        <v>#DIV/0!</v>
      </c>
      <c r="F262" s="89" t="e">
        <f t="shared" si="62"/>
        <v>#DIV/0!</v>
      </c>
      <c r="G262" s="89" t="e">
        <f t="shared" si="63"/>
        <v>#DIV/0!</v>
      </c>
      <c r="H262" s="138" t="e">
        <f>IF('Emission Calculations'!$B$9="flat",IF(0.053*'Wind Calculations'!$C262&gt;$B$3,58*('Wind Calculations'!$C262-$B$3)^2+25*('Wind Calculations'!$C262-$B$3),0),IF(D262&gt;$B$3,(58*(D262-$B$3)^2+25*(D262-$B$3))*$B$7,0)+IF(E262&gt;$B$3,(58*(E262-$B$3)^2+25*(E262-$B$3))*$C$7,0)+IF(F262&gt;$B$3,(58*(F262-$B$3)^2+25*(F262-$B$3))*$D$7,0)+IF(G262&gt;$B$3,(58*(G262-$B$3)^2+25*(G262-$B$3))*$E$7,0))</f>
        <v>#DIV/0!</v>
      </c>
      <c r="I262" s="138" t="e">
        <f>IF('Emission Calculations'!$B$9="flat",IF(0.056*'Wind Calculations'!$C262&gt;$B$3,1,0),IF(OR(D262&gt;$B$3,E262&gt;$B$3,F262&gt;$B$3,AND((G262&gt;$B$3),$B$7&gt;0)),1,0))</f>
        <v>#DIV/0!</v>
      </c>
      <c r="J262" s="139"/>
      <c r="K262" s="148"/>
      <c r="L262" s="136"/>
      <c r="M262" s="89" t="e">
        <f>'Wind Calculations'!$L262*LN(10/$L$4)/LN($L$5/$L$4)</f>
        <v>#DIV/0!</v>
      </c>
      <c r="N262" s="89" t="e">
        <f t="shared" si="64"/>
        <v>#DIV/0!</v>
      </c>
      <c r="O262" s="89" t="e">
        <f t="shared" si="65"/>
        <v>#DIV/0!</v>
      </c>
      <c r="P262" s="89" t="e">
        <f t="shared" si="66"/>
        <v>#DIV/0!</v>
      </c>
      <c r="Q262" s="89" t="e">
        <f t="shared" si="67"/>
        <v>#DIV/0!</v>
      </c>
      <c r="R262" s="89" t="e">
        <f>IF('Emission Calculations'!$C$9="flat",IF(0.053*'Wind Calculations'!$M262&gt;$L$3,58*('Wind Calculations'!$M262-$L$3)^2+25*('Wind Calculations'!$M262-$L$3),0),IF(N262&gt;$L$3,(58*(N262-$L$3)^2+25*(N262-$L$3))*$L$7,0)+IF(O262&gt;$L$3,(58*(O262-$L$3)^2+25*(O262-$L$3))*$M$7,0)+IF(P262&gt;$L$3,(58*(P262-$L$3)^2+25*(P262-$L$3))*$N$7,0)+IF(Q262&gt;$L$3,(58*(Q262-$L$3)^2+25*(Q262-$L$3))*$O$7,0))</f>
        <v>#DIV/0!</v>
      </c>
      <c r="S262" s="89" t="e">
        <f>IF('Emission Calculations'!$C$9="flat",IF(0.056*'Wind Calculations'!$M262&gt;$L$3,1,0),IF(OR(N262&gt;$L$3,O262&gt;$L$3,P262&gt;$L$3,AND((Q262&gt;$L$3),$L$7&gt;0)),1,0))</f>
        <v>#DIV/0!</v>
      </c>
      <c r="T262" s="47"/>
      <c r="U262" s="148"/>
      <c r="V262" s="136"/>
      <c r="W262" s="89" t="e">
        <f>'Wind Calculations'!$V262*LN(10/$V$4)/LN($V$5/$V$4)</f>
        <v>#DIV/0!</v>
      </c>
      <c r="X262" s="89" t="e">
        <f t="shared" si="68"/>
        <v>#DIV/0!</v>
      </c>
      <c r="Y262" s="89" t="e">
        <f t="shared" si="69"/>
        <v>#DIV/0!</v>
      </c>
      <c r="Z262" s="89" t="e">
        <f t="shared" si="70"/>
        <v>#DIV/0!</v>
      </c>
      <c r="AA262" s="89" t="e">
        <f t="shared" si="71"/>
        <v>#DIV/0!</v>
      </c>
      <c r="AB262" s="89" t="e">
        <f>IF('Emission Calculations'!$D$9="flat",IF(0.053*'Wind Calculations'!$W262&gt;$V$3,58*('Wind Calculations'!$W262-$L$3)^2+25*('Wind Calculations'!$W262-$L$3),0),IF(X262&gt;$L$3,(58*(X262-$L$3)^2+25*(X262-$L$3))*$V$7,0)+IF(Y262&gt;$V$3,(58*(Y262-$V$3)^2+25*(Y262-$V$3))*$W$7,0)+IF(Z262&gt;$V$3,(58*(Z262-$V$3)^2+25*(Z262-$V$3))*$X$7,0)+IF(AA262&gt;$V$3,(58*(AA262-$V$3)^2+25*(AA262-$V$3))*$Y$7,0))</f>
        <v>#DIV/0!</v>
      </c>
      <c r="AC262" s="89" t="e">
        <f>IF('Emission Calculations'!$D$9="flat",IF(0.056*'Wind Calculations'!$W262&gt;$V$3,1,0),IF(OR(X262&gt;$V$3,Y262&gt;$V$3,Z262&gt;$V$3,AND((AA262&gt;$V$3),$V$7&gt;0)),1,0))</f>
        <v>#DIV/0!</v>
      </c>
      <c r="AD262" s="47"/>
      <c r="AE262" s="148"/>
      <c r="AF262" s="136"/>
      <c r="AG262" s="89" t="e">
        <f>'Wind Calculations'!$AF262*LN(10/$AF$4)/LN($AF$5/$AF$4)</f>
        <v>#DIV/0!</v>
      </c>
      <c r="AH262" s="89" t="e">
        <f t="shared" si="72"/>
        <v>#DIV/0!</v>
      </c>
      <c r="AI262" s="89" t="e">
        <f t="shared" si="73"/>
        <v>#DIV/0!</v>
      </c>
      <c r="AJ262" s="89" t="e">
        <f t="shared" si="74"/>
        <v>#DIV/0!</v>
      </c>
      <c r="AK262" s="89" t="e">
        <f t="shared" si="75"/>
        <v>#DIV/0!</v>
      </c>
      <c r="AL262" s="89" t="e">
        <f>IF('Emission Calculations'!$E$9="flat",IF(0.053*'Wind Calculations'!$AG262&gt;$AF$3,58*('Wind Calculations'!$AG262-$AF$3)^2+25*('Wind Calculations'!$AG262-$AF$3),0),IF(AH262&gt;$AF$3,(58*(AH262-$AF$3)^2+25*(AH262-$AF$3))*$AF$7,0)+IF(AI262&gt;$AF$3,(58*(AI262-$AF$3)^2+25*(AI262-$AF$3))*$AG$7,0)+IF(AJ262&gt;$AF$3,(58*(AJ262-$AF$3)^2+25*(AJ262-$AF$3))*$AH$7,0)+IF(AK262&gt;$AF$3,(58*(AK262-$AF$3)^2+25*(AK262-$AF$3))*$AI$7,0))</f>
        <v>#DIV/0!</v>
      </c>
      <c r="AM262" s="89" t="e">
        <f>IF('Emission Calculations'!$E$9="flat",IF(0.056*'Wind Calculations'!$AG262&gt;$AF$3,1,0),IF(OR(AH262&gt;$AF$3,AI262&gt;$AF$3,AJ262&gt;$AF$3,AND((AK262&gt;$AF$3),$AF$7&gt;0)),1,0))</f>
        <v>#DIV/0!</v>
      </c>
      <c r="AN262" s="47"/>
      <c r="AO262" s="148"/>
      <c r="AP262" s="136"/>
      <c r="AQ262" s="89" t="e">
        <f>'Wind Calculations'!$AP262*LN(10/$AP$4)/LN($AP$5/$AP$4)</f>
        <v>#DIV/0!</v>
      </c>
      <c r="AR262" s="89" t="e">
        <f t="shared" si="76"/>
        <v>#DIV/0!</v>
      </c>
      <c r="AS262" s="89" t="e">
        <f t="shared" si="77"/>
        <v>#DIV/0!</v>
      </c>
      <c r="AT262" s="89" t="e">
        <f t="shared" si="78"/>
        <v>#DIV/0!</v>
      </c>
      <c r="AU262" s="89" t="e">
        <f t="shared" si="79"/>
        <v>#DIV/0!</v>
      </c>
      <c r="AV262" s="89" t="e">
        <f>IF('Emission Calculations'!$F$9="flat",IF(0.053*'Wind Calculations'!$AQ262&gt;$AP$3,58*('Wind Calculations'!$AQ262-$AP$3)^2+25*('Wind Calculations'!$AQ262-$AP$3),0),IF(AR262&gt;$AP$3,(58*(AR262-$AP$3)^2+25*(AR262-$AP$3))*$AP$7,0)+IF(AS262&gt;$AP$3,(58*(AS262-$AP$3)^2+25*(AS262-$AP$3))*$AQ$7,0)+IF(AT262&gt;$AP$3,(58*(AT262-$AP$3)^2+25*(AT262-$AP$3))*$AR$7,0)+IF(AU262&gt;$AP$3,(58*(AU262-$AP$3)^2+25*(AU262-$AP$3))*$AS$7,0))</f>
        <v>#DIV/0!</v>
      </c>
      <c r="AW262" s="89" t="e">
        <f>IF('Emission Calculations'!$F$9="flat",IF(0.056*'Wind Calculations'!$AQ262&gt;$AP$3,1,0),IF(OR(AR262&gt;$AP$3,AS262&gt;$AP$3,AT262&gt;$AP$3,AND((AU262&gt;$AP$3),$AP$7&gt;0)),1,0))</f>
        <v>#DIV/0!</v>
      </c>
    </row>
    <row r="263" spans="1:49">
      <c r="A263" s="148"/>
      <c r="B263" s="136"/>
      <c r="C263" s="89" t="e">
        <f>'Wind Calculations'!$B263*LN(10/$B$4)/LN($B$5/$B$4)</f>
        <v>#DIV/0!</v>
      </c>
      <c r="D263" s="89" t="e">
        <f t="shared" si="60"/>
        <v>#DIV/0!</v>
      </c>
      <c r="E263" s="89" t="e">
        <f t="shared" si="61"/>
        <v>#DIV/0!</v>
      </c>
      <c r="F263" s="89" t="e">
        <f t="shared" si="62"/>
        <v>#DIV/0!</v>
      </c>
      <c r="G263" s="89" t="e">
        <f t="shared" si="63"/>
        <v>#DIV/0!</v>
      </c>
      <c r="H263" s="138" t="e">
        <f>IF('Emission Calculations'!$B$9="flat",IF(0.053*'Wind Calculations'!$C263&gt;$B$3,58*('Wind Calculations'!$C263-$B$3)^2+25*('Wind Calculations'!$C263-$B$3),0),IF(D263&gt;$B$3,(58*(D263-$B$3)^2+25*(D263-$B$3))*$B$7,0)+IF(E263&gt;$B$3,(58*(E263-$B$3)^2+25*(E263-$B$3))*$C$7,0)+IF(F263&gt;$B$3,(58*(F263-$B$3)^2+25*(F263-$B$3))*$D$7,0)+IF(G263&gt;$B$3,(58*(G263-$B$3)^2+25*(G263-$B$3))*$E$7,0))</f>
        <v>#DIV/0!</v>
      </c>
      <c r="I263" s="138" t="e">
        <f>IF('Emission Calculations'!$B$9="flat",IF(0.056*'Wind Calculations'!$C263&gt;$B$3,1,0),IF(OR(D263&gt;$B$3,E263&gt;$B$3,F263&gt;$B$3,AND((G263&gt;$B$3),$B$7&gt;0)),1,0))</f>
        <v>#DIV/0!</v>
      </c>
      <c r="J263" s="139"/>
      <c r="K263" s="148"/>
      <c r="L263" s="136"/>
      <c r="M263" s="89" t="e">
        <f>'Wind Calculations'!$L263*LN(10/$L$4)/LN($L$5/$L$4)</f>
        <v>#DIV/0!</v>
      </c>
      <c r="N263" s="89" t="e">
        <f t="shared" si="64"/>
        <v>#DIV/0!</v>
      </c>
      <c r="O263" s="89" t="e">
        <f t="shared" si="65"/>
        <v>#DIV/0!</v>
      </c>
      <c r="P263" s="89" t="e">
        <f t="shared" si="66"/>
        <v>#DIV/0!</v>
      </c>
      <c r="Q263" s="89" t="e">
        <f t="shared" si="67"/>
        <v>#DIV/0!</v>
      </c>
      <c r="R263" s="89" t="e">
        <f>IF('Emission Calculations'!$C$9="flat",IF(0.053*'Wind Calculations'!$M263&gt;$L$3,58*('Wind Calculations'!$M263-$L$3)^2+25*('Wind Calculations'!$M263-$L$3),0),IF(N263&gt;$L$3,(58*(N263-$L$3)^2+25*(N263-$L$3))*$L$7,0)+IF(O263&gt;$L$3,(58*(O263-$L$3)^2+25*(O263-$L$3))*$M$7,0)+IF(P263&gt;$L$3,(58*(P263-$L$3)^2+25*(P263-$L$3))*$N$7,0)+IF(Q263&gt;$L$3,(58*(Q263-$L$3)^2+25*(Q263-$L$3))*$O$7,0))</f>
        <v>#DIV/0!</v>
      </c>
      <c r="S263" s="89" t="e">
        <f>IF('Emission Calculations'!$C$9="flat",IF(0.056*'Wind Calculations'!$M263&gt;$L$3,1,0),IF(OR(N263&gt;$L$3,O263&gt;$L$3,P263&gt;$L$3,AND((Q263&gt;$L$3),$L$7&gt;0)),1,0))</f>
        <v>#DIV/0!</v>
      </c>
      <c r="T263" s="47"/>
      <c r="U263" s="148"/>
      <c r="V263" s="136"/>
      <c r="W263" s="89" t="e">
        <f>'Wind Calculations'!$V263*LN(10/$V$4)/LN($V$5/$V$4)</f>
        <v>#DIV/0!</v>
      </c>
      <c r="X263" s="89" t="e">
        <f t="shared" si="68"/>
        <v>#DIV/0!</v>
      </c>
      <c r="Y263" s="89" t="e">
        <f t="shared" si="69"/>
        <v>#DIV/0!</v>
      </c>
      <c r="Z263" s="89" t="e">
        <f t="shared" si="70"/>
        <v>#DIV/0!</v>
      </c>
      <c r="AA263" s="89" t="e">
        <f t="shared" si="71"/>
        <v>#DIV/0!</v>
      </c>
      <c r="AB263" s="89" t="e">
        <f>IF('Emission Calculations'!$D$9="flat",IF(0.053*'Wind Calculations'!$W263&gt;$V$3,58*('Wind Calculations'!$W263-$L$3)^2+25*('Wind Calculations'!$W263-$L$3),0),IF(X263&gt;$L$3,(58*(X263-$L$3)^2+25*(X263-$L$3))*$V$7,0)+IF(Y263&gt;$V$3,(58*(Y263-$V$3)^2+25*(Y263-$V$3))*$W$7,0)+IF(Z263&gt;$V$3,(58*(Z263-$V$3)^2+25*(Z263-$V$3))*$X$7,0)+IF(AA263&gt;$V$3,(58*(AA263-$V$3)^2+25*(AA263-$V$3))*$Y$7,0))</f>
        <v>#DIV/0!</v>
      </c>
      <c r="AC263" s="89" t="e">
        <f>IF('Emission Calculations'!$D$9="flat",IF(0.056*'Wind Calculations'!$W263&gt;$V$3,1,0),IF(OR(X263&gt;$V$3,Y263&gt;$V$3,Z263&gt;$V$3,AND((AA263&gt;$V$3),$V$7&gt;0)),1,0))</f>
        <v>#DIV/0!</v>
      </c>
      <c r="AD263" s="47"/>
      <c r="AE263" s="148"/>
      <c r="AF263" s="136"/>
      <c r="AG263" s="89" t="e">
        <f>'Wind Calculations'!$AF263*LN(10/$AF$4)/LN($AF$5/$AF$4)</f>
        <v>#DIV/0!</v>
      </c>
      <c r="AH263" s="89" t="e">
        <f t="shared" si="72"/>
        <v>#DIV/0!</v>
      </c>
      <c r="AI263" s="89" t="e">
        <f t="shared" si="73"/>
        <v>#DIV/0!</v>
      </c>
      <c r="AJ263" s="89" t="e">
        <f t="shared" si="74"/>
        <v>#DIV/0!</v>
      </c>
      <c r="AK263" s="89" t="e">
        <f t="shared" si="75"/>
        <v>#DIV/0!</v>
      </c>
      <c r="AL263" s="89" t="e">
        <f>IF('Emission Calculations'!$E$9="flat",IF(0.053*'Wind Calculations'!$AG263&gt;$AF$3,58*('Wind Calculations'!$AG263-$AF$3)^2+25*('Wind Calculations'!$AG263-$AF$3),0),IF(AH263&gt;$AF$3,(58*(AH263-$AF$3)^2+25*(AH263-$AF$3))*$AF$7,0)+IF(AI263&gt;$AF$3,(58*(AI263-$AF$3)^2+25*(AI263-$AF$3))*$AG$7,0)+IF(AJ263&gt;$AF$3,(58*(AJ263-$AF$3)^2+25*(AJ263-$AF$3))*$AH$7,0)+IF(AK263&gt;$AF$3,(58*(AK263-$AF$3)^2+25*(AK263-$AF$3))*$AI$7,0))</f>
        <v>#DIV/0!</v>
      </c>
      <c r="AM263" s="89" t="e">
        <f>IF('Emission Calculations'!$E$9="flat",IF(0.056*'Wind Calculations'!$AG263&gt;$AF$3,1,0),IF(OR(AH263&gt;$AF$3,AI263&gt;$AF$3,AJ263&gt;$AF$3,AND((AK263&gt;$AF$3),$AF$7&gt;0)),1,0))</f>
        <v>#DIV/0!</v>
      </c>
      <c r="AN263" s="47"/>
      <c r="AO263" s="148"/>
      <c r="AP263" s="136"/>
      <c r="AQ263" s="89" t="e">
        <f>'Wind Calculations'!$AP263*LN(10/$AP$4)/LN($AP$5/$AP$4)</f>
        <v>#DIV/0!</v>
      </c>
      <c r="AR263" s="89" t="e">
        <f t="shared" si="76"/>
        <v>#DIV/0!</v>
      </c>
      <c r="AS263" s="89" t="e">
        <f t="shared" si="77"/>
        <v>#DIV/0!</v>
      </c>
      <c r="AT263" s="89" t="e">
        <f t="shared" si="78"/>
        <v>#DIV/0!</v>
      </c>
      <c r="AU263" s="89" t="e">
        <f t="shared" si="79"/>
        <v>#DIV/0!</v>
      </c>
      <c r="AV263" s="89" t="e">
        <f>IF('Emission Calculations'!$F$9="flat",IF(0.053*'Wind Calculations'!$AQ263&gt;$AP$3,58*('Wind Calculations'!$AQ263-$AP$3)^2+25*('Wind Calculations'!$AQ263-$AP$3),0),IF(AR263&gt;$AP$3,(58*(AR263-$AP$3)^2+25*(AR263-$AP$3))*$AP$7,0)+IF(AS263&gt;$AP$3,(58*(AS263-$AP$3)^2+25*(AS263-$AP$3))*$AQ$7,0)+IF(AT263&gt;$AP$3,(58*(AT263-$AP$3)^2+25*(AT263-$AP$3))*$AR$7,0)+IF(AU263&gt;$AP$3,(58*(AU263-$AP$3)^2+25*(AU263-$AP$3))*$AS$7,0))</f>
        <v>#DIV/0!</v>
      </c>
      <c r="AW263" s="89" t="e">
        <f>IF('Emission Calculations'!$F$9="flat",IF(0.056*'Wind Calculations'!$AQ263&gt;$AP$3,1,0),IF(OR(AR263&gt;$AP$3,AS263&gt;$AP$3,AT263&gt;$AP$3,AND((AU263&gt;$AP$3),$AP$7&gt;0)),1,0))</f>
        <v>#DIV/0!</v>
      </c>
    </row>
    <row r="264" spans="1:49">
      <c r="A264" s="148"/>
      <c r="B264" s="136"/>
      <c r="C264" s="89" t="e">
        <f>'Wind Calculations'!$B264*LN(10/$B$4)/LN($B$5/$B$4)</f>
        <v>#DIV/0!</v>
      </c>
      <c r="D264" s="89" t="e">
        <f t="shared" si="60"/>
        <v>#DIV/0!</v>
      </c>
      <c r="E264" s="89" t="e">
        <f t="shared" si="61"/>
        <v>#DIV/0!</v>
      </c>
      <c r="F264" s="89" t="e">
        <f t="shared" si="62"/>
        <v>#DIV/0!</v>
      </c>
      <c r="G264" s="89" t="e">
        <f t="shared" si="63"/>
        <v>#DIV/0!</v>
      </c>
      <c r="H264" s="138" t="e">
        <f>IF('Emission Calculations'!$B$9="flat",IF(0.053*'Wind Calculations'!$C264&gt;$B$3,58*('Wind Calculations'!$C264-$B$3)^2+25*('Wind Calculations'!$C264-$B$3),0),IF(D264&gt;$B$3,(58*(D264-$B$3)^2+25*(D264-$B$3))*$B$7,0)+IF(E264&gt;$B$3,(58*(E264-$B$3)^2+25*(E264-$B$3))*$C$7,0)+IF(F264&gt;$B$3,(58*(F264-$B$3)^2+25*(F264-$B$3))*$D$7,0)+IF(G264&gt;$B$3,(58*(G264-$B$3)^2+25*(G264-$B$3))*$E$7,0))</f>
        <v>#DIV/0!</v>
      </c>
      <c r="I264" s="138" t="e">
        <f>IF('Emission Calculations'!$B$9="flat",IF(0.056*'Wind Calculations'!$C264&gt;$B$3,1,0),IF(OR(D264&gt;$B$3,E264&gt;$B$3,F264&gt;$B$3,AND((G264&gt;$B$3),$B$7&gt;0)),1,0))</f>
        <v>#DIV/0!</v>
      </c>
      <c r="J264" s="139"/>
      <c r="K264" s="148"/>
      <c r="L264" s="136"/>
      <c r="M264" s="89" t="e">
        <f>'Wind Calculations'!$L264*LN(10/$L$4)/LN($L$5/$L$4)</f>
        <v>#DIV/0!</v>
      </c>
      <c r="N264" s="89" t="e">
        <f t="shared" si="64"/>
        <v>#DIV/0!</v>
      </c>
      <c r="O264" s="89" t="e">
        <f t="shared" si="65"/>
        <v>#DIV/0!</v>
      </c>
      <c r="P264" s="89" t="e">
        <f t="shared" si="66"/>
        <v>#DIV/0!</v>
      </c>
      <c r="Q264" s="89" t="e">
        <f t="shared" si="67"/>
        <v>#DIV/0!</v>
      </c>
      <c r="R264" s="89" t="e">
        <f>IF('Emission Calculations'!$C$9="flat",IF(0.053*'Wind Calculations'!$M264&gt;$L$3,58*('Wind Calculations'!$M264-$L$3)^2+25*('Wind Calculations'!$M264-$L$3),0),IF(N264&gt;$L$3,(58*(N264-$L$3)^2+25*(N264-$L$3))*$L$7,0)+IF(O264&gt;$L$3,(58*(O264-$L$3)^2+25*(O264-$L$3))*$M$7,0)+IF(P264&gt;$L$3,(58*(P264-$L$3)^2+25*(P264-$L$3))*$N$7,0)+IF(Q264&gt;$L$3,(58*(Q264-$L$3)^2+25*(Q264-$L$3))*$O$7,0))</f>
        <v>#DIV/0!</v>
      </c>
      <c r="S264" s="89" t="e">
        <f>IF('Emission Calculations'!$C$9="flat",IF(0.056*'Wind Calculations'!$M264&gt;$L$3,1,0),IF(OR(N264&gt;$L$3,O264&gt;$L$3,P264&gt;$L$3,AND((Q264&gt;$L$3),$L$7&gt;0)),1,0))</f>
        <v>#DIV/0!</v>
      </c>
      <c r="T264" s="47"/>
      <c r="U264" s="148"/>
      <c r="V264" s="136"/>
      <c r="W264" s="89" t="e">
        <f>'Wind Calculations'!$V264*LN(10/$V$4)/LN($V$5/$V$4)</f>
        <v>#DIV/0!</v>
      </c>
      <c r="X264" s="89" t="e">
        <f t="shared" si="68"/>
        <v>#DIV/0!</v>
      </c>
      <c r="Y264" s="89" t="e">
        <f t="shared" si="69"/>
        <v>#DIV/0!</v>
      </c>
      <c r="Z264" s="89" t="e">
        <f t="shared" si="70"/>
        <v>#DIV/0!</v>
      </c>
      <c r="AA264" s="89" t="e">
        <f t="shared" si="71"/>
        <v>#DIV/0!</v>
      </c>
      <c r="AB264" s="89" t="e">
        <f>IF('Emission Calculations'!$D$9="flat",IF(0.053*'Wind Calculations'!$W264&gt;$V$3,58*('Wind Calculations'!$W264-$L$3)^2+25*('Wind Calculations'!$W264-$L$3),0),IF(X264&gt;$L$3,(58*(X264-$L$3)^2+25*(X264-$L$3))*$V$7,0)+IF(Y264&gt;$V$3,(58*(Y264-$V$3)^2+25*(Y264-$V$3))*$W$7,0)+IF(Z264&gt;$V$3,(58*(Z264-$V$3)^2+25*(Z264-$V$3))*$X$7,0)+IF(AA264&gt;$V$3,(58*(AA264-$V$3)^2+25*(AA264-$V$3))*$Y$7,0))</f>
        <v>#DIV/0!</v>
      </c>
      <c r="AC264" s="89" t="e">
        <f>IF('Emission Calculations'!$D$9="flat",IF(0.056*'Wind Calculations'!$W264&gt;$V$3,1,0),IF(OR(X264&gt;$V$3,Y264&gt;$V$3,Z264&gt;$V$3,AND((AA264&gt;$V$3),$V$7&gt;0)),1,0))</f>
        <v>#DIV/0!</v>
      </c>
      <c r="AD264" s="47"/>
      <c r="AE264" s="148"/>
      <c r="AF264" s="136"/>
      <c r="AG264" s="89" t="e">
        <f>'Wind Calculations'!$AF264*LN(10/$AF$4)/LN($AF$5/$AF$4)</f>
        <v>#DIV/0!</v>
      </c>
      <c r="AH264" s="89" t="e">
        <f t="shared" si="72"/>
        <v>#DIV/0!</v>
      </c>
      <c r="AI264" s="89" t="e">
        <f t="shared" si="73"/>
        <v>#DIV/0!</v>
      </c>
      <c r="AJ264" s="89" t="e">
        <f t="shared" si="74"/>
        <v>#DIV/0!</v>
      </c>
      <c r="AK264" s="89" t="e">
        <f t="shared" si="75"/>
        <v>#DIV/0!</v>
      </c>
      <c r="AL264" s="89" t="e">
        <f>IF('Emission Calculations'!$E$9="flat",IF(0.053*'Wind Calculations'!$AG264&gt;$AF$3,58*('Wind Calculations'!$AG264-$AF$3)^2+25*('Wind Calculations'!$AG264-$AF$3),0),IF(AH264&gt;$AF$3,(58*(AH264-$AF$3)^2+25*(AH264-$AF$3))*$AF$7,0)+IF(AI264&gt;$AF$3,(58*(AI264-$AF$3)^2+25*(AI264-$AF$3))*$AG$7,0)+IF(AJ264&gt;$AF$3,(58*(AJ264-$AF$3)^2+25*(AJ264-$AF$3))*$AH$7,0)+IF(AK264&gt;$AF$3,(58*(AK264-$AF$3)^2+25*(AK264-$AF$3))*$AI$7,0))</f>
        <v>#DIV/0!</v>
      </c>
      <c r="AM264" s="89" t="e">
        <f>IF('Emission Calculations'!$E$9="flat",IF(0.056*'Wind Calculations'!$AG264&gt;$AF$3,1,0),IF(OR(AH264&gt;$AF$3,AI264&gt;$AF$3,AJ264&gt;$AF$3,AND((AK264&gt;$AF$3),$AF$7&gt;0)),1,0))</f>
        <v>#DIV/0!</v>
      </c>
      <c r="AN264" s="47"/>
      <c r="AO264" s="148"/>
      <c r="AP264" s="136"/>
      <c r="AQ264" s="89" t="e">
        <f>'Wind Calculations'!$AP264*LN(10/$AP$4)/LN($AP$5/$AP$4)</f>
        <v>#DIV/0!</v>
      </c>
      <c r="AR264" s="89" t="e">
        <f t="shared" si="76"/>
        <v>#DIV/0!</v>
      </c>
      <c r="AS264" s="89" t="e">
        <f t="shared" si="77"/>
        <v>#DIV/0!</v>
      </c>
      <c r="AT264" s="89" t="e">
        <f t="shared" si="78"/>
        <v>#DIV/0!</v>
      </c>
      <c r="AU264" s="89" t="e">
        <f t="shared" si="79"/>
        <v>#DIV/0!</v>
      </c>
      <c r="AV264" s="89" t="e">
        <f>IF('Emission Calculations'!$F$9="flat",IF(0.053*'Wind Calculations'!$AQ264&gt;$AP$3,58*('Wind Calculations'!$AQ264-$AP$3)^2+25*('Wind Calculations'!$AQ264-$AP$3),0),IF(AR264&gt;$AP$3,(58*(AR264-$AP$3)^2+25*(AR264-$AP$3))*$AP$7,0)+IF(AS264&gt;$AP$3,(58*(AS264-$AP$3)^2+25*(AS264-$AP$3))*$AQ$7,0)+IF(AT264&gt;$AP$3,(58*(AT264-$AP$3)^2+25*(AT264-$AP$3))*$AR$7,0)+IF(AU264&gt;$AP$3,(58*(AU264-$AP$3)^2+25*(AU264-$AP$3))*$AS$7,0))</f>
        <v>#DIV/0!</v>
      </c>
      <c r="AW264" s="89" t="e">
        <f>IF('Emission Calculations'!$F$9="flat",IF(0.056*'Wind Calculations'!$AQ264&gt;$AP$3,1,0),IF(OR(AR264&gt;$AP$3,AS264&gt;$AP$3,AT264&gt;$AP$3,AND((AU264&gt;$AP$3),$AP$7&gt;0)),1,0))</f>
        <v>#DIV/0!</v>
      </c>
    </row>
    <row r="265" spans="1:49">
      <c r="A265" s="148"/>
      <c r="B265" s="136"/>
      <c r="C265" s="89" t="e">
        <f>'Wind Calculations'!$B265*LN(10/$B$4)/LN($B$5/$B$4)</f>
        <v>#DIV/0!</v>
      </c>
      <c r="D265" s="89" t="e">
        <f t="shared" si="60"/>
        <v>#DIV/0!</v>
      </c>
      <c r="E265" s="89" t="e">
        <f t="shared" si="61"/>
        <v>#DIV/0!</v>
      </c>
      <c r="F265" s="89" t="e">
        <f t="shared" si="62"/>
        <v>#DIV/0!</v>
      </c>
      <c r="G265" s="89" t="e">
        <f t="shared" si="63"/>
        <v>#DIV/0!</v>
      </c>
      <c r="H265" s="138" t="e">
        <f>IF('Emission Calculations'!$B$9="flat",IF(0.053*'Wind Calculations'!$C265&gt;$B$3,58*('Wind Calculations'!$C265-$B$3)^2+25*('Wind Calculations'!$C265-$B$3),0),IF(D265&gt;$B$3,(58*(D265-$B$3)^2+25*(D265-$B$3))*$B$7,0)+IF(E265&gt;$B$3,(58*(E265-$B$3)^2+25*(E265-$B$3))*$C$7,0)+IF(F265&gt;$B$3,(58*(F265-$B$3)^2+25*(F265-$B$3))*$D$7,0)+IF(G265&gt;$B$3,(58*(G265-$B$3)^2+25*(G265-$B$3))*$E$7,0))</f>
        <v>#DIV/0!</v>
      </c>
      <c r="I265" s="138" t="e">
        <f>IF('Emission Calculations'!$B$9="flat",IF(0.056*'Wind Calculations'!$C265&gt;$B$3,1,0),IF(OR(D265&gt;$B$3,E265&gt;$B$3,F265&gt;$B$3,AND((G265&gt;$B$3),$B$7&gt;0)),1,0))</f>
        <v>#DIV/0!</v>
      </c>
      <c r="J265" s="139"/>
      <c r="K265" s="148"/>
      <c r="L265" s="136"/>
      <c r="M265" s="89" t="e">
        <f>'Wind Calculations'!$L265*LN(10/$L$4)/LN($L$5/$L$4)</f>
        <v>#DIV/0!</v>
      </c>
      <c r="N265" s="89" t="e">
        <f t="shared" si="64"/>
        <v>#DIV/0!</v>
      </c>
      <c r="O265" s="89" t="e">
        <f t="shared" si="65"/>
        <v>#DIV/0!</v>
      </c>
      <c r="P265" s="89" t="e">
        <f t="shared" si="66"/>
        <v>#DIV/0!</v>
      </c>
      <c r="Q265" s="89" t="e">
        <f t="shared" si="67"/>
        <v>#DIV/0!</v>
      </c>
      <c r="R265" s="89" t="e">
        <f>IF('Emission Calculations'!$C$9="flat",IF(0.053*'Wind Calculations'!$M265&gt;$L$3,58*('Wind Calculations'!$M265-$L$3)^2+25*('Wind Calculations'!$M265-$L$3),0),IF(N265&gt;$L$3,(58*(N265-$L$3)^2+25*(N265-$L$3))*$L$7,0)+IF(O265&gt;$L$3,(58*(O265-$L$3)^2+25*(O265-$L$3))*$M$7,0)+IF(P265&gt;$L$3,(58*(P265-$L$3)^2+25*(P265-$L$3))*$N$7,0)+IF(Q265&gt;$L$3,(58*(Q265-$L$3)^2+25*(Q265-$L$3))*$O$7,0))</f>
        <v>#DIV/0!</v>
      </c>
      <c r="S265" s="89" t="e">
        <f>IF('Emission Calculations'!$C$9="flat",IF(0.056*'Wind Calculations'!$M265&gt;$L$3,1,0),IF(OR(N265&gt;$L$3,O265&gt;$L$3,P265&gt;$L$3,AND((Q265&gt;$L$3),$L$7&gt;0)),1,0))</f>
        <v>#DIV/0!</v>
      </c>
      <c r="T265" s="47"/>
      <c r="U265" s="148"/>
      <c r="V265" s="136"/>
      <c r="W265" s="89" t="e">
        <f>'Wind Calculations'!$V265*LN(10/$V$4)/LN($V$5/$V$4)</f>
        <v>#DIV/0!</v>
      </c>
      <c r="X265" s="89" t="e">
        <f t="shared" si="68"/>
        <v>#DIV/0!</v>
      </c>
      <c r="Y265" s="89" t="e">
        <f t="shared" si="69"/>
        <v>#DIV/0!</v>
      </c>
      <c r="Z265" s="89" t="e">
        <f t="shared" si="70"/>
        <v>#DIV/0!</v>
      </c>
      <c r="AA265" s="89" t="e">
        <f t="shared" si="71"/>
        <v>#DIV/0!</v>
      </c>
      <c r="AB265" s="89" t="e">
        <f>IF('Emission Calculations'!$D$9="flat",IF(0.053*'Wind Calculations'!$W265&gt;$V$3,58*('Wind Calculations'!$W265-$L$3)^2+25*('Wind Calculations'!$W265-$L$3),0),IF(X265&gt;$L$3,(58*(X265-$L$3)^2+25*(X265-$L$3))*$V$7,0)+IF(Y265&gt;$V$3,(58*(Y265-$V$3)^2+25*(Y265-$V$3))*$W$7,0)+IF(Z265&gt;$V$3,(58*(Z265-$V$3)^2+25*(Z265-$V$3))*$X$7,0)+IF(AA265&gt;$V$3,(58*(AA265-$V$3)^2+25*(AA265-$V$3))*$Y$7,0))</f>
        <v>#DIV/0!</v>
      </c>
      <c r="AC265" s="89" t="e">
        <f>IF('Emission Calculations'!$D$9="flat",IF(0.056*'Wind Calculations'!$W265&gt;$V$3,1,0),IF(OR(X265&gt;$V$3,Y265&gt;$V$3,Z265&gt;$V$3,AND((AA265&gt;$V$3),$V$7&gt;0)),1,0))</f>
        <v>#DIV/0!</v>
      </c>
      <c r="AD265" s="47"/>
      <c r="AE265" s="148"/>
      <c r="AF265" s="136"/>
      <c r="AG265" s="89" t="e">
        <f>'Wind Calculations'!$AF265*LN(10/$AF$4)/LN($AF$5/$AF$4)</f>
        <v>#DIV/0!</v>
      </c>
      <c r="AH265" s="89" t="e">
        <f t="shared" si="72"/>
        <v>#DIV/0!</v>
      </c>
      <c r="AI265" s="89" t="e">
        <f t="shared" si="73"/>
        <v>#DIV/0!</v>
      </c>
      <c r="AJ265" s="89" t="e">
        <f t="shared" si="74"/>
        <v>#DIV/0!</v>
      </c>
      <c r="AK265" s="89" t="e">
        <f t="shared" si="75"/>
        <v>#DIV/0!</v>
      </c>
      <c r="AL265" s="89" t="e">
        <f>IF('Emission Calculations'!$E$9="flat",IF(0.053*'Wind Calculations'!$AG265&gt;$AF$3,58*('Wind Calculations'!$AG265-$AF$3)^2+25*('Wind Calculations'!$AG265-$AF$3),0),IF(AH265&gt;$AF$3,(58*(AH265-$AF$3)^2+25*(AH265-$AF$3))*$AF$7,0)+IF(AI265&gt;$AF$3,(58*(AI265-$AF$3)^2+25*(AI265-$AF$3))*$AG$7,0)+IF(AJ265&gt;$AF$3,(58*(AJ265-$AF$3)^2+25*(AJ265-$AF$3))*$AH$7,0)+IF(AK265&gt;$AF$3,(58*(AK265-$AF$3)^2+25*(AK265-$AF$3))*$AI$7,0))</f>
        <v>#DIV/0!</v>
      </c>
      <c r="AM265" s="89" t="e">
        <f>IF('Emission Calculations'!$E$9="flat",IF(0.056*'Wind Calculations'!$AG265&gt;$AF$3,1,0),IF(OR(AH265&gt;$AF$3,AI265&gt;$AF$3,AJ265&gt;$AF$3,AND((AK265&gt;$AF$3),$AF$7&gt;0)),1,0))</f>
        <v>#DIV/0!</v>
      </c>
      <c r="AN265" s="47"/>
      <c r="AO265" s="148"/>
      <c r="AP265" s="136"/>
      <c r="AQ265" s="89" t="e">
        <f>'Wind Calculations'!$AP265*LN(10/$AP$4)/LN($AP$5/$AP$4)</f>
        <v>#DIV/0!</v>
      </c>
      <c r="AR265" s="89" t="e">
        <f t="shared" si="76"/>
        <v>#DIV/0!</v>
      </c>
      <c r="AS265" s="89" t="e">
        <f t="shared" si="77"/>
        <v>#DIV/0!</v>
      </c>
      <c r="AT265" s="89" t="e">
        <f t="shared" si="78"/>
        <v>#DIV/0!</v>
      </c>
      <c r="AU265" s="89" t="e">
        <f t="shared" si="79"/>
        <v>#DIV/0!</v>
      </c>
      <c r="AV265" s="89" t="e">
        <f>IF('Emission Calculations'!$F$9="flat",IF(0.053*'Wind Calculations'!$AQ265&gt;$AP$3,58*('Wind Calculations'!$AQ265-$AP$3)^2+25*('Wind Calculations'!$AQ265-$AP$3),0),IF(AR265&gt;$AP$3,(58*(AR265-$AP$3)^2+25*(AR265-$AP$3))*$AP$7,0)+IF(AS265&gt;$AP$3,(58*(AS265-$AP$3)^2+25*(AS265-$AP$3))*$AQ$7,0)+IF(AT265&gt;$AP$3,(58*(AT265-$AP$3)^2+25*(AT265-$AP$3))*$AR$7,0)+IF(AU265&gt;$AP$3,(58*(AU265-$AP$3)^2+25*(AU265-$AP$3))*$AS$7,0))</f>
        <v>#DIV/0!</v>
      </c>
      <c r="AW265" s="89" t="e">
        <f>IF('Emission Calculations'!$F$9="flat",IF(0.056*'Wind Calculations'!$AQ265&gt;$AP$3,1,0),IF(OR(AR265&gt;$AP$3,AS265&gt;$AP$3,AT265&gt;$AP$3,AND((AU265&gt;$AP$3),$AP$7&gt;0)),1,0))</f>
        <v>#DIV/0!</v>
      </c>
    </row>
    <row r="266" spans="1:49">
      <c r="A266" s="148"/>
      <c r="B266" s="136"/>
      <c r="C266" s="89" t="e">
        <f>'Wind Calculations'!$B266*LN(10/$B$4)/LN($B$5/$B$4)</f>
        <v>#DIV/0!</v>
      </c>
      <c r="D266" s="89" t="e">
        <f t="shared" si="60"/>
        <v>#DIV/0!</v>
      </c>
      <c r="E266" s="89" t="e">
        <f t="shared" si="61"/>
        <v>#DIV/0!</v>
      </c>
      <c r="F266" s="89" t="e">
        <f t="shared" si="62"/>
        <v>#DIV/0!</v>
      </c>
      <c r="G266" s="89" t="e">
        <f t="shared" si="63"/>
        <v>#DIV/0!</v>
      </c>
      <c r="H266" s="138" t="e">
        <f>IF('Emission Calculations'!$B$9="flat",IF(0.053*'Wind Calculations'!$C266&gt;$B$3,58*('Wind Calculations'!$C266-$B$3)^2+25*('Wind Calculations'!$C266-$B$3),0),IF(D266&gt;$B$3,(58*(D266-$B$3)^2+25*(D266-$B$3))*$B$7,0)+IF(E266&gt;$B$3,(58*(E266-$B$3)^2+25*(E266-$B$3))*$C$7,0)+IF(F266&gt;$B$3,(58*(F266-$B$3)^2+25*(F266-$B$3))*$D$7,0)+IF(G266&gt;$B$3,(58*(G266-$B$3)^2+25*(G266-$B$3))*$E$7,0))</f>
        <v>#DIV/0!</v>
      </c>
      <c r="I266" s="138" t="e">
        <f>IF('Emission Calculations'!$B$9="flat",IF(0.056*'Wind Calculations'!$C266&gt;$B$3,1,0),IF(OR(D266&gt;$B$3,E266&gt;$B$3,F266&gt;$B$3,AND((G266&gt;$B$3),$B$7&gt;0)),1,0))</f>
        <v>#DIV/0!</v>
      </c>
      <c r="J266" s="139"/>
      <c r="K266" s="148"/>
      <c r="L266" s="136"/>
      <c r="M266" s="89" t="e">
        <f>'Wind Calculations'!$L266*LN(10/$L$4)/LN($L$5/$L$4)</f>
        <v>#DIV/0!</v>
      </c>
      <c r="N266" s="89" t="e">
        <f t="shared" si="64"/>
        <v>#DIV/0!</v>
      </c>
      <c r="O266" s="89" t="e">
        <f t="shared" si="65"/>
        <v>#DIV/0!</v>
      </c>
      <c r="P266" s="89" t="e">
        <f t="shared" si="66"/>
        <v>#DIV/0!</v>
      </c>
      <c r="Q266" s="89" t="e">
        <f t="shared" si="67"/>
        <v>#DIV/0!</v>
      </c>
      <c r="R266" s="89" t="e">
        <f>IF('Emission Calculations'!$C$9="flat",IF(0.053*'Wind Calculations'!$M266&gt;$L$3,58*('Wind Calculations'!$M266-$L$3)^2+25*('Wind Calculations'!$M266-$L$3),0),IF(N266&gt;$L$3,(58*(N266-$L$3)^2+25*(N266-$L$3))*$L$7,0)+IF(O266&gt;$L$3,(58*(O266-$L$3)^2+25*(O266-$L$3))*$M$7,0)+IF(P266&gt;$L$3,(58*(P266-$L$3)^2+25*(P266-$L$3))*$N$7,0)+IF(Q266&gt;$L$3,(58*(Q266-$L$3)^2+25*(Q266-$L$3))*$O$7,0))</f>
        <v>#DIV/0!</v>
      </c>
      <c r="S266" s="89" t="e">
        <f>IF('Emission Calculations'!$C$9="flat",IF(0.056*'Wind Calculations'!$M266&gt;$L$3,1,0),IF(OR(N266&gt;$L$3,O266&gt;$L$3,P266&gt;$L$3,AND((Q266&gt;$L$3),$L$7&gt;0)),1,0))</f>
        <v>#DIV/0!</v>
      </c>
      <c r="T266" s="47"/>
      <c r="U266" s="148"/>
      <c r="V266" s="136"/>
      <c r="W266" s="89" t="e">
        <f>'Wind Calculations'!$V266*LN(10/$V$4)/LN($V$5/$V$4)</f>
        <v>#DIV/0!</v>
      </c>
      <c r="X266" s="89" t="e">
        <f t="shared" si="68"/>
        <v>#DIV/0!</v>
      </c>
      <c r="Y266" s="89" t="e">
        <f t="shared" si="69"/>
        <v>#DIV/0!</v>
      </c>
      <c r="Z266" s="89" t="e">
        <f t="shared" si="70"/>
        <v>#DIV/0!</v>
      </c>
      <c r="AA266" s="89" t="e">
        <f t="shared" si="71"/>
        <v>#DIV/0!</v>
      </c>
      <c r="AB266" s="89" t="e">
        <f>IF('Emission Calculations'!$D$9="flat",IF(0.053*'Wind Calculations'!$W266&gt;$V$3,58*('Wind Calculations'!$W266-$L$3)^2+25*('Wind Calculations'!$W266-$L$3),0),IF(X266&gt;$L$3,(58*(X266-$L$3)^2+25*(X266-$L$3))*$V$7,0)+IF(Y266&gt;$V$3,(58*(Y266-$V$3)^2+25*(Y266-$V$3))*$W$7,0)+IF(Z266&gt;$V$3,(58*(Z266-$V$3)^2+25*(Z266-$V$3))*$X$7,0)+IF(AA266&gt;$V$3,(58*(AA266-$V$3)^2+25*(AA266-$V$3))*$Y$7,0))</f>
        <v>#DIV/0!</v>
      </c>
      <c r="AC266" s="89" t="e">
        <f>IF('Emission Calculations'!$D$9="flat",IF(0.056*'Wind Calculations'!$W266&gt;$V$3,1,0),IF(OR(X266&gt;$V$3,Y266&gt;$V$3,Z266&gt;$V$3,AND((AA266&gt;$V$3),$V$7&gt;0)),1,0))</f>
        <v>#DIV/0!</v>
      </c>
      <c r="AD266" s="47"/>
      <c r="AE266" s="148"/>
      <c r="AF266" s="136"/>
      <c r="AG266" s="89" t="e">
        <f>'Wind Calculations'!$AF266*LN(10/$AF$4)/LN($AF$5/$AF$4)</f>
        <v>#DIV/0!</v>
      </c>
      <c r="AH266" s="89" t="e">
        <f t="shared" si="72"/>
        <v>#DIV/0!</v>
      </c>
      <c r="AI266" s="89" t="e">
        <f t="shared" si="73"/>
        <v>#DIV/0!</v>
      </c>
      <c r="AJ266" s="89" t="e">
        <f t="shared" si="74"/>
        <v>#DIV/0!</v>
      </c>
      <c r="AK266" s="89" t="e">
        <f t="shared" si="75"/>
        <v>#DIV/0!</v>
      </c>
      <c r="AL266" s="89" t="e">
        <f>IF('Emission Calculations'!$E$9="flat",IF(0.053*'Wind Calculations'!$AG266&gt;$AF$3,58*('Wind Calculations'!$AG266-$AF$3)^2+25*('Wind Calculations'!$AG266-$AF$3),0),IF(AH266&gt;$AF$3,(58*(AH266-$AF$3)^2+25*(AH266-$AF$3))*$AF$7,0)+IF(AI266&gt;$AF$3,(58*(AI266-$AF$3)^2+25*(AI266-$AF$3))*$AG$7,0)+IF(AJ266&gt;$AF$3,(58*(AJ266-$AF$3)^2+25*(AJ266-$AF$3))*$AH$7,0)+IF(AK266&gt;$AF$3,(58*(AK266-$AF$3)^2+25*(AK266-$AF$3))*$AI$7,0))</f>
        <v>#DIV/0!</v>
      </c>
      <c r="AM266" s="89" t="e">
        <f>IF('Emission Calculations'!$E$9="flat",IF(0.056*'Wind Calculations'!$AG266&gt;$AF$3,1,0),IF(OR(AH266&gt;$AF$3,AI266&gt;$AF$3,AJ266&gt;$AF$3,AND((AK266&gt;$AF$3),$AF$7&gt;0)),1,0))</f>
        <v>#DIV/0!</v>
      </c>
      <c r="AN266" s="47"/>
      <c r="AO266" s="148"/>
      <c r="AP266" s="136"/>
      <c r="AQ266" s="89" t="e">
        <f>'Wind Calculations'!$AP266*LN(10/$AP$4)/LN($AP$5/$AP$4)</f>
        <v>#DIV/0!</v>
      </c>
      <c r="AR266" s="89" t="e">
        <f t="shared" si="76"/>
        <v>#DIV/0!</v>
      </c>
      <c r="AS266" s="89" t="e">
        <f t="shared" si="77"/>
        <v>#DIV/0!</v>
      </c>
      <c r="AT266" s="89" t="e">
        <f t="shared" si="78"/>
        <v>#DIV/0!</v>
      </c>
      <c r="AU266" s="89" t="e">
        <f t="shared" si="79"/>
        <v>#DIV/0!</v>
      </c>
      <c r="AV266" s="89" t="e">
        <f>IF('Emission Calculations'!$F$9="flat",IF(0.053*'Wind Calculations'!$AQ266&gt;$AP$3,58*('Wind Calculations'!$AQ266-$AP$3)^2+25*('Wind Calculations'!$AQ266-$AP$3),0),IF(AR266&gt;$AP$3,(58*(AR266-$AP$3)^2+25*(AR266-$AP$3))*$AP$7,0)+IF(AS266&gt;$AP$3,(58*(AS266-$AP$3)^2+25*(AS266-$AP$3))*$AQ$7,0)+IF(AT266&gt;$AP$3,(58*(AT266-$AP$3)^2+25*(AT266-$AP$3))*$AR$7,0)+IF(AU266&gt;$AP$3,(58*(AU266-$AP$3)^2+25*(AU266-$AP$3))*$AS$7,0))</f>
        <v>#DIV/0!</v>
      </c>
      <c r="AW266" s="89" t="e">
        <f>IF('Emission Calculations'!$F$9="flat",IF(0.056*'Wind Calculations'!$AQ266&gt;$AP$3,1,0),IF(OR(AR266&gt;$AP$3,AS266&gt;$AP$3,AT266&gt;$AP$3,AND((AU266&gt;$AP$3),$AP$7&gt;0)),1,0))</f>
        <v>#DIV/0!</v>
      </c>
    </row>
    <row r="267" spans="1:49">
      <c r="A267" s="148"/>
      <c r="B267" s="136"/>
      <c r="C267" s="89" t="e">
        <f>'Wind Calculations'!$B267*LN(10/$B$4)/LN($B$5/$B$4)</f>
        <v>#DIV/0!</v>
      </c>
      <c r="D267" s="89" t="e">
        <f t="shared" ref="D267:D330" si="80">0.1*C267*0.2</f>
        <v>#DIV/0!</v>
      </c>
      <c r="E267" s="89" t="e">
        <f t="shared" ref="E267:E330" si="81">0.1*C267*0.6</f>
        <v>#DIV/0!</v>
      </c>
      <c r="F267" s="89" t="e">
        <f t="shared" ref="F267:F330" si="82">0.1*C267*0.9</f>
        <v>#DIV/0!</v>
      </c>
      <c r="G267" s="89" t="e">
        <f t="shared" ref="G267:G330" si="83">0.1*C267*1.1</f>
        <v>#DIV/0!</v>
      </c>
      <c r="H267" s="138" t="e">
        <f>IF('Emission Calculations'!$B$9="flat",IF(0.053*'Wind Calculations'!$C267&gt;$B$3,58*('Wind Calculations'!$C267-$B$3)^2+25*('Wind Calculations'!$C267-$B$3),0),IF(D267&gt;$B$3,(58*(D267-$B$3)^2+25*(D267-$B$3))*$B$7,0)+IF(E267&gt;$B$3,(58*(E267-$B$3)^2+25*(E267-$B$3))*$C$7,0)+IF(F267&gt;$B$3,(58*(F267-$B$3)^2+25*(F267-$B$3))*$D$7,0)+IF(G267&gt;$B$3,(58*(G267-$B$3)^2+25*(G267-$B$3))*$E$7,0))</f>
        <v>#DIV/0!</v>
      </c>
      <c r="I267" s="138" t="e">
        <f>IF('Emission Calculations'!$B$9="flat",IF(0.056*'Wind Calculations'!$C267&gt;$B$3,1,0),IF(OR(D267&gt;$B$3,E267&gt;$B$3,F267&gt;$B$3,AND((G267&gt;$B$3),$B$7&gt;0)),1,0))</f>
        <v>#DIV/0!</v>
      </c>
      <c r="J267" s="139"/>
      <c r="K267" s="148"/>
      <c r="L267" s="136"/>
      <c r="M267" s="89" t="e">
        <f>'Wind Calculations'!$L267*LN(10/$L$4)/LN($L$5/$L$4)</f>
        <v>#DIV/0!</v>
      </c>
      <c r="N267" s="89" t="e">
        <f t="shared" si="64"/>
        <v>#DIV/0!</v>
      </c>
      <c r="O267" s="89" t="e">
        <f t="shared" si="65"/>
        <v>#DIV/0!</v>
      </c>
      <c r="P267" s="89" t="e">
        <f t="shared" si="66"/>
        <v>#DIV/0!</v>
      </c>
      <c r="Q267" s="89" t="e">
        <f t="shared" si="67"/>
        <v>#DIV/0!</v>
      </c>
      <c r="R267" s="89" t="e">
        <f>IF('Emission Calculations'!$C$9="flat",IF(0.053*'Wind Calculations'!$M267&gt;$L$3,58*('Wind Calculations'!$M267-$L$3)^2+25*('Wind Calculations'!$M267-$L$3),0),IF(N267&gt;$L$3,(58*(N267-$L$3)^2+25*(N267-$L$3))*$L$7,0)+IF(O267&gt;$L$3,(58*(O267-$L$3)^2+25*(O267-$L$3))*$M$7,0)+IF(P267&gt;$L$3,(58*(P267-$L$3)^2+25*(P267-$L$3))*$N$7,0)+IF(Q267&gt;$L$3,(58*(Q267-$L$3)^2+25*(Q267-$L$3))*$O$7,0))</f>
        <v>#DIV/0!</v>
      </c>
      <c r="S267" s="89" t="e">
        <f>IF('Emission Calculations'!$C$9="flat",IF(0.056*'Wind Calculations'!$M267&gt;$L$3,1,0),IF(OR(N267&gt;$L$3,O267&gt;$L$3,P267&gt;$L$3,AND((Q267&gt;$L$3),$L$7&gt;0)),1,0))</f>
        <v>#DIV/0!</v>
      </c>
      <c r="T267" s="47"/>
      <c r="U267" s="148"/>
      <c r="V267" s="136"/>
      <c r="W267" s="89" t="e">
        <f>'Wind Calculations'!$V267*LN(10/$V$4)/LN($V$5/$V$4)</f>
        <v>#DIV/0!</v>
      </c>
      <c r="X267" s="89" t="e">
        <f t="shared" si="68"/>
        <v>#DIV/0!</v>
      </c>
      <c r="Y267" s="89" t="e">
        <f t="shared" si="69"/>
        <v>#DIV/0!</v>
      </c>
      <c r="Z267" s="89" t="e">
        <f t="shared" si="70"/>
        <v>#DIV/0!</v>
      </c>
      <c r="AA267" s="89" t="e">
        <f t="shared" si="71"/>
        <v>#DIV/0!</v>
      </c>
      <c r="AB267" s="89" t="e">
        <f>IF('Emission Calculations'!$D$9="flat",IF(0.053*'Wind Calculations'!$W267&gt;$V$3,58*('Wind Calculations'!$W267-$L$3)^2+25*('Wind Calculations'!$W267-$L$3),0),IF(X267&gt;$L$3,(58*(X267-$L$3)^2+25*(X267-$L$3))*$V$7,0)+IF(Y267&gt;$V$3,(58*(Y267-$V$3)^2+25*(Y267-$V$3))*$W$7,0)+IF(Z267&gt;$V$3,(58*(Z267-$V$3)^2+25*(Z267-$V$3))*$X$7,0)+IF(AA267&gt;$V$3,(58*(AA267-$V$3)^2+25*(AA267-$V$3))*$Y$7,0))</f>
        <v>#DIV/0!</v>
      </c>
      <c r="AC267" s="89" t="e">
        <f>IF('Emission Calculations'!$D$9="flat",IF(0.056*'Wind Calculations'!$W267&gt;$V$3,1,0),IF(OR(X267&gt;$V$3,Y267&gt;$V$3,Z267&gt;$V$3,AND((AA267&gt;$V$3),$V$7&gt;0)),1,0))</f>
        <v>#DIV/0!</v>
      </c>
      <c r="AD267" s="47"/>
      <c r="AE267" s="148"/>
      <c r="AF267" s="136"/>
      <c r="AG267" s="89" t="e">
        <f>'Wind Calculations'!$AF267*LN(10/$AF$4)/LN($AF$5/$AF$4)</f>
        <v>#DIV/0!</v>
      </c>
      <c r="AH267" s="89" t="e">
        <f t="shared" si="72"/>
        <v>#DIV/0!</v>
      </c>
      <c r="AI267" s="89" t="e">
        <f t="shared" si="73"/>
        <v>#DIV/0!</v>
      </c>
      <c r="AJ267" s="89" t="e">
        <f t="shared" si="74"/>
        <v>#DIV/0!</v>
      </c>
      <c r="AK267" s="89" t="e">
        <f t="shared" si="75"/>
        <v>#DIV/0!</v>
      </c>
      <c r="AL267" s="89" t="e">
        <f>IF('Emission Calculations'!$E$9="flat",IF(0.053*'Wind Calculations'!$AG267&gt;$AF$3,58*('Wind Calculations'!$AG267-$AF$3)^2+25*('Wind Calculations'!$AG267-$AF$3),0),IF(AH267&gt;$AF$3,(58*(AH267-$AF$3)^2+25*(AH267-$AF$3))*$AF$7,0)+IF(AI267&gt;$AF$3,(58*(AI267-$AF$3)^2+25*(AI267-$AF$3))*$AG$7,0)+IF(AJ267&gt;$AF$3,(58*(AJ267-$AF$3)^2+25*(AJ267-$AF$3))*$AH$7,0)+IF(AK267&gt;$AF$3,(58*(AK267-$AF$3)^2+25*(AK267-$AF$3))*$AI$7,0))</f>
        <v>#DIV/0!</v>
      </c>
      <c r="AM267" s="89" t="e">
        <f>IF('Emission Calculations'!$E$9="flat",IF(0.056*'Wind Calculations'!$AG267&gt;$AF$3,1,0),IF(OR(AH267&gt;$AF$3,AI267&gt;$AF$3,AJ267&gt;$AF$3,AND((AK267&gt;$AF$3),$AF$7&gt;0)),1,0))</f>
        <v>#DIV/0!</v>
      </c>
      <c r="AN267" s="47"/>
      <c r="AO267" s="148"/>
      <c r="AP267" s="136"/>
      <c r="AQ267" s="89" t="e">
        <f>'Wind Calculations'!$AP267*LN(10/$AP$4)/LN($AP$5/$AP$4)</f>
        <v>#DIV/0!</v>
      </c>
      <c r="AR267" s="89" t="e">
        <f t="shared" si="76"/>
        <v>#DIV/0!</v>
      </c>
      <c r="AS267" s="89" t="e">
        <f t="shared" si="77"/>
        <v>#DIV/0!</v>
      </c>
      <c r="AT267" s="89" t="e">
        <f t="shared" si="78"/>
        <v>#DIV/0!</v>
      </c>
      <c r="AU267" s="89" t="e">
        <f t="shared" si="79"/>
        <v>#DIV/0!</v>
      </c>
      <c r="AV267" s="89" t="e">
        <f>IF('Emission Calculations'!$F$9="flat",IF(0.053*'Wind Calculations'!$AQ267&gt;$AP$3,58*('Wind Calculations'!$AQ267-$AP$3)^2+25*('Wind Calculations'!$AQ267-$AP$3),0),IF(AR267&gt;$AP$3,(58*(AR267-$AP$3)^2+25*(AR267-$AP$3))*$AP$7,0)+IF(AS267&gt;$AP$3,(58*(AS267-$AP$3)^2+25*(AS267-$AP$3))*$AQ$7,0)+IF(AT267&gt;$AP$3,(58*(AT267-$AP$3)^2+25*(AT267-$AP$3))*$AR$7,0)+IF(AU267&gt;$AP$3,(58*(AU267-$AP$3)^2+25*(AU267-$AP$3))*$AS$7,0))</f>
        <v>#DIV/0!</v>
      </c>
      <c r="AW267" s="89" t="e">
        <f>IF('Emission Calculations'!$F$9="flat",IF(0.056*'Wind Calculations'!$AQ267&gt;$AP$3,1,0),IF(OR(AR267&gt;$AP$3,AS267&gt;$AP$3,AT267&gt;$AP$3,AND((AU267&gt;$AP$3),$AP$7&gt;0)),1,0))</f>
        <v>#DIV/0!</v>
      </c>
    </row>
    <row r="268" spans="1:49">
      <c r="A268" s="148"/>
      <c r="B268" s="136"/>
      <c r="C268" s="89" t="e">
        <f>'Wind Calculations'!$B268*LN(10/$B$4)/LN($B$5/$B$4)</f>
        <v>#DIV/0!</v>
      </c>
      <c r="D268" s="89" t="e">
        <f t="shared" si="80"/>
        <v>#DIV/0!</v>
      </c>
      <c r="E268" s="89" t="e">
        <f t="shared" si="81"/>
        <v>#DIV/0!</v>
      </c>
      <c r="F268" s="89" t="e">
        <f t="shared" si="82"/>
        <v>#DIV/0!</v>
      </c>
      <c r="G268" s="89" t="e">
        <f t="shared" si="83"/>
        <v>#DIV/0!</v>
      </c>
      <c r="H268" s="138" t="e">
        <f>IF('Emission Calculations'!$B$9="flat",IF(0.053*'Wind Calculations'!$C268&gt;$B$3,58*('Wind Calculations'!$C268-$B$3)^2+25*('Wind Calculations'!$C268-$B$3),0),IF(D268&gt;$B$3,(58*(D268-$B$3)^2+25*(D268-$B$3))*$B$7,0)+IF(E268&gt;$B$3,(58*(E268-$B$3)^2+25*(E268-$B$3))*$C$7,0)+IF(F268&gt;$B$3,(58*(F268-$B$3)^2+25*(F268-$B$3))*$D$7,0)+IF(G268&gt;$B$3,(58*(G268-$B$3)^2+25*(G268-$B$3))*$E$7,0))</f>
        <v>#DIV/0!</v>
      </c>
      <c r="I268" s="138" t="e">
        <f>IF('Emission Calculations'!$B$9="flat",IF(0.056*'Wind Calculations'!$C268&gt;$B$3,1,0),IF(OR(D268&gt;$B$3,E268&gt;$B$3,F268&gt;$B$3,AND((G268&gt;$B$3),$B$7&gt;0)),1,0))</f>
        <v>#DIV/0!</v>
      </c>
      <c r="J268" s="139"/>
      <c r="K268" s="148"/>
      <c r="L268" s="136"/>
      <c r="M268" s="89" t="e">
        <f>'Wind Calculations'!$L268*LN(10/$L$4)/LN($L$5/$L$4)</f>
        <v>#DIV/0!</v>
      </c>
      <c r="N268" s="89" t="e">
        <f t="shared" ref="N268:N331" si="84">0.1*M268*0.2</f>
        <v>#DIV/0!</v>
      </c>
      <c r="O268" s="89" t="e">
        <f t="shared" ref="O268:O331" si="85">0.1*M268*0.6</f>
        <v>#DIV/0!</v>
      </c>
      <c r="P268" s="89" t="e">
        <f t="shared" ref="P268:P331" si="86">0.1*M268*0.9</f>
        <v>#DIV/0!</v>
      </c>
      <c r="Q268" s="89" t="e">
        <f t="shared" ref="Q268:Q331" si="87">0.1*M268*1.1</f>
        <v>#DIV/0!</v>
      </c>
      <c r="R268" s="89" t="e">
        <f>IF('Emission Calculations'!$C$9="flat",IF(0.053*'Wind Calculations'!$M268&gt;$L$3,58*('Wind Calculations'!$M268-$L$3)^2+25*('Wind Calculations'!$M268-$L$3),0),IF(N268&gt;$L$3,(58*(N268-$L$3)^2+25*(N268-$L$3))*$L$7,0)+IF(O268&gt;$L$3,(58*(O268-$L$3)^2+25*(O268-$L$3))*$M$7,0)+IF(P268&gt;$L$3,(58*(P268-$L$3)^2+25*(P268-$L$3))*$N$7,0)+IF(Q268&gt;$L$3,(58*(Q268-$L$3)^2+25*(Q268-$L$3))*$O$7,0))</f>
        <v>#DIV/0!</v>
      </c>
      <c r="S268" s="89" t="e">
        <f>IF('Emission Calculations'!$C$9="flat",IF(0.056*'Wind Calculations'!$M268&gt;$L$3,1,0),IF(OR(N268&gt;$L$3,O268&gt;$L$3,P268&gt;$L$3,AND((Q268&gt;$L$3),$L$7&gt;0)),1,0))</f>
        <v>#DIV/0!</v>
      </c>
      <c r="T268" s="47"/>
      <c r="U268" s="148"/>
      <c r="V268" s="136"/>
      <c r="W268" s="89" t="e">
        <f>'Wind Calculations'!$V268*LN(10/$V$4)/LN($V$5/$V$4)</f>
        <v>#DIV/0!</v>
      </c>
      <c r="X268" s="89" t="e">
        <f t="shared" ref="X268:X331" si="88">0.1*W268*0.2</f>
        <v>#DIV/0!</v>
      </c>
      <c r="Y268" s="89" t="e">
        <f t="shared" ref="Y268:Y331" si="89">0.1*W268*0.6</f>
        <v>#DIV/0!</v>
      </c>
      <c r="Z268" s="89" t="e">
        <f t="shared" ref="Z268:Z331" si="90">0.1*W268*0.9</f>
        <v>#DIV/0!</v>
      </c>
      <c r="AA268" s="89" t="e">
        <f t="shared" ref="AA268:AA331" si="91">0.1*W268*1.1</f>
        <v>#DIV/0!</v>
      </c>
      <c r="AB268" s="89" t="e">
        <f>IF('Emission Calculations'!$D$9="flat",IF(0.053*'Wind Calculations'!$W268&gt;$V$3,58*('Wind Calculations'!$W268-$L$3)^2+25*('Wind Calculations'!$W268-$L$3),0),IF(X268&gt;$L$3,(58*(X268-$L$3)^2+25*(X268-$L$3))*$V$7,0)+IF(Y268&gt;$V$3,(58*(Y268-$V$3)^2+25*(Y268-$V$3))*$W$7,0)+IF(Z268&gt;$V$3,(58*(Z268-$V$3)^2+25*(Z268-$V$3))*$X$7,0)+IF(AA268&gt;$V$3,(58*(AA268-$V$3)^2+25*(AA268-$V$3))*$Y$7,0))</f>
        <v>#DIV/0!</v>
      </c>
      <c r="AC268" s="89" t="e">
        <f>IF('Emission Calculations'!$D$9="flat",IF(0.056*'Wind Calculations'!$W268&gt;$V$3,1,0),IF(OR(X268&gt;$V$3,Y268&gt;$V$3,Z268&gt;$V$3,AND((AA268&gt;$V$3),$V$7&gt;0)),1,0))</f>
        <v>#DIV/0!</v>
      </c>
      <c r="AD268" s="47"/>
      <c r="AE268" s="148"/>
      <c r="AF268" s="136"/>
      <c r="AG268" s="89" t="e">
        <f>'Wind Calculations'!$AF268*LN(10/$AF$4)/LN($AF$5/$AF$4)</f>
        <v>#DIV/0!</v>
      </c>
      <c r="AH268" s="89" t="e">
        <f t="shared" ref="AH268:AH331" si="92">0.1*AG268*0.2</f>
        <v>#DIV/0!</v>
      </c>
      <c r="AI268" s="89" t="e">
        <f t="shared" ref="AI268:AI331" si="93">0.1*AG268*0.6</f>
        <v>#DIV/0!</v>
      </c>
      <c r="AJ268" s="89" t="e">
        <f t="shared" ref="AJ268:AJ331" si="94">0.1*AG268*0.9</f>
        <v>#DIV/0!</v>
      </c>
      <c r="AK268" s="89" t="e">
        <f t="shared" ref="AK268:AK331" si="95">0.1*AG268*1.1</f>
        <v>#DIV/0!</v>
      </c>
      <c r="AL268" s="89" t="e">
        <f>IF('Emission Calculations'!$E$9="flat",IF(0.053*'Wind Calculations'!$AG268&gt;$AF$3,58*('Wind Calculations'!$AG268-$AF$3)^2+25*('Wind Calculations'!$AG268-$AF$3),0),IF(AH268&gt;$AF$3,(58*(AH268-$AF$3)^2+25*(AH268-$AF$3))*$AF$7,0)+IF(AI268&gt;$AF$3,(58*(AI268-$AF$3)^2+25*(AI268-$AF$3))*$AG$7,0)+IF(AJ268&gt;$AF$3,(58*(AJ268-$AF$3)^2+25*(AJ268-$AF$3))*$AH$7,0)+IF(AK268&gt;$AF$3,(58*(AK268-$AF$3)^2+25*(AK268-$AF$3))*$AI$7,0))</f>
        <v>#DIV/0!</v>
      </c>
      <c r="AM268" s="89" t="e">
        <f>IF('Emission Calculations'!$E$9="flat",IF(0.056*'Wind Calculations'!$AG268&gt;$AF$3,1,0),IF(OR(AH268&gt;$AF$3,AI268&gt;$AF$3,AJ268&gt;$AF$3,AND((AK268&gt;$AF$3),$AF$7&gt;0)),1,0))</f>
        <v>#DIV/0!</v>
      </c>
      <c r="AN268" s="47"/>
      <c r="AO268" s="148"/>
      <c r="AP268" s="136"/>
      <c r="AQ268" s="89" t="e">
        <f>'Wind Calculations'!$AP268*LN(10/$AP$4)/LN($AP$5/$AP$4)</f>
        <v>#DIV/0!</v>
      </c>
      <c r="AR268" s="89" t="e">
        <f t="shared" ref="AR268:AR331" si="96">0.1*AQ268*0.2</f>
        <v>#DIV/0!</v>
      </c>
      <c r="AS268" s="89" t="e">
        <f t="shared" ref="AS268:AS331" si="97">0.1*AQ268*0.6</f>
        <v>#DIV/0!</v>
      </c>
      <c r="AT268" s="89" t="e">
        <f t="shared" ref="AT268:AT331" si="98">0.1*AQ268*0.9</f>
        <v>#DIV/0!</v>
      </c>
      <c r="AU268" s="89" t="e">
        <f t="shared" ref="AU268:AU331" si="99">0.1*AQ268*1.1</f>
        <v>#DIV/0!</v>
      </c>
      <c r="AV268" s="89" t="e">
        <f>IF('Emission Calculations'!$F$9="flat",IF(0.053*'Wind Calculations'!$AQ268&gt;$AP$3,58*('Wind Calculations'!$AQ268-$AP$3)^2+25*('Wind Calculations'!$AQ268-$AP$3),0),IF(AR268&gt;$AP$3,(58*(AR268-$AP$3)^2+25*(AR268-$AP$3))*$AP$7,0)+IF(AS268&gt;$AP$3,(58*(AS268-$AP$3)^2+25*(AS268-$AP$3))*$AQ$7,0)+IF(AT268&gt;$AP$3,(58*(AT268-$AP$3)^2+25*(AT268-$AP$3))*$AR$7,0)+IF(AU268&gt;$AP$3,(58*(AU268-$AP$3)^2+25*(AU268-$AP$3))*$AS$7,0))</f>
        <v>#DIV/0!</v>
      </c>
      <c r="AW268" s="89" t="e">
        <f>IF('Emission Calculations'!$F$9="flat",IF(0.056*'Wind Calculations'!$AQ268&gt;$AP$3,1,0),IF(OR(AR268&gt;$AP$3,AS268&gt;$AP$3,AT268&gt;$AP$3,AND((AU268&gt;$AP$3),$AP$7&gt;0)),1,0))</f>
        <v>#DIV/0!</v>
      </c>
    </row>
    <row r="269" spans="1:49">
      <c r="A269" s="148"/>
      <c r="B269" s="136"/>
      <c r="C269" s="89" t="e">
        <f>'Wind Calculations'!$B269*LN(10/$B$4)/LN($B$5/$B$4)</f>
        <v>#DIV/0!</v>
      </c>
      <c r="D269" s="89" t="e">
        <f t="shared" si="80"/>
        <v>#DIV/0!</v>
      </c>
      <c r="E269" s="89" t="e">
        <f t="shared" si="81"/>
        <v>#DIV/0!</v>
      </c>
      <c r="F269" s="89" t="e">
        <f t="shared" si="82"/>
        <v>#DIV/0!</v>
      </c>
      <c r="G269" s="89" t="e">
        <f t="shared" si="83"/>
        <v>#DIV/0!</v>
      </c>
      <c r="H269" s="138" t="e">
        <f>IF('Emission Calculations'!$B$9="flat",IF(0.053*'Wind Calculations'!$C269&gt;$B$3,58*('Wind Calculations'!$C269-$B$3)^2+25*('Wind Calculations'!$C269-$B$3),0),IF(D269&gt;$B$3,(58*(D269-$B$3)^2+25*(D269-$B$3))*$B$7,0)+IF(E269&gt;$B$3,(58*(E269-$B$3)^2+25*(E269-$B$3))*$C$7,0)+IF(F269&gt;$B$3,(58*(F269-$B$3)^2+25*(F269-$B$3))*$D$7,0)+IF(G269&gt;$B$3,(58*(G269-$B$3)^2+25*(G269-$B$3))*$E$7,0))</f>
        <v>#DIV/0!</v>
      </c>
      <c r="I269" s="138" t="e">
        <f>IF('Emission Calculations'!$B$9="flat",IF(0.056*'Wind Calculations'!$C269&gt;$B$3,1,0),IF(OR(D269&gt;$B$3,E269&gt;$B$3,F269&gt;$B$3,AND((G269&gt;$B$3),$B$7&gt;0)),1,0))</f>
        <v>#DIV/0!</v>
      </c>
      <c r="J269" s="139"/>
      <c r="K269" s="148"/>
      <c r="L269" s="136"/>
      <c r="M269" s="89" t="e">
        <f>'Wind Calculations'!$L269*LN(10/$L$4)/LN($L$5/$L$4)</f>
        <v>#DIV/0!</v>
      </c>
      <c r="N269" s="89" t="e">
        <f t="shared" si="84"/>
        <v>#DIV/0!</v>
      </c>
      <c r="O269" s="89" t="e">
        <f t="shared" si="85"/>
        <v>#DIV/0!</v>
      </c>
      <c r="P269" s="89" t="e">
        <f t="shared" si="86"/>
        <v>#DIV/0!</v>
      </c>
      <c r="Q269" s="89" t="e">
        <f t="shared" si="87"/>
        <v>#DIV/0!</v>
      </c>
      <c r="R269" s="89" t="e">
        <f>IF('Emission Calculations'!$C$9="flat",IF(0.053*'Wind Calculations'!$M269&gt;$L$3,58*('Wind Calculations'!$M269-$L$3)^2+25*('Wind Calculations'!$M269-$L$3),0),IF(N269&gt;$L$3,(58*(N269-$L$3)^2+25*(N269-$L$3))*$L$7,0)+IF(O269&gt;$L$3,(58*(O269-$L$3)^2+25*(O269-$L$3))*$M$7,0)+IF(P269&gt;$L$3,(58*(P269-$L$3)^2+25*(P269-$L$3))*$N$7,0)+IF(Q269&gt;$L$3,(58*(Q269-$L$3)^2+25*(Q269-$L$3))*$O$7,0))</f>
        <v>#DIV/0!</v>
      </c>
      <c r="S269" s="89" t="e">
        <f>IF('Emission Calculations'!$C$9="flat",IF(0.056*'Wind Calculations'!$M269&gt;$L$3,1,0),IF(OR(N269&gt;$L$3,O269&gt;$L$3,P269&gt;$L$3,AND((Q269&gt;$L$3),$L$7&gt;0)),1,0))</f>
        <v>#DIV/0!</v>
      </c>
      <c r="T269" s="47"/>
      <c r="U269" s="148"/>
      <c r="V269" s="136"/>
      <c r="W269" s="89" t="e">
        <f>'Wind Calculations'!$V269*LN(10/$V$4)/LN($V$5/$V$4)</f>
        <v>#DIV/0!</v>
      </c>
      <c r="X269" s="89" t="e">
        <f t="shared" si="88"/>
        <v>#DIV/0!</v>
      </c>
      <c r="Y269" s="89" t="e">
        <f t="shared" si="89"/>
        <v>#DIV/0!</v>
      </c>
      <c r="Z269" s="89" t="e">
        <f t="shared" si="90"/>
        <v>#DIV/0!</v>
      </c>
      <c r="AA269" s="89" t="e">
        <f t="shared" si="91"/>
        <v>#DIV/0!</v>
      </c>
      <c r="AB269" s="89" t="e">
        <f>IF('Emission Calculations'!$D$9="flat",IF(0.053*'Wind Calculations'!$W269&gt;$V$3,58*('Wind Calculations'!$W269-$L$3)^2+25*('Wind Calculations'!$W269-$L$3),0),IF(X269&gt;$L$3,(58*(X269-$L$3)^2+25*(X269-$L$3))*$V$7,0)+IF(Y269&gt;$V$3,(58*(Y269-$V$3)^2+25*(Y269-$V$3))*$W$7,0)+IF(Z269&gt;$V$3,(58*(Z269-$V$3)^2+25*(Z269-$V$3))*$X$7,0)+IF(AA269&gt;$V$3,(58*(AA269-$V$3)^2+25*(AA269-$V$3))*$Y$7,0))</f>
        <v>#DIV/0!</v>
      </c>
      <c r="AC269" s="89" t="e">
        <f>IF('Emission Calculations'!$D$9="flat",IF(0.056*'Wind Calculations'!$W269&gt;$V$3,1,0),IF(OR(X269&gt;$V$3,Y269&gt;$V$3,Z269&gt;$V$3,AND((AA269&gt;$V$3),$V$7&gt;0)),1,0))</f>
        <v>#DIV/0!</v>
      </c>
      <c r="AD269" s="47"/>
      <c r="AE269" s="148"/>
      <c r="AF269" s="136"/>
      <c r="AG269" s="89" t="e">
        <f>'Wind Calculations'!$AF269*LN(10/$AF$4)/LN($AF$5/$AF$4)</f>
        <v>#DIV/0!</v>
      </c>
      <c r="AH269" s="89" t="e">
        <f t="shared" si="92"/>
        <v>#DIV/0!</v>
      </c>
      <c r="AI269" s="89" t="e">
        <f t="shared" si="93"/>
        <v>#DIV/0!</v>
      </c>
      <c r="AJ269" s="89" t="e">
        <f t="shared" si="94"/>
        <v>#DIV/0!</v>
      </c>
      <c r="AK269" s="89" t="e">
        <f t="shared" si="95"/>
        <v>#DIV/0!</v>
      </c>
      <c r="AL269" s="89" t="e">
        <f>IF('Emission Calculations'!$E$9="flat",IF(0.053*'Wind Calculations'!$AG269&gt;$AF$3,58*('Wind Calculations'!$AG269-$AF$3)^2+25*('Wind Calculations'!$AG269-$AF$3),0),IF(AH269&gt;$AF$3,(58*(AH269-$AF$3)^2+25*(AH269-$AF$3))*$AF$7,0)+IF(AI269&gt;$AF$3,(58*(AI269-$AF$3)^2+25*(AI269-$AF$3))*$AG$7,0)+IF(AJ269&gt;$AF$3,(58*(AJ269-$AF$3)^2+25*(AJ269-$AF$3))*$AH$7,0)+IF(AK269&gt;$AF$3,(58*(AK269-$AF$3)^2+25*(AK269-$AF$3))*$AI$7,0))</f>
        <v>#DIV/0!</v>
      </c>
      <c r="AM269" s="89" t="e">
        <f>IF('Emission Calculations'!$E$9="flat",IF(0.056*'Wind Calculations'!$AG269&gt;$AF$3,1,0),IF(OR(AH269&gt;$AF$3,AI269&gt;$AF$3,AJ269&gt;$AF$3,AND((AK269&gt;$AF$3),$AF$7&gt;0)),1,0))</f>
        <v>#DIV/0!</v>
      </c>
      <c r="AN269" s="47"/>
      <c r="AO269" s="148"/>
      <c r="AP269" s="136"/>
      <c r="AQ269" s="89" t="e">
        <f>'Wind Calculations'!$AP269*LN(10/$AP$4)/LN($AP$5/$AP$4)</f>
        <v>#DIV/0!</v>
      </c>
      <c r="AR269" s="89" t="e">
        <f t="shared" si="96"/>
        <v>#DIV/0!</v>
      </c>
      <c r="AS269" s="89" t="e">
        <f t="shared" si="97"/>
        <v>#DIV/0!</v>
      </c>
      <c r="AT269" s="89" t="e">
        <f t="shared" si="98"/>
        <v>#DIV/0!</v>
      </c>
      <c r="AU269" s="89" t="e">
        <f t="shared" si="99"/>
        <v>#DIV/0!</v>
      </c>
      <c r="AV269" s="89" t="e">
        <f>IF('Emission Calculations'!$F$9="flat",IF(0.053*'Wind Calculations'!$AQ269&gt;$AP$3,58*('Wind Calculations'!$AQ269-$AP$3)^2+25*('Wind Calculations'!$AQ269-$AP$3),0),IF(AR269&gt;$AP$3,(58*(AR269-$AP$3)^2+25*(AR269-$AP$3))*$AP$7,0)+IF(AS269&gt;$AP$3,(58*(AS269-$AP$3)^2+25*(AS269-$AP$3))*$AQ$7,0)+IF(AT269&gt;$AP$3,(58*(AT269-$AP$3)^2+25*(AT269-$AP$3))*$AR$7,0)+IF(AU269&gt;$AP$3,(58*(AU269-$AP$3)^2+25*(AU269-$AP$3))*$AS$7,0))</f>
        <v>#DIV/0!</v>
      </c>
      <c r="AW269" s="89" t="e">
        <f>IF('Emission Calculations'!$F$9="flat",IF(0.056*'Wind Calculations'!$AQ269&gt;$AP$3,1,0),IF(OR(AR269&gt;$AP$3,AS269&gt;$AP$3,AT269&gt;$AP$3,AND((AU269&gt;$AP$3),$AP$7&gt;0)),1,0))</f>
        <v>#DIV/0!</v>
      </c>
    </row>
    <row r="270" spans="1:49">
      <c r="A270" s="148"/>
      <c r="B270" s="136"/>
      <c r="C270" s="89" t="e">
        <f>'Wind Calculations'!$B270*LN(10/$B$4)/LN($B$5/$B$4)</f>
        <v>#DIV/0!</v>
      </c>
      <c r="D270" s="89" t="e">
        <f t="shared" si="80"/>
        <v>#DIV/0!</v>
      </c>
      <c r="E270" s="89" t="e">
        <f t="shared" si="81"/>
        <v>#DIV/0!</v>
      </c>
      <c r="F270" s="89" t="e">
        <f t="shared" si="82"/>
        <v>#DIV/0!</v>
      </c>
      <c r="G270" s="89" t="e">
        <f t="shared" si="83"/>
        <v>#DIV/0!</v>
      </c>
      <c r="H270" s="138" t="e">
        <f>IF('Emission Calculations'!$B$9="flat",IF(0.053*'Wind Calculations'!$C270&gt;$B$3,58*('Wind Calculations'!$C270-$B$3)^2+25*('Wind Calculations'!$C270-$B$3),0),IF(D270&gt;$B$3,(58*(D270-$B$3)^2+25*(D270-$B$3))*$B$7,0)+IF(E270&gt;$B$3,(58*(E270-$B$3)^2+25*(E270-$B$3))*$C$7,0)+IF(F270&gt;$B$3,(58*(F270-$B$3)^2+25*(F270-$B$3))*$D$7,0)+IF(G270&gt;$B$3,(58*(G270-$B$3)^2+25*(G270-$B$3))*$E$7,0))</f>
        <v>#DIV/0!</v>
      </c>
      <c r="I270" s="138" t="e">
        <f>IF('Emission Calculations'!$B$9="flat",IF(0.056*'Wind Calculations'!$C270&gt;$B$3,1,0),IF(OR(D270&gt;$B$3,E270&gt;$B$3,F270&gt;$B$3,AND((G270&gt;$B$3),$B$7&gt;0)),1,0))</f>
        <v>#DIV/0!</v>
      </c>
      <c r="J270" s="139"/>
      <c r="K270" s="148"/>
      <c r="L270" s="136"/>
      <c r="M270" s="89" t="e">
        <f>'Wind Calculations'!$L270*LN(10/$L$4)/LN($L$5/$L$4)</f>
        <v>#DIV/0!</v>
      </c>
      <c r="N270" s="89" t="e">
        <f t="shared" si="84"/>
        <v>#DIV/0!</v>
      </c>
      <c r="O270" s="89" t="e">
        <f t="shared" si="85"/>
        <v>#DIV/0!</v>
      </c>
      <c r="P270" s="89" t="e">
        <f t="shared" si="86"/>
        <v>#DIV/0!</v>
      </c>
      <c r="Q270" s="89" t="e">
        <f t="shared" si="87"/>
        <v>#DIV/0!</v>
      </c>
      <c r="R270" s="89" t="e">
        <f>IF('Emission Calculations'!$C$9="flat",IF(0.053*'Wind Calculations'!$M270&gt;$L$3,58*('Wind Calculations'!$M270-$L$3)^2+25*('Wind Calculations'!$M270-$L$3),0),IF(N270&gt;$L$3,(58*(N270-$L$3)^2+25*(N270-$L$3))*$L$7,0)+IF(O270&gt;$L$3,(58*(O270-$L$3)^2+25*(O270-$L$3))*$M$7,0)+IF(P270&gt;$L$3,(58*(P270-$L$3)^2+25*(P270-$L$3))*$N$7,0)+IF(Q270&gt;$L$3,(58*(Q270-$L$3)^2+25*(Q270-$L$3))*$O$7,0))</f>
        <v>#DIV/0!</v>
      </c>
      <c r="S270" s="89" t="e">
        <f>IF('Emission Calculations'!$C$9="flat",IF(0.056*'Wind Calculations'!$M270&gt;$L$3,1,0),IF(OR(N270&gt;$L$3,O270&gt;$L$3,P270&gt;$L$3,AND((Q270&gt;$L$3),$L$7&gt;0)),1,0))</f>
        <v>#DIV/0!</v>
      </c>
      <c r="T270" s="47"/>
      <c r="U270" s="148"/>
      <c r="V270" s="136"/>
      <c r="W270" s="89" t="e">
        <f>'Wind Calculations'!$V270*LN(10/$V$4)/LN($V$5/$V$4)</f>
        <v>#DIV/0!</v>
      </c>
      <c r="X270" s="89" t="e">
        <f t="shared" si="88"/>
        <v>#DIV/0!</v>
      </c>
      <c r="Y270" s="89" t="e">
        <f t="shared" si="89"/>
        <v>#DIV/0!</v>
      </c>
      <c r="Z270" s="89" t="e">
        <f t="shared" si="90"/>
        <v>#DIV/0!</v>
      </c>
      <c r="AA270" s="89" t="e">
        <f t="shared" si="91"/>
        <v>#DIV/0!</v>
      </c>
      <c r="AB270" s="89" t="e">
        <f>IF('Emission Calculations'!$D$9="flat",IF(0.053*'Wind Calculations'!$W270&gt;$V$3,58*('Wind Calculations'!$W270-$L$3)^2+25*('Wind Calculations'!$W270-$L$3),0),IF(X270&gt;$L$3,(58*(X270-$L$3)^2+25*(X270-$L$3))*$V$7,0)+IF(Y270&gt;$V$3,(58*(Y270-$V$3)^2+25*(Y270-$V$3))*$W$7,0)+IF(Z270&gt;$V$3,(58*(Z270-$V$3)^2+25*(Z270-$V$3))*$X$7,0)+IF(AA270&gt;$V$3,(58*(AA270-$V$3)^2+25*(AA270-$V$3))*$Y$7,0))</f>
        <v>#DIV/0!</v>
      </c>
      <c r="AC270" s="89" t="e">
        <f>IF('Emission Calculations'!$D$9="flat",IF(0.056*'Wind Calculations'!$W270&gt;$V$3,1,0),IF(OR(X270&gt;$V$3,Y270&gt;$V$3,Z270&gt;$V$3,AND((AA270&gt;$V$3),$V$7&gt;0)),1,0))</f>
        <v>#DIV/0!</v>
      </c>
      <c r="AD270" s="47"/>
      <c r="AE270" s="148"/>
      <c r="AF270" s="136"/>
      <c r="AG270" s="89" t="e">
        <f>'Wind Calculations'!$AF270*LN(10/$AF$4)/LN($AF$5/$AF$4)</f>
        <v>#DIV/0!</v>
      </c>
      <c r="AH270" s="89" t="e">
        <f t="shared" si="92"/>
        <v>#DIV/0!</v>
      </c>
      <c r="AI270" s="89" t="e">
        <f t="shared" si="93"/>
        <v>#DIV/0!</v>
      </c>
      <c r="AJ270" s="89" t="e">
        <f t="shared" si="94"/>
        <v>#DIV/0!</v>
      </c>
      <c r="AK270" s="89" t="e">
        <f t="shared" si="95"/>
        <v>#DIV/0!</v>
      </c>
      <c r="AL270" s="89" t="e">
        <f>IF('Emission Calculations'!$E$9="flat",IF(0.053*'Wind Calculations'!$AG270&gt;$AF$3,58*('Wind Calculations'!$AG270-$AF$3)^2+25*('Wind Calculations'!$AG270-$AF$3),0),IF(AH270&gt;$AF$3,(58*(AH270-$AF$3)^2+25*(AH270-$AF$3))*$AF$7,0)+IF(AI270&gt;$AF$3,(58*(AI270-$AF$3)^2+25*(AI270-$AF$3))*$AG$7,0)+IF(AJ270&gt;$AF$3,(58*(AJ270-$AF$3)^2+25*(AJ270-$AF$3))*$AH$7,0)+IF(AK270&gt;$AF$3,(58*(AK270-$AF$3)^2+25*(AK270-$AF$3))*$AI$7,0))</f>
        <v>#DIV/0!</v>
      </c>
      <c r="AM270" s="89" t="e">
        <f>IF('Emission Calculations'!$E$9="flat",IF(0.056*'Wind Calculations'!$AG270&gt;$AF$3,1,0),IF(OR(AH270&gt;$AF$3,AI270&gt;$AF$3,AJ270&gt;$AF$3,AND((AK270&gt;$AF$3),$AF$7&gt;0)),1,0))</f>
        <v>#DIV/0!</v>
      </c>
      <c r="AN270" s="47"/>
      <c r="AO270" s="148"/>
      <c r="AP270" s="136"/>
      <c r="AQ270" s="89" t="e">
        <f>'Wind Calculations'!$AP270*LN(10/$AP$4)/LN($AP$5/$AP$4)</f>
        <v>#DIV/0!</v>
      </c>
      <c r="AR270" s="89" t="e">
        <f t="shared" si="96"/>
        <v>#DIV/0!</v>
      </c>
      <c r="AS270" s="89" t="e">
        <f t="shared" si="97"/>
        <v>#DIV/0!</v>
      </c>
      <c r="AT270" s="89" t="e">
        <f t="shared" si="98"/>
        <v>#DIV/0!</v>
      </c>
      <c r="AU270" s="89" t="e">
        <f t="shared" si="99"/>
        <v>#DIV/0!</v>
      </c>
      <c r="AV270" s="89" t="e">
        <f>IF('Emission Calculations'!$F$9="flat",IF(0.053*'Wind Calculations'!$AQ270&gt;$AP$3,58*('Wind Calculations'!$AQ270-$AP$3)^2+25*('Wind Calculations'!$AQ270-$AP$3),0),IF(AR270&gt;$AP$3,(58*(AR270-$AP$3)^2+25*(AR270-$AP$3))*$AP$7,0)+IF(AS270&gt;$AP$3,(58*(AS270-$AP$3)^2+25*(AS270-$AP$3))*$AQ$7,0)+IF(AT270&gt;$AP$3,(58*(AT270-$AP$3)^2+25*(AT270-$AP$3))*$AR$7,0)+IF(AU270&gt;$AP$3,(58*(AU270-$AP$3)^2+25*(AU270-$AP$3))*$AS$7,0))</f>
        <v>#DIV/0!</v>
      </c>
      <c r="AW270" s="89" t="e">
        <f>IF('Emission Calculations'!$F$9="flat",IF(0.056*'Wind Calculations'!$AQ270&gt;$AP$3,1,0),IF(OR(AR270&gt;$AP$3,AS270&gt;$AP$3,AT270&gt;$AP$3,AND((AU270&gt;$AP$3),$AP$7&gt;0)),1,0))</f>
        <v>#DIV/0!</v>
      </c>
    </row>
    <row r="271" spans="1:49">
      <c r="A271" s="148"/>
      <c r="B271" s="136"/>
      <c r="C271" s="89" t="e">
        <f>'Wind Calculations'!$B271*LN(10/$B$4)/LN($B$5/$B$4)</f>
        <v>#DIV/0!</v>
      </c>
      <c r="D271" s="89" t="e">
        <f t="shared" si="80"/>
        <v>#DIV/0!</v>
      </c>
      <c r="E271" s="89" t="e">
        <f t="shared" si="81"/>
        <v>#DIV/0!</v>
      </c>
      <c r="F271" s="89" t="e">
        <f t="shared" si="82"/>
        <v>#DIV/0!</v>
      </c>
      <c r="G271" s="89" t="e">
        <f t="shared" si="83"/>
        <v>#DIV/0!</v>
      </c>
      <c r="H271" s="138" t="e">
        <f>IF('Emission Calculations'!$B$9="flat",IF(0.053*'Wind Calculations'!$C271&gt;$B$3,58*('Wind Calculations'!$C271-$B$3)^2+25*('Wind Calculations'!$C271-$B$3),0),IF(D271&gt;$B$3,(58*(D271-$B$3)^2+25*(D271-$B$3))*$B$7,0)+IF(E271&gt;$B$3,(58*(E271-$B$3)^2+25*(E271-$B$3))*$C$7,0)+IF(F271&gt;$B$3,(58*(F271-$B$3)^2+25*(F271-$B$3))*$D$7,0)+IF(G271&gt;$B$3,(58*(G271-$B$3)^2+25*(G271-$B$3))*$E$7,0))</f>
        <v>#DIV/0!</v>
      </c>
      <c r="I271" s="138" t="e">
        <f>IF('Emission Calculations'!$B$9="flat",IF(0.056*'Wind Calculations'!$C271&gt;$B$3,1,0),IF(OR(D271&gt;$B$3,E271&gt;$B$3,F271&gt;$B$3,AND((G271&gt;$B$3),$B$7&gt;0)),1,0))</f>
        <v>#DIV/0!</v>
      </c>
      <c r="J271" s="139"/>
      <c r="K271" s="148"/>
      <c r="L271" s="136"/>
      <c r="M271" s="89" t="e">
        <f>'Wind Calculations'!$L271*LN(10/$L$4)/LN($L$5/$L$4)</f>
        <v>#DIV/0!</v>
      </c>
      <c r="N271" s="89" t="e">
        <f t="shared" si="84"/>
        <v>#DIV/0!</v>
      </c>
      <c r="O271" s="89" t="e">
        <f t="shared" si="85"/>
        <v>#DIV/0!</v>
      </c>
      <c r="P271" s="89" t="e">
        <f t="shared" si="86"/>
        <v>#DIV/0!</v>
      </c>
      <c r="Q271" s="89" t="e">
        <f t="shared" si="87"/>
        <v>#DIV/0!</v>
      </c>
      <c r="R271" s="89" t="e">
        <f>IF('Emission Calculations'!$C$9="flat",IF(0.053*'Wind Calculations'!$M271&gt;$L$3,58*('Wind Calculations'!$M271-$L$3)^2+25*('Wind Calculations'!$M271-$L$3),0),IF(N271&gt;$L$3,(58*(N271-$L$3)^2+25*(N271-$L$3))*$L$7,0)+IF(O271&gt;$L$3,(58*(O271-$L$3)^2+25*(O271-$L$3))*$M$7,0)+IF(P271&gt;$L$3,(58*(P271-$L$3)^2+25*(P271-$L$3))*$N$7,0)+IF(Q271&gt;$L$3,(58*(Q271-$L$3)^2+25*(Q271-$L$3))*$O$7,0))</f>
        <v>#DIV/0!</v>
      </c>
      <c r="S271" s="89" t="e">
        <f>IF('Emission Calculations'!$C$9="flat",IF(0.056*'Wind Calculations'!$M271&gt;$L$3,1,0),IF(OR(N271&gt;$L$3,O271&gt;$L$3,P271&gt;$L$3,AND((Q271&gt;$L$3),$L$7&gt;0)),1,0))</f>
        <v>#DIV/0!</v>
      </c>
      <c r="T271" s="47"/>
      <c r="U271" s="148"/>
      <c r="V271" s="136"/>
      <c r="W271" s="89" t="e">
        <f>'Wind Calculations'!$V271*LN(10/$V$4)/LN($V$5/$V$4)</f>
        <v>#DIV/0!</v>
      </c>
      <c r="X271" s="89" t="e">
        <f t="shared" si="88"/>
        <v>#DIV/0!</v>
      </c>
      <c r="Y271" s="89" t="e">
        <f t="shared" si="89"/>
        <v>#DIV/0!</v>
      </c>
      <c r="Z271" s="89" t="e">
        <f t="shared" si="90"/>
        <v>#DIV/0!</v>
      </c>
      <c r="AA271" s="89" t="e">
        <f t="shared" si="91"/>
        <v>#DIV/0!</v>
      </c>
      <c r="AB271" s="89" t="e">
        <f>IF('Emission Calculations'!$D$9="flat",IF(0.053*'Wind Calculations'!$W271&gt;$V$3,58*('Wind Calculations'!$W271-$L$3)^2+25*('Wind Calculations'!$W271-$L$3),0),IF(X271&gt;$L$3,(58*(X271-$L$3)^2+25*(X271-$L$3))*$V$7,0)+IF(Y271&gt;$V$3,(58*(Y271-$V$3)^2+25*(Y271-$V$3))*$W$7,0)+IF(Z271&gt;$V$3,(58*(Z271-$V$3)^2+25*(Z271-$V$3))*$X$7,0)+IF(AA271&gt;$V$3,(58*(AA271-$V$3)^2+25*(AA271-$V$3))*$Y$7,0))</f>
        <v>#DIV/0!</v>
      </c>
      <c r="AC271" s="89" t="e">
        <f>IF('Emission Calculations'!$D$9="flat",IF(0.056*'Wind Calculations'!$W271&gt;$V$3,1,0),IF(OR(X271&gt;$V$3,Y271&gt;$V$3,Z271&gt;$V$3,AND((AA271&gt;$V$3),$V$7&gt;0)),1,0))</f>
        <v>#DIV/0!</v>
      </c>
      <c r="AD271" s="47"/>
      <c r="AE271" s="148"/>
      <c r="AF271" s="136"/>
      <c r="AG271" s="89" t="e">
        <f>'Wind Calculations'!$AF271*LN(10/$AF$4)/LN($AF$5/$AF$4)</f>
        <v>#DIV/0!</v>
      </c>
      <c r="AH271" s="89" t="e">
        <f t="shared" si="92"/>
        <v>#DIV/0!</v>
      </c>
      <c r="AI271" s="89" t="e">
        <f t="shared" si="93"/>
        <v>#DIV/0!</v>
      </c>
      <c r="AJ271" s="89" t="e">
        <f t="shared" si="94"/>
        <v>#DIV/0!</v>
      </c>
      <c r="AK271" s="89" t="e">
        <f t="shared" si="95"/>
        <v>#DIV/0!</v>
      </c>
      <c r="AL271" s="89" t="e">
        <f>IF('Emission Calculations'!$E$9="flat",IF(0.053*'Wind Calculations'!$AG271&gt;$AF$3,58*('Wind Calculations'!$AG271-$AF$3)^2+25*('Wind Calculations'!$AG271-$AF$3),0),IF(AH271&gt;$AF$3,(58*(AH271-$AF$3)^2+25*(AH271-$AF$3))*$AF$7,0)+IF(AI271&gt;$AF$3,(58*(AI271-$AF$3)^2+25*(AI271-$AF$3))*$AG$7,0)+IF(AJ271&gt;$AF$3,(58*(AJ271-$AF$3)^2+25*(AJ271-$AF$3))*$AH$7,0)+IF(AK271&gt;$AF$3,(58*(AK271-$AF$3)^2+25*(AK271-$AF$3))*$AI$7,0))</f>
        <v>#DIV/0!</v>
      </c>
      <c r="AM271" s="89" t="e">
        <f>IF('Emission Calculations'!$E$9="flat",IF(0.056*'Wind Calculations'!$AG271&gt;$AF$3,1,0),IF(OR(AH271&gt;$AF$3,AI271&gt;$AF$3,AJ271&gt;$AF$3,AND((AK271&gt;$AF$3),$AF$7&gt;0)),1,0))</f>
        <v>#DIV/0!</v>
      </c>
      <c r="AN271" s="47"/>
      <c r="AO271" s="148"/>
      <c r="AP271" s="136"/>
      <c r="AQ271" s="89" t="e">
        <f>'Wind Calculations'!$AP271*LN(10/$AP$4)/LN($AP$5/$AP$4)</f>
        <v>#DIV/0!</v>
      </c>
      <c r="AR271" s="89" t="e">
        <f t="shared" si="96"/>
        <v>#DIV/0!</v>
      </c>
      <c r="AS271" s="89" t="e">
        <f t="shared" si="97"/>
        <v>#DIV/0!</v>
      </c>
      <c r="AT271" s="89" t="e">
        <f t="shared" si="98"/>
        <v>#DIV/0!</v>
      </c>
      <c r="AU271" s="89" t="e">
        <f t="shared" si="99"/>
        <v>#DIV/0!</v>
      </c>
      <c r="AV271" s="89" t="e">
        <f>IF('Emission Calculations'!$F$9="flat",IF(0.053*'Wind Calculations'!$AQ271&gt;$AP$3,58*('Wind Calculations'!$AQ271-$AP$3)^2+25*('Wind Calculations'!$AQ271-$AP$3),0),IF(AR271&gt;$AP$3,(58*(AR271-$AP$3)^2+25*(AR271-$AP$3))*$AP$7,0)+IF(AS271&gt;$AP$3,(58*(AS271-$AP$3)^2+25*(AS271-$AP$3))*$AQ$7,0)+IF(AT271&gt;$AP$3,(58*(AT271-$AP$3)^2+25*(AT271-$AP$3))*$AR$7,0)+IF(AU271&gt;$AP$3,(58*(AU271-$AP$3)^2+25*(AU271-$AP$3))*$AS$7,0))</f>
        <v>#DIV/0!</v>
      </c>
      <c r="AW271" s="89" t="e">
        <f>IF('Emission Calculations'!$F$9="flat",IF(0.056*'Wind Calculations'!$AQ271&gt;$AP$3,1,0),IF(OR(AR271&gt;$AP$3,AS271&gt;$AP$3,AT271&gt;$AP$3,AND((AU271&gt;$AP$3),$AP$7&gt;0)),1,0))</f>
        <v>#DIV/0!</v>
      </c>
    </row>
    <row r="272" spans="1:49">
      <c r="A272" s="148"/>
      <c r="B272" s="136"/>
      <c r="C272" s="89" t="e">
        <f>'Wind Calculations'!$B272*LN(10/$B$4)/LN($B$5/$B$4)</f>
        <v>#DIV/0!</v>
      </c>
      <c r="D272" s="89" t="e">
        <f t="shared" si="80"/>
        <v>#DIV/0!</v>
      </c>
      <c r="E272" s="89" t="e">
        <f t="shared" si="81"/>
        <v>#DIV/0!</v>
      </c>
      <c r="F272" s="89" t="e">
        <f t="shared" si="82"/>
        <v>#DIV/0!</v>
      </c>
      <c r="G272" s="89" t="e">
        <f t="shared" si="83"/>
        <v>#DIV/0!</v>
      </c>
      <c r="H272" s="138" t="e">
        <f>IF('Emission Calculations'!$B$9="flat",IF(0.053*'Wind Calculations'!$C272&gt;$B$3,58*('Wind Calculations'!$C272-$B$3)^2+25*('Wind Calculations'!$C272-$B$3),0),IF(D272&gt;$B$3,(58*(D272-$B$3)^2+25*(D272-$B$3))*$B$7,0)+IF(E272&gt;$B$3,(58*(E272-$B$3)^2+25*(E272-$B$3))*$C$7,0)+IF(F272&gt;$B$3,(58*(F272-$B$3)^2+25*(F272-$B$3))*$D$7,0)+IF(G272&gt;$B$3,(58*(G272-$B$3)^2+25*(G272-$B$3))*$E$7,0))</f>
        <v>#DIV/0!</v>
      </c>
      <c r="I272" s="138" t="e">
        <f>IF('Emission Calculations'!$B$9="flat",IF(0.056*'Wind Calculations'!$C272&gt;$B$3,1,0),IF(OR(D272&gt;$B$3,E272&gt;$B$3,F272&gt;$B$3,AND((G272&gt;$B$3),$B$7&gt;0)),1,0))</f>
        <v>#DIV/0!</v>
      </c>
      <c r="J272" s="139"/>
      <c r="K272" s="148"/>
      <c r="L272" s="136"/>
      <c r="M272" s="89" t="e">
        <f>'Wind Calculations'!$L272*LN(10/$L$4)/LN($L$5/$L$4)</f>
        <v>#DIV/0!</v>
      </c>
      <c r="N272" s="89" t="e">
        <f t="shared" si="84"/>
        <v>#DIV/0!</v>
      </c>
      <c r="O272" s="89" t="e">
        <f t="shared" si="85"/>
        <v>#DIV/0!</v>
      </c>
      <c r="P272" s="89" t="e">
        <f t="shared" si="86"/>
        <v>#DIV/0!</v>
      </c>
      <c r="Q272" s="89" t="e">
        <f t="shared" si="87"/>
        <v>#DIV/0!</v>
      </c>
      <c r="R272" s="89" t="e">
        <f>IF('Emission Calculations'!$C$9="flat",IF(0.053*'Wind Calculations'!$M272&gt;$L$3,58*('Wind Calculations'!$M272-$L$3)^2+25*('Wind Calculations'!$M272-$L$3),0),IF(N272&gt;$L$3,(58*(N272-$L$3)^2+25*(N272-$L$3))*$L$7,0)+IF(O272&gt;$L$3,(58*(O272-$L$3)^2+25*(O272-$L$3))*$M$7,0)+IF(P272&gt;$L$3,(58*(P272-$L$3)^2+25*(P272-$L$3))*$N$7,0)+IF(Q272&gt;$L$3,(58*(Q272-$L$3)^2+25*(Q272-$L$3))*$O$7,0))</f>
        <v>#DIV/0!</v>
      </c>
      <c r="S272" s="89" t="e">
        <f>IF('Emission Calculations'!$C$9="flat",IF(0.056*'Wind Calculations'!$M272&gt;$L$3,1,0),IF(OR(N272&gt;$L$3,O272&gt;$L$3,P272&gt;$L$3,AND((Q272&gt;$L$3),$L$7&gt;0)),1,0))</f>
        <v>#DIV/0!</v>
      </c>
      <c r="T272" s="47"/>
      <c r="U272" s="148"/>
      <c r="V272" s="136"/>
      <c r="W272" s="89" t="e">
        <f>'Wind Calculations'!$V272*LN(10/$V$4)/LN($V$5/$V$4)</f>
        <v>#DIV/0!</v>
      </c>
      <c r="X272" s="89" t="e">
        <f t="shared" si="88"/>
        <v>#DIV/0!</v>
      </c>
      <c r="Y272" s="89" t="e">
        <f t="shared" si="89"/>
        <v>#DIV/0!</v>
      </c>
      <c r="Z272" s="89" t="e">
        <f t="shared" si="90"/>
        <v>#DIV/0!</v>
      </c>
      <c r="AA272" s="89" t="e">
        <f t="shared" si="91"/>
        <v>#DIV/0!</v>
      </c>
      <c r="AB272" s="89" t="e">
        <f>IF('Emission Calculations'!$D$9="flat",IF(0.053*'Wind Calculations'!$W272&gt;$V$3,58*('Wind Calculations'!$W272-$L$3)^2+25*('Wind Calculations'!$W272-$L$3),0),IF(X272&gt;$L$3,(58*(X272-$L$3)^2+25*(X272-$L$3))*$V$7,0)+IF(Y272&gt;$V$3,(58*(Y272-$V$3)^2+25*(Y272-$V$3))*$W$7,0)+IF(Z272&gt;$V$3,(58*(Z272-$V$3)^2+25*(Z272-$V$3))*$X$7,0)+IF(AA272&gt;$V$3,(58*(AA272-$V$3)^2+25*(AA272-$V$3))*$Y$7,0))</f>
        <v>#DIV/0!</v>
      </c>
      <c r="AC272" s="89" t="e">
        <f>IF('Emission Calculations'!$D$9="flat",IF(0.056*'Wind Calculations'!$W272&gt;$V$3,1,0),IF(OR(X272&gt;$V$3,Y272&gt;$V$3,Z272&gt;$V$3,AND((AA272&gt;$V$3),$V$7&gt;0)),1,0))</f>
        <v>#DIV/0!</v>
      </c>
      <c r="AD272" s="47"/>
      <c r="AE272" s="148"/>
      <c r="AF272" s="136"/>
      <c r="AG272" s="89" t="e">
        <f>'Wind Calculations'!$AF272*LN(10/$AF$4)/LN($AF$5/$AF$4)</f>
        <v>#DIV/0!</v>
      </c>
      <c r="AH272" s="89" t="e">
        <f t="shared" si="92"/>
        <v>#DIV/0!</v>
      </c>
      <c r="AI272" s="89" t="e">
        <f t="shared" si="93"/>
        <v>#DIV/0!</v>
      </c>
      <c r="AJ272" s="89" t="e">
        <f t="shared" si="94"/>
        <v>#DIV/0!</v>
      </c>
      <c r="AK272" s="89" t="e">
        <f t="shared" si="95"/>
        <v>#DIV/0!</v>
      </c>
      <c r="AL272" s="89" t="e">
        <f>IF('Emission Calculations'!$E$9="flat",IF(0.053*'Wind Calculations'!$AG272&gt;$AF$3,58*('Wind Calculations'!$AG272-$AF$3)^2+25*('Wind Calculations'!$AG272-$AF$3),0),IF(AH272&gt;$AF$3,(58*(AH272-$AF$3)^2+25*(AH272-$AF$3))*$AF$7,0)+IF(AI272&gt;$AF$3,(58*(AI272-$AF$3)^2+25*(AI272-$AF$3))*$AG$7,0)+IF(AJ272&gt;$AF$3,(58*(AJ272-$AF$3)^2+25*(AJ272-$AF$3))*$AH$7,0)+IF(AK272&gt;$AF$3,(58*(AK272-$AF$3)^2+25*(AK272-$AF$3))*$AI$7,0))</f>
        <v>#DIV/0!</v>
      </c>
      <c r="AM272" s="89" t="e">
        <f>IF('Emission Calculations'!$E$9="flat",IF(0.056*'Wind Calculations'!$AG272&gt;$AF$3,1,0),IF(OR(AH272&gt;$AF$3,AI272&gt;$AF$3,AJ272&gt;$AF$3,AND((AK272&gt;$AF$3),$AF$7&gt;0)),1,0))</f>
        <v>#DIV/0!</v>
      </c>
      <c r="AN272" s="47"/>
      <c r="AO272" s="148"/>
      <c r="AP272" s="136"/>
      <c r="AQ272" s="89" t="e">
        <f>'Wind Calculations'!$AP272*LN(10/$AP$4)/LN($AP$5/$AP$4)</f>
        <v>#DIV/0!</v>
      </c>
      <c r="AR272" s="89" t="e">
        <f t="shared" si="96"/>
        <v>#DIV/0!</v>
      </c>
      <c r="AS272" s="89" t="e">
        <f t="shared" si="97"/>
        <v>#DIV/0!</v>
      </c>
      <c r="AT272" s="89" t="e">
        <f t="shared" si="98"/>
        <v>#DIV/0!</v>
      </c>
      <c r="AU272" s="89" t="e">
        <f t="shared" si="99"/>
        <v>#DIV/0!</v>
      </c>
      <c r="AV272" s="89" t="e">
        <f>IF('Emission Calculations'!$F$9="flat",IF(0.053*'Wind Calculations'!$AQ272&gt;$AP$3,58*('Wind Calculations'!$AQ272-$AP$3)^2+25*('Wind Calculations'!$AQ272-$AP$3),0),IF(AR272&gt;$AP$3,(58*(AR272-$AP$3)^2+25*(AR272-$AP$3))*$AP$7,0)+IF(AS272&gt;$AP$3,(58*(AS272-$AP$3)^2+25*(AS272-$AP$3))*$AQ$7,0)+IF(AT272&gt;$AP$3,(58*(AT272-$AP$3)^2+25*(AT272-$AP$3))*$AR$7,0)+IF(AU272&gt;$AP$3,(58*(AU272-$AP$3)^2+25*(AU272-$AP$3))*$AS$7,0))</f>
        <v>#DIV/0!</v>
      </c>
      <c r="AW272" s="89" t="e">
        <f>IF('Emission Calculations'!$F$9="flat",IF(0.056*'Wind Calculations'!$AQ272&gt;$AP$3,1,0),IF(OR(AR272&gt;$AP$3,AS272&gt;$AP$3,AT272&gt;$AP$3,AND((AU272&gt;$AP$3),$AP$7&gt;0)),1,0))</f>
        <v>#DIV/0!</v>
      </c>
    </row>
    <row r="273" spans="1:49">
      <c r="A273" s="148"/>
      <c r="B273" s="136"/>
      <c r="C273" s="89" t="e">
        <f>'Wind Calculations'!$B273*LN(10/$B$4)/LN($B$5/$B$4)</f>
        <v>#DIV/0!</v>
      </c>
      <c r="D273" s="89" t="e">
        <f t="shared" si="80"/>
        <v>#DIV/0!</v>
      </c>
      <c r="E273" s="89" t="e">
        <f t="shared" si="81"/>
        <v>#DIV/0!</v>
      </c>
      <c r="F273" s="89" t="e">
        <f t="shared" si="82"/>
        <v>#DIV/0!</v>
      </c>
      <c r="G273" s="89" t="e">
        <f t="shared" si="83"/>
        <v>#DIV/0!</v>
      </c>
      <c r="H273" s="138" t="e">
        <f>IF('Emission Calculations'!$B$9="flat",IF(0.053*'Wind Calculations'!$C273&gt;$B$3,58*('Wind Calculations'!$C273-$B$3)^2+25*('Wind Calculations'!$C273-$B$3),0),IF(D273&gt;$B$3,(58*(D273-$B$3)^2+25*(D273-$B$3))*$B$7,0)+IF(E273&gt;$B$3,(58*(E273-$B$3)^2+25*(E273-$B$3))*$C$7,0)+IF(F273&gt;$B$3,(58*(F273-$B$3)^2+25*(F273-$B$3))*$D$7,0)+IF(G273&gt;$B$3,(58*(G273-$B$3)^2+25*(G273-$B$3))*$E$7,0))</f>
        <v>#DIV/0!</v>
      </c>
      <c r="I273" s="138" t="e">
        <f>IF('Emission Calculations'!$B$9="flat",IF(0.056*'Wind Calculations'!$C273&gt;$B$3,1,0),IF(OR(D273&gt;$B$3,E273&gt;$B$3,F273&gt;$B$3,AND((G273&gt;$B$3),$B$7&gt;0)),1,0))</f>
        <v>#DIV/0!</v>
      </c>
      <c r="J273" s="139"/>
      <c r="K273" s="148"/>
      <c r="L273" s="136"/>
      <c r="M273" s="89" t="e">
        <f>'Wind Calculations'!$L273*LN(10/$L$4)/LN($L$5/$L$4)</f>
        <v>#DIV/0!</v>
      </c>
      <c r="N273" s="89" t="e">
        <f t="shared" si="84"/>
        <v>#DIV/0!</v>
      </c>
      <c r="O273" s="89" t="e">
        <f t="shared" si="85"/>
        <v>#DIV/0!</v>
      </c>
      <c r="P273" s="89" t="e">
        <f t="shared" si="86"/>
        <v>#DIV/0!</v>
      </c>
      <c r="Q273" s="89" t="e">
        <f t="shared" si="87"/>
        <v>#DIV/0!</v>
      </c>
      <c r="R273" s="89" t="e">
        <f>IF('Emission Calculations'!$C$9="flat",IF(0.053*'Wind Calculations'!$M273&gt;$L$3,58*('Wind Calculations'!$M273-$L$3)^2+25*('Wind Calculations'!$M273-$L$3),0),IF(N273&gt;$L$3,(58*(N273-$L$3)^2+25*(N273-$L$3))*$L$7,0)+IF(O273&gt;$L$3,(58*(O273-$L$3)^2+25*(O273-$L$3))*$M$7,0)+IF(P273&gt;$L$3,(58*(P273-$L$3)^2+25*(P273-$L$3))*$N$7,0)+IF(Q273&gt;$L$3,(58*(Q273-$L$3)^2+25*(Q273-$L$3))*$O$7,0))</f>
        <v>#DIV/0!</v>
      </c>
      <c r="S273" s="89" t="e">
        <f>IF('Emission Calculations'!$C$9="flat",IF(0.056*'Wind Calculations'!$M273&gt;$L$3,1,0),IF(OR(N273&gt;$L$3,O273&gt;$L$3,P273&gt;$L$3,AND((Q273&gt;$L$3),$L$7&gt;0)),1,0))</f>
        <v>#DIV/0!</v>
      </c>
      <c r="T273" s="47"/>
      <c r="U273" s="148"/>
      <c r="V273" s="136"/>
      <c r="W273" s="89" t="e">
        <f>'Wind Calculations'!$V273*LN(10/$V$4)/LN($V$5/$V$4)</f>
        <v>#DIV/0!</v>
      </c>
      <c r="X273" s="89" t="e">
        <f t="shared" si="88"/>
        <v>#DIV/0!</v>
      </c>
      <c r="Y273" s="89" t="e">
        <f t="shared" si="89"/>
        <v>#DIV/0!</v>
      </c>
      <c r="Z273" s="89" t="e">
        <f t="shared" si="90"/>
        <v>#DIV/0!</v>
      </c>
      <c r="AA273" s="89" t="e">
        <f t="shared" si="91"/>
        <v>#DIV/0!</v>
      </c>
      <c r="AB273" s="89" t="e">
        <f>IF('Emission Calculations'!$D$9="flat",IF(0.053*'Wind Calculations'!$W273&gt;$V$3,58*('Wind Calculations'!$W273-$L$3)^2+25*('Wind Calculations'!$W273-$L$3),0),IF(X273&gt;$L$3,(58*(X273-$L$3)^2+25*(X273-$L$3))*$V$7,0)+IF(Y273&gt;$V$3,(58*(Y273-$V$3)^2+25*(Y273-$V$3))*$W$7,0)+IF(Z273&gt;$V$3,(58*(Z273-$V$3)^2+25*(Z273-$V$3))*$X$7,0)+IF(AA273&gt;$V$3,(58*(AA273-$V$3)^2+25*(AA273-$V$3))*$Y$7,0))</f>
        <v>#DIV/0!</v>
      </c>
      <c r="AC273" s="89" t="e">
        <f>IF('Emission Calculations'!$D$9="flat",IF(0.056*'Wind Calculations'!$W273&gt;$V$3,1,0),IF(OR(X273&gt;$V$3,Y273&gt;$V$3,Z273&gt;$V$3,AND((AA273&gt;$V$3),$V$7&gt;0)),1,0))</f>
        <v>#DIV/0!</v>
      </c>
      <c r="AD273" s="47"/>
      <c r="AE273" s="148"/>
      <c r="AF273" s="136"/>
      <c r="AG273" s="89" t="e">
        <f>'Wind Calculations'!$AF273*LN(10/$AF$4)/LN($AF$5/$AF$4)</f>
        <v>#DIV/0!</v>
      </c>
      <c r="AH273" s="89" t="e">
        <f t="shared" si="92"/>
        <v>#DIV/0!</v>
      </c>
      <c r="AI273" s="89" t="e">
        <f t="shared" si="93"/>
        <v>#DIV/0!</v>
      </c>
      <c r="AJ273" s="89" t="e">
        <f t="shared" si="94"/>
        <v>#DIV/0!</v>
      </c>
      <c r="AK273" s="89" t="e">
        <f t="shared" si="95"/>
        <v>#DIV/0!</v>
      </c>
      <c r="AL273" s="89" t="e">
        <f>IF('Emission Calculations'!$E$9="flat",IF(0.053*'Wind Calculations'!$AG273&gt;$AF$3,58*('Wind Calculations'!$AG273-$AF$3)^2+25*('Wind Calculations'!$AG273-$AF$3),0),IF(AH273&gt;$AF$3,(58*(AH273-$AF$3)^2+25*(AH273-$AF$3))*$AF$7,0)+IF(AI273&gt;$AF$3,(58*(AI273-$AF$3)^2+25*(AI273-$AF$3))*$AG$7,0)+IF(AJ273&gt;$AF$3,(58*(AJ273-$AF$3)^2+25*(AJ273-$AF$3))*$AH$7,0)+IF(AK273&gt;$AF$3,(58*(AK273-$AF$3)^2+25*(AK273-$AF$3))*$AI$7,0))</f>
        <v>#DIV/0!</v>
      </c>
      <c r="AM273" s="89" t="e">
        <f>IF('Emission Calculations'!$E$9="flat",IF(0.056*'Wind Calculations'!$AG273&gt;$AF$3,1,0),IF(OR(AH273&gt;$AF$3,AI273&gt;$AF$3,AJ273&gt;$AF$3,AND((AK273&gt;$AF$3),$AF$7&gt;0)),1,0))</f>
        <v>#DIV/0!</v>
      </c>
      <c r="AN273" s="47"/>
      <c r="AO273" s="148"/>
      <c r="AP273" s="136"/>
      <c r="AQ273" s="89" t="e">
        <f>'Wind Calculations'!$AP273*LN(10/$AP$4)/LN($AP$5/$AP$4)</f>
        <v>#DIV/0!</v>
      </c>
      <c r="AR273" s="89" t="e">
        <f t="shared" si="96"/>
        <v>#DIV/0!</v>
      </c>
      <c r="AS273" s="89" t="e">
        <f t="shared" si="97"/>
        <v>#DIV/0!</v>
      </c>
      <c r="AT273" s="89" t="e">
        <f t="shared" si="98"/>
        <v>#DIV/0!</v>
      </c>
      <c r="AU273" s="89" t="e">
        <f t="shared" si="99"/>
        <v>#DIV/0!</v>
      </c>
      <c r="AV273" s="89" t="e">
        <f>IF('Emission Calculations'!$F$9="flat",IF(0.053*'Wind Calculations'!$AQ273&gt;$AP$3,58*('Wind Calculations'!$AQ273-$AP$3)^2+25*('Wind Calculations'!$AQ273-$AP$3),0),IF(AR273&gt;$AP$3,(58*(AR273-$AP$3)^2+25*(AR273-$AP$3))*$AP$7,0)+IF(AS273&gt;$AP$3,(58*(AS273-$AP$3)^2+25*(AS273-$AP$3))*$AQ$7,0)+IF(AT273&gt;$AP$3,(58*(AT273-$AP$3)^2+25*(AT273-$AP$3))*$AR$7,0)+IF(AU273&gt;$AP$3,(58*(AU273-$AP$3)^2+25*(AU273-$AP$3))*$AS$7,0))</f>
        <v>#DIV/0!</v>
      </c>
      <c r="AW273" s="89" t="e">
        <f>IF('Emission Calculations'!$F$9="flat",IF(0.056*'Wind Calculations'!$AQ273&gt;$AP$3,1,0),IF(OR(AR273&gt;$AP$3,AS273&gt;$AP$3,AT273&gt;$AP$3,AND((AU273&gt;$AP$3),$AP$7&gt;0)),1,0))</f>
        <v>#DIV/0!</v>
      </c>
    </row>
    <row r="274" spans="1:49">
      <c r="A274" s="148"/>
      <c r="B274" s="136"/>
      <c r="C274" s="89" t="e">
        <f>'Wind Calculations'!$B274*LN(10/$B$4)/LN($B$5/$B$4)</f>
        <v>#DIV/0!</v>
      </c>
      <c r="D274" s="89" t="e">
        <f t="shared" si="80"/>
        <v>#DIV/0!</v>
      </c>
      <c r="E274" s="89" t="e">
        <f t="shared" si="81"/>
        <v>#DIV/0!</v>
      </c>
      <c r="F274" s="89" t="e">
        <f t="shared" si="82"/>
        <v>#DIV/0!</v>
      </c>
      <c r="G274" s="89" t="e">
        <f t="shared" si="83"/>
        <v>#DIV/0!</v>
      </c>
      <c r="H274" s="138" t="e">
        <f>IF('Emission Calculations'!$B$9="flat",IF(0.053*'Wind Calculations'!$C274&gt;$B$3,58*('Wind Calculations'!$C274-$B$3)^2+25*('Wind Calculations'!$C274-$B$3),0),IF(D274&gt;$B$3,(58*(D274-$B$3)^2+25*(D274-$B$3))*$B$7,0)+IF(E274&gt;$B$3,(58*(E274-$B$3)^2+25*(E274-$B$3))*$C$7,0)+IF(F274&gt;$B$3,(58*(F274-$B$3)^2+25*(F274-$B$3))*$D$7,0)+IF(G274&gt;$B$3,(58*(G274-$B$3)^2+25*(G274-$B$3))*$E$7,0))</f>
        <v>#DIV/0!</v>
      </c>
      <c r="I274" s="138" t="e">
        <f>IF('Emission Calculations'!$B$9="flat",IF(0.056*'Wind Calculations'!$C274&gt;$B$3,1,0),IF(OR(D274&gt;$B$3,E274&gt;$B$3,F274&gt;$B$3,AND((G274&gt;$B$3),$B$7&gt;0)),1,0))</f>
        <v>#DIV/0!</v>
      </c>
      <c r="J274" s="139"/>
      <c r="K274" s="148"/>
      <c r="L274" s="136"/>
      <c r="M274" s="89" t="e">
        <f>'Wind Calculations'!$L274*LN(10/$L$4)/LN($L$5/$L$4)</f>
        <v>#DIV/0!</v>
      </c>
      <c r="N274" s="89" t="e">
        <f t="shared" si="84"/>
        <v>#DIV/0!</v>
      </c>
      <c r="O274" s="89" t="e">
        <f t="shared" si="85"/>
        <v>#DIV/0!</v>
      </c>
      <c r="P274" s="89" t="e">
        <f t="shared" si="86"/>
        <v>#DIV/0!</v>
      </c>
      <c r="Q274" s="89" t="e">
        <f t="shared" si="87"/>
        <v>#DIV/0!</v>
      </c>
      <c r="R274" s="89" t="e">
        <f>IF('Emission Calculations'!$C$9="flat",IF(0.053*'Wind Calculations'!$M274&gt;$L$3,58*('Wind Calculations'!$M274-$L$3)^2+25*('Wind Calculations'!$M274-$L$3),0),IF(N274&gt;$L$3,(58*(N274-$L$3)^2+25*(N274-$L$3))*$L$7,0)+IF(O274&gt;$L$3,(58*(O274-$L$3)^2+25*(O274-$L$3))*$M$7,0)+IF(P274&gt;$L$3,(58*(P274-$L$3)^2+25*(P274-$L$3))*$N$7,0)+IF(Q274&gt;$L$3,(58*(Q274-$L$3)^2+25*(Q274-$L$3))*$O$7,0))</f>
        <v>#DIV/0!</v>
      </c>
      <c r="S274" s="89" t="e">
        <f>IF('Emission Calculations'!$C$9="flat",IF(0.056*'Wind Calculations'!$M274&gt;$L$3,1,0),IF(OR(N274&gt;$L$3,O274&gt;$L$3,P274&gt;$L$3,AND((Q274&gt;$L$3),$L$7&gt;0)),1,0))</f>
        <v>#DIV/0!</v>
      </c>
      <c r="T274" s="47"/>
      <c r="U274" s="148"/>
      <c r="V274" s="136"/>
      <c r="W274" s="89" t="e">
        <f>'Wind Calculations'!$V274*LN(10/$V$4)/LN($V$5/$V$4)</f>
        <v>#DIV/0!</v>
      </c>
      <c r="X274" s="89" t="e">
        <f t="shared" si="88"/>
        <v>#DIV/0!</v>
      </c>
      <c r="Y274" s="89" t="e">
        <f t="shared" si="89"/>
        <v>#DIV/0!</v>
      </c>
      <c r="Z274" s="89" t="e">
        <f t="shared" si="90"/>
        <v>#DIV/0!</v>
      </c>
      <c r="AA274" s="89" t="e">
        <f t="shared" si="91"/>
        <v>#DIV/0!</v>
      </c>
      <c r="AB274" s="89" t="e">
        <f>IF('Emission Calculations'!$D$9="flat",IF(0.053*'Wind Calculations'!$W274&gt;$V$3,58*('Wind Calculations'!$W274-$L$3)^2+25*('Wind Calculations'!$W274-$L$3),0),IF(X274&gt;$L$3,(58*(X274-$L$3)^2+25*(X274-$L$3))*$V$7,0)+IF(Y274&gt;$V$3,(58*(Y274-$V$3)^2+25*(Y274-$V$3))*$W$7,0)+IF(Z274&gt;$V$3,(58*(Z274-$V$3)^2+25*(Z274-$V$3))*$X$7,0)+IF(AA274&gt;$V$3,(58*(AA274-$V$3)^2+25*(AA274-$V$3))*$Y$7,0))</f>
        <v>#DIV/0!</v>
      </c>
      <c r="AC274" s="89" t="e">
        <f>IF('Emission Calculations'!$D$9="flat",IF(0.056*'Wind Calculations'!$W274&gt;$V$3,1,0),IF(OR(X274&gt;$V$3,Y274&gt;$V$3,Z274&gt;$V$3,AND((AA274&gt;$V$3),$V$7&gt;0)),1,0))</f>
        <v>#DIV/0!</v>
      </c>
      <c r="AD274" s="47"/>
      <c r="AE274" s="148"/>
      <c r="AF274" s="136"/>
      <c r="AG274" s="89" t="e">
        <f>'Wind Calculations'!$AF274*LN(10/$AF$4)/LN($AF$5/$AF$4)</f>
        <v>#DIV/0!</v>
      </c>
      <c r="AH274" s="89" t="e">
        <f t="shared" si="92"/>
        <v>#DIV/0!</v>
      </c>
      <c r="AI274" s="89" t="e">
        <f t="shared" si="93"/>
        <v>#DIV/0!</v>
      </c>
      <c r="AJ274" s="89" t="e">
        <f t="shared" si="94"/>
        <v>#DIV/0!</v>
      </c>
      <c r="AK274" s="89" t="e">
        <f t="shared" si="95"/>
        <v>#DIV/0!</v>
      </c>
      <c r="AL274" s="89" t="e">
        <f>IF('Emission Calculations'!$E$9="flat",IF(0.053*'Wind Calculations'!$AG274&gt;$AF$3,58*('Wind Calculations'!$AG274-$AF$3)^2+25*('Wind Calculations'!$AG274-$AF$3),0),IF(AH274&gt;$AF$3,(58*(AH274-$AF$3)^2+25*(AH274-$AF$3))*$AF$7,0)+IF(AI274&gt;$AF$3,(58*(AI274-$AF$3)^2+25*(AI274-$AF$3))*$AG$7,0)+IF(AJ274&gt;$AF$3,(58*(AJ274-$AF$3)^2+25*(AJ274-$AF$3))*$AH$7,0)+IF(AK274&gt;$AF$3,(58*(AK274-$AF$3)^2+25*(AK274-$AF$3))*$AI$7,0))</f>
        <v>#DIV/0!</v>
      </c>
      <c r="AM274" s="89" t="e">
        <f>IF('Emission Calculations'!$E$9="flat",IF(0.056*'Wind Calculations'!$AG274&gt;$AF$3,1,0),IF(OR(AH274&gt;$AF$3,AI274&gt;$AF$3,AJ274&gt;$AF$3,AND((AK274&gt;$AF$3),$AF$7&gt;0)),1,0))</f>
        <v>#DIV/0!</v>
      </c>
      <c r="AN274" s="47"/>
      <c r="AO274" s="148"/>
      <c r="AP274" s="136"/>
      <c r="AQ274" s="89" t="e">
        <f>'Wind Calculations'!$AP274*LN(10/$AP$4)/LN($AP$5/$AP$4)</f>
        <v>#DIV/0!</v>
      </c>
      <c r="AR274" s="89" t="e">
        <f t="shared" si="96"/>
        <v>#DIV/0!</v>
      </c>
      <c r="AS274" s="89" t="e">
        <f t="shared" si="97"/>
        <v>#DIV/0!</v>
      </c>
      <c r="AT274" s="89" t="e">
        <f t="shared" si="98"/>
        <v>#DIV/0!</v>
      </c>
      <c r="AU274" s="89" t="e">
        <f t="shared" si="99"/>
        <v>#DIV/0!</v>
      </c>
      <c r="AV274" s="89" t="e">
        <f>IF('Emission Calculations'!$F$9="flat",IF(0.053*'Wind Calculations'!$AQ274&gt;$AP$3,58*('Wind Calculations'!$AQ274-$AP$3)^2+25*('Wind Calculations'!$AQ274-$AP$3),0),IF(AR274&gt;$AP$3,(58*(AR274-$AP$3)^2+25*(AR274-$AP$3))*$AP$7,0)+IF(AS274&gt;$AP$3,(58*(AS274-$AP$3)^2+25*(AS274-$AP$3))*$AQ$7,0)+IF(AT274&gt;$AP$3,(58*(AT274-$AP$3)^2+25*(AT274-$AP$3))*$AR$7,0)+IF(AU274&gt;$AP$3,(58*(AU274-$AP$3)^2+25*(AU274-$AP$3))*$AS$7,0))</f>
        <v>#DIV/0!</v>
      </c>
      <c r="AW274" s="89" t="e">
        <f>IF('Emission Calculations'!$F$9="flat",IF(0.056*'Wind Calculations'!$AQ274&gt;$AP$3,1,0),IF(OR(AR274&gt;$AP$3,AS274&gt;$AP$3,AT274&gt;$AP$3,AND((AU274&gt;$AP$3),$AP$7&gt;0)),1,0))</f>
        <v>#DIV/0!</v>
      </c>
    </row>
    <row r="275" spans="1:49">
      <c r="A275" s="148"/>
      <c r="B275" s="136"/>
      <c r="C275" s="89" t="e">
        <f>'Wind Calculations'!$B275*LN(10/$B$4)/LN($B$5/$B$4)</f>
        <v>#DIV/0!</v>
      </c>
      <c r="D275" s="89" t="e">
        <f t="shared" si="80"/>
        <v>#DIV/0!</v>
      </c>
      <c r="E275" s="89" t="e">
        <f t="shared" si="81"/>
        <v>#DIV/0!</v>
      </c>
      <c r="F275" s="89" t="e">
        <f t="shared" si="82"/>
        <v>#DIV/0!</v>
      </c>
      <c r="G275" s="89" t="e">
        <f t="shared" si="83"/>
        <v>#DIV/0!</v>
      </c>
      <c r="H275" s="138" t="e">
        <f>IF('Emission Calculations'!$B$9="flat",IF(0.053*'Wind Calculations'!$C275&gt;$B$3,58*('Wind Calculations'!$C275-$B$3)^2+25*('Wind Calculations'!$C275-$B$3),0),IF(D275&gt;$B$3,(58*(D275-$B$3)^2+25*(D275-$B$3))*$B$7,0)+IF(E275&gt;$B$3,(58*(E275-$B$3)^2+25*(E275-$B$3))*$C$7,0)+IF(F275&gt;$B$3,(58*(F275-$B$3)^2+25*(F275-$B$3))*$D$7,0)+IF(G275&gt;$B$3,(58*(G275-$B$3)^2+25*(G275-$B$3))*$E$7,0))</f>
        <v>#DIV/0!</v>
      </c>
      <c r="I275" s="138" t="e">
        <f>IF('Emission Calculations'!$B$9="flat",IF(0.056*'Wind Calculations'!$C275&gt;$B$3,1,0),IF(OR(D275&gt;$B$3,E275&gt;$B$3,F275&gt;$B$3,AND((G275&gt;$B$3),$B$7&gt;0)),1,0))</f>
        <v>#DIV/0!</v>
      </c>
      <c r="J275" s="139"/>
      <c r="K275" s="148"/>
      <c r="L275" s="136"/>
      <c r="M275" s="89" t="e">
        <f>'Wind Calculations'!$L275*LN(10/$L$4)/LN($L$5/$L$4)</f>
        <v>#DIV/0!</v>
      </c>
      <c r="N275" s="89" t="e">
        <f t="shared" si="84"/>
        <v>#DIV/0!</v>
      </c>
      <c r="O275" s="89" t="e">
        <f t="shared" si="85"/>
        <v>#DIV/0!</v>
      </c>
      <c r="P275" s="89" t="e">
        <f t="shared" si="86"/>
        <v>#DIV/0!</v>
      </c>
      <c r="Q275" s="89" t="e">
        <f t="shared" si="87"/>
        <v>#DIV/0!</v>
      </c>
      <c r="R275" s="89" t="e">
        <f>IF('Emission Calculations'!$C$9="flat",IF(0.053*'Wind Calculations'!$M275&gt;$L$3,58*('Wind Calculations'!$M275-$L$3)^2+25*('Wind Calculations'!$M275-$L$3),0),IF(N275&gt;$L$3,(58*(N275-$L$3)^2+25*(N275-$L$3))*$L$7,0)+IF(O275&gt;$L$3,(58*(O275-$L$3)^2+25*(O275-$L$3))*$M$7,0)+IF(P275&gt;$L$3,(58*(P275-$L$3)^2+25*(P275-$L$3))*$N$7,0)+IF(Q275&gt;$L$3,(58*(Q275-$L$3)^2+25*(Q275-$L$3))*$O$7,0))</f>
        <v>#DIV/0!</v>
      </c>
      <c r="S275" s="89" t="e">
        <f>IF('Emission Calculations'!$C$9="flat",IF(0.056*'Wind Calculations'!$M275&gt;$L$3,1,0),IF(OR(N275&gt;$L$3,O275&gt;$L$3,P275&gt;$L$3,AND((Q275&gt;$L$3),$L$7&gt;0)),1,0))</f>
        <v>#DIV/0!</v>
      </c>
      <c r="T275" s="47"/>
      <c r="U275" s="148"/>
      <c r="V275" s="136"/>
      <c r="W275" s="89" t="e">
        <f>'Wind Calculations'!$V275*LN(10/$V$4)/LN($V$5/$V$4)</f>
        <v>#DIV/0!</v>
      </c>
      <c r="X275" s="89" t="e">
        <f t="shared" si="88"/>
        <v>#DIV/0!</v>
      </c>
      <c r="Y275" s="89" t="e">
        <f t="shared" si="89"/>
        <v>#DIV/0!</v>
      </c>
      <c r="Z275" s="89" t="e">
        <f t="shared" si="90"/>
        <v>#DIV/0!</v>
      </c>
      <c r="AA275" s="89" t="e">
        <f t="shared" si="91"/>
        <v>#DIV/0!</v>
      </c>
      <c r="AB275" s="89" t="e">
        <f>IF('Emission Calculations'!$D$9="flat",IF(0.053*'Wind Calculations'!$W275&gt;$V$3,58*('Wind Calculations'!$W275-$L$3)^2+25*('Wind Calculations'!$W275-$L$3),0),IF(X275&gt;$L$3,(58*(X275-$L$3)^2+25*(X275-$L$3))*$V$7,0)+IF(Y275&gt;$V$3,(58*(Y275-$V$3)^2+25*(Y275-$V$3))*$W$7,0)+IF(Z275&gt;$V$3,(58*(Z275-$V$3)^2+25*(Z275-$V$3))*$X$7,0)+IF(AA275&gt;$V$3,(58*(AA275-$V$3)^2+25*(AA275-$V$3))*$Y$7,0))</f>
        <v>#DIV/0!</v>
      </c>
      <c r="AC275" s="89" t="e">
        <f>IF('Emission Calculations'!$D$9="flat",IF(0.056*'Wind Calculations'!$W275&gt;$V$3,1,0),IF(OR(X275&gt;$V$3,Y275&gt;$V$3,Z275&gt;$V$3,AND((AA275&gt;$V$3),$V$7&gt;0)),1,0))</f>
        <v>#DIV/0!</v>
      </c>
      <c r="AD275" s="47"/>
      <c r="AE275" s="148"/>
      <c r="AF275" s="136"/>
      <c r="AG275" s="89" t="e">
        <f>'Wind Calculations'!$AF275*LN(10/$AF$4)/LN($AF$5/$AF$4)</f>
        <v>#DIV/0!</v>
      </c>
      <c r="AH275" s="89" t="e">
        <f t="shared" si="92"/>
        <v>#DIV/0!</v>
      </c>
      <c r="AI275" s="89" t="e">
        <f t="shared" si="93"/>
        <v>#DIV/0!</v>
      </c>
      <c r="AJ275" s="89" t="e">
        <f t="shared" si="94"/>
        <v>#DIV/0!</v>
      </c>
      <c r="AK275" s="89" t="e">
        <f t="shared" si="95"/>
        <v>#DIV/0!</v>
      </c>
      <c r="AL275" s="89" t="e">
        <f>IF('Emission Calculations'!$E$9="flat",IF(0.053*'Wind Calculations'!$AG275&gt;$AF$3,58*('Wind Calculations'!$AG275-$AF$3)^2+25*('Wind Calculations'!$AG275-$AF$3),0),IF(AH275&gt;$AF$3,(58*(AH275-$AF$3)^2+25*(AH275-$AF$3))*$AF$7,0)+IF(AI275&gt;$AF$3,(58*(AI275-$AF$3)^2+25*(AI275-$AF$3))*$AG$7,0)+IF(AJ275&gt;$AF$3,(58*(AJ275-$AF$3)^2+25*(AJ275-$AF$3))*$AH$7,0)+IF(AK275&gt;$AF$3,(58*(AK275-$AF$3)^2+25*(AK275-$AF$3))*$AI$7,0))</f>
        <v>#DIV/0!</v>
      </c>
      <c r="AM275" s="89" t="e">
        <f>IF('Emission Calculations'!$E$9="flat",IF(0.056*'Wind Calculations'!$AG275&gt;$AF$3,1,0),IF(OR(AH275&gt;$AF$3,AI275&gt;$AF$3,AJ275&gt;$AF$3,AND((AK275&gt;$AF$3),$AF$7&gt;0)),1,0))</f>
        <v>#DIV/0!</v>
      </c>
      <c r="AN275" s="47"/>
      <c r="AO275" s="148"/>
      <c r="AP275" s="136"/>
      <c r="AQ275" s="89" t="e">
        <f>'Wind Calculations'!$AP275*LN(10/$AP$4)/LN($AP$5/$AP$4)</f>
        <v>#DIV/0!</v>
      </c>
      <c r="AR275" s="89" t="e">
        <f t="shared" si="96"/>
        <v>#DIV/0!</v>
      </c>
      <c r="AS275" s="89" t="e">
        <f t="shared" si="97"/>
        <v>#DIV/0!</v>
      </c>
      <c r="AT275" s="89" t="e">
        <f t="shared" si="98"/>
        <v>#DIV/0!</v>
      </c>
      <c r="AU275" s="89" t="e">
        <f t="shared" si="99"/>
        <v>#DIV/0!</v>
      </c>
      <c r="AV275" s="89" t="e">
        <f>IF('Emission Calculations'!$F$9="flat",IF(0.053*'Wind Calculations'!$AQ275&gt;$AP$3,58*('Wind Calculations'!$AQ275-$AP$3)^2+25*('Wind Calculations'!$AQ275-$AP$3),0),IF(AR275&gt;$AP$3,(58*(AR275-$AP$3)^2+25*(AR275-$AP$3))*$AP$7,0)+IF(AS275&gt;$AP$3,(58*(AS275-$AP$3)^2+25*(AS275-$AP$3))*$AQ$7,0)+IF(AT275&gt;$AP$3,(58*(AT275-$AP$3)^2+25*(AT275-$AP$3))*$AR$7,0)+IF(AU275&gt;$AP$3,(58*(AU275-$AP$3)^2+25*(AU275-$AP$3))*$AS$7,0))</f>
        <v>#DIV/0!</v>
      </c>
      <c r="AW275" s="89" t="e">
        <f>IF('Emission Calculations'!$F$9="flat",IF(0.056*'Wind Calculations'!$AQ275&gt;$AP$3,1,0),IF(OR(AR275&gt;$AP$3,AS275&gt;$AP$3,AT275&gt;$AP$3,AND((AU275&gt;$AP$3),$AP$7&gt;0)),1,0))</f>
        <v>#DIV/0!</v>
      </c>
    </row>
    <row r="276" spans="1:49">
      <c r="A276" s="148"/>
      <c r="B276" s="136"/>
      <c r="C276" s="89" t="e">
        <f>'Wind Calculations'!$B276*LN(10/$B$4)/LN($B$5/$B$4)</f>
        <v>#DIV/0!</v>
      </c>
      <c r="D276" s="89" t="e">
        <f t="shared" si="80"/>
        <v>#DIV/0!</v>
      </c>
      <c r="E276" s="89" t="e">
        <f t="shared" si="81"/>
        <v>#DIV/0!</v>
      </c>
      <c r="F276" s="89" t="e">
        <f t="shared" si="82"/>
        <v>#DIV/0!</v>
      </c>
      <c r="G276" s="89" t="e">
        <f t="shared" si="83"/>
        <v>#DIV/0!</v>
      </c>
      <c r="H276" s="138" t="e">
        <f>IF('Emission Calculations'!$B$9="flat",IF(0.053*'Wind Calculations'!$C276&gt;$B$3,58*('Wind Calculations'!$C276-$B$3)^2+25*('Wind Calculations'!$C276-$B$3),0),IF(D276&gt;$B$3,(58*(D276-$B$3)^2+25*(D276-$B$3))*$B$7,0)+IF(E276&gt;$B$3,(58*(E276-$B$3)^2+25*(E276-$B$3))*$C$7,0)+IF(F276&gt;$B$3,(58*(F276-$B$3)^2+25*(F276-$B$3))*$D$7,0)+IF(G276&gt;$B$3,(58*(G276-$B$3)^2+25*(G276-$B$3))*$E$7,0))</f>
        <v>#DIV/0!</v>
      </c>
      <c r="I276" s="138" t="e">
        <f>IF('Emission Calculations'!$B$9="flat",IF(0.056*'Wind Calculations'!$C276&gt;$B$3,1,0),IF(OR(D276&gt;$B$3,E276&gt;$B$3,F276&gt;$B$3,AND((G276&gt;$B$3),$B$7&gt;0)),1,0))</f>
        <v>#DIV/0!</v>
      </c>
      <c r="J276" s="139"/>
      <c r="K276" s="148"/>
      <c r="L276" s="136"/>
      <c r="M276" s="89" t="e">
        <f>'Wind Calculations'!$L276*LN(10/$L$4)/LN($L$5/$L$4)</f>
        <v>#DIV/0!</v>
      </c>
      <c r="N276" s="89" t="e">
        <f t="shared" si="84"/>
        <v>#DIV/0!</v>
      </c>
      <c r="O276" s="89" t="e">
        <f t="shared" si="85"/>
        <v>#DIV/0!</v>
      </c>
      <c r="P276" s="89" t="e">
        <f t="shared" si="86"/>
        <v>#DIV/0!</v>
      </c>
      <c r="Q276" s="89" t="e">
        <f t="shared" si="87"/>
        <v>#DIV/0!</v>
      </c>
      <c r="R276" s="89" t="e">
        <f>IF('Emission Calculations'!$C$9="flat",IF(0.053*'Wind Calculations'!$M276&gt;$L$3,58*('Wind Calculations'!$M276-$L$3)^2+25*('Wind Calculations'!$M276-$L$3),0),IF(N276&gt;$L$3,(58*(N276-$L$3)^2+25*(N276-$L$3))*$L$7,0)+IF(O276&gt;$L$3,(58*(O276-$L$3)^2+25*(O276-$L$3))*$M$7,0)+IF(P276&gt;$L$3,(58*(P276-$L$3)^2+25*(P276-$L$3))*$N$7,0)+IF(Q276&gt;$L$3,(58*(Q276-$L$3)^2+25*(Q276-$L$3))*$O$7,0))</f>
        <v>#DIV/0!</v>
      </c>
      <c r="S276" s="89" t="e">
        <f>IF('Emission Calculations'!$C$9="flat",IF(0.056*'Wind Calculations'!$M276&gt;$L$3,1,0),IF(OR(N276&gt;$L$3,O276&gt;$L$3,P276&gt;$L$3,AND((Q276&gt;$L$3),$L$7&gt;0)),1,0))</f>
        <v>#DIV/0!</v>
      </c>
      <c r="T276" s="47"/>
      <c r="U276" s="148"/>
      <c r="V276" s="136"/>
      <c r="W276" s="89" t="e">
        <f>'Wind Calculations'!$V276*LN(10/$V$4)/LN($V$5/$V$4)</f>
        <v>#DIV/0!</v>
      </c>
      <c r="X276" s="89" t="e">
        <f t="shared" si="88"/>
        <v>#DIV/0!</v>
      </c>
      <c r="Y276" s="89" t="e">
        <f t="shared" si="89"/>
        <v>#DIV/0!</v>
      </c>
      <c r="Z276" s="89" t="e">
        <f t="shared" si="90"/>
        <v>#DIV/0!</v>
      </c>
      <c r="AA276" s="89" t="e">
        <f t="shared" si="91"/>
        <v>#DIV/0!</v>
      </c>
      <c r="AB276" s="89" t="e">
        <f>IF('Emission Calculations'!$D$9="flat",IF(0.053*'Wind Calculations'!$W276&gt;$V$3,58*('Wind Calculations'!$W276-$L$3)^2+25*('Wind Calculations'!$W276-$L$3),0),IF(X276&gt;$L$3,(58*(X276-$L$3)^2+25*(X276-$L$3))*$V$7,0)+IF(Y276&gt;$V$3,(58*(Y276-$V$3)^2+25*(Y276-$V$3))*$W$7,0)+IF(Z276&gt;$V$3,(58*(Z276-$V$3)^2+25*(Z276-$V$3))*$X$7,0)+IF(AA276&gt;$V$3,(58*(AA276-$V$3)^2+25*(AA276-$V$3))*$Y$7,0))</f>
        <v>#DIV/0!</v>
      </c>
      <c r="AC276" s="89" t="e">
        <f>IF('Emission Calculations'!$D$9="flat",IF(0.056*'Wind Calculations'!$W276&gt;$V$3,1,0),IF(OR(X276&gt;$V$3,Y276&gt;$V$3,Z276&gt;$V$3,AND((AA276&gt;$V$3),$V$7&gt;0)),1,0))</f>
        <v>#DIV/0!</v>
      </c>
      <c r="AD276" s="47"/>
      <c r="AE276" s="148"/>
      <c r="AF276" s="136"/>
      <c r="AG276" s="89" t="e">
        <f>'Wind Calculations'!$AF276*LN(10/$AF$4)/LN($AF$5/$AF$4)</f>
        <v>#DIV/0!</v>
      </c>
      <c r="AH276" s="89" t="e">
        <f t="shared" si="92"/>
        <v>#DIV/0!</v>
      </c>
      <c r="AI276" s="89" t="e">
        <f t="shared" si="93"/>
        <v>#DIV/0!</v>
      </c>
      <c r="AJ276" s="89" t="e">
        <f t="shared" si="94"/>
        <v>#DIV/0!</v>
      </c>
      <c r="AK276" s="89" t="e">
        <f t="shared" si="95"/>
        <v>#DIV/0!</v>
      </c>
      <c r="AL276" s="89" t="e">
        <f>IF('Emission Calculations'!$E$9="flat",IF(0.053*'Wind Calculations'!$AG276&gt;$AF$3,58*('Wind Calculations'!$AG276-$AF$3)^2+25*('Wind Calculations'!$AG276-$AF$3),0),IF(AH276&gt;$AF$3,(58*(AH276-$AF$3)^2+25*(AH276-$AF$3))*$AF$7,0)+IF(AI276&gt;$AF$3,(58*(AI276-$AF$3)^2+25*(AI276-$AF$3))*$AG$7,0)+IF(AJ276&gt;$AF$3,(58*(AJ276-$AF$3)^2+25*(AJ276-$AF$3))*$AH$7,0)+IF(AK276&gt;$AF$3,(58*(AK276-$AF$3)^2+25*(AK276-$AF$3))*$AI$7,0))</f>
        <v>#DIV/0!</v>
      </c>
      <c r="AM276" s="89" t="e">
        <f>IF('Emission Calculations'!$E$9="flat",IF(0.056*'Wind Calculations'!$AG276&gt;$AF$3,1,0),IF(OR(AH276&gt;$AF$3,AI276&gt;$AF$3,AJ276&gt;$AF$3,AND((AK276&gt;$AF$3),$AF$7&gt;0)),1,0))</f>
        <v>#DIV/0!</v>
      </c>
      <c r="AN276" s="47"/>
      <c r="AO276" s="148"/>
      <c r="AP276" s="136"/>
      <c r="AQ276" s="89" t="e">
        <f>'Wind Calculations'!$AP276*LN(10/$AP$4)/LN($AP$5/$AP$4)</f>
        <v>#DIV/0!</v>
      </c>
      <c r="AR276" s="89" t="e">
        <f t="shared" si="96"/>
        <v>#DIV/0!</v>
      </c>
      <c r="AS276" s="89" t="e">
        <f t="shared" si="97"/>
        <v>#DIV/0!</v>
      </c>
      <c r="AT276" s="89" t="e">
        <f t="shared" si="98"/>
        <v>#DIV/0!</v>
      </c>
      <c r="AU276" s="89" t="e">
        <f t="shared" si="99"/>
        <v>#DIV/0!</v>
      </c>
      <c r="AV276" s="89" t="e">
        <f>IF('Emission Calculations'!$F$9="flat",IF(0.053*'Wind Calculations'!$AQ276&gt;$AP$3,58*('Wind Calculations'!$AQ276-$AP$3)^2+25*('Wind Calculations'!$AQ276-$AP$3),0),IF(AR276&gt;$AP$3,(58*(AR276-$AP$3)^2+25*(AR276-$AP$3))*$AP$7,0)+IF(AS276&gt;$AP$3,(58*(AS276-$AP$3)^2+25*(AS276-$AP$3))*$AQ$7,0)+IF(AT276&gt;$AP$3,(58*(AT276-$AP$3)^2+25*(AT276-$AP$3))*$AR$7,0)+IF(AU276&gt;$AP$3,(58*(AU276-$AP$3)^2+25*(AU276-$AP$3))*$AS$7,0))</f>
        <v>#DIV/0!</v>
      </c>
      <c r="AW276" s="89" t="e">
        <f>IF('Emission Calculations'!$F$9="flat",IF(0.056*'Wind Calculations'!$AQ276&gt;$AP$3,1,0),IF(OR(AR276&gt;$AP$3,AS276&gt;$AP$3,AT276&gt;$AP$3,AND((AU276&gt;$AP$3),$AP$7&gt;0)),1,0))</f>
        <v>#DIV/0!</v>
      </c>
    </row>
    <row r="277" spans="1:49">
      <c r="A277" s="148"/>
      <c r="B277" s="136"/>
      <c r="C277" s="89" t="e">
        <f>'Wind Calculations'!$B277*LN(10/$B$4)/LN($B$5/$B$4)</f>
        <v>#DIV/0!</v>
      </c>
      <c r="D277" s="89" t="e">
        <f t="shared" si="80"/>
        <v>#DIV/0!</v>
      </c>
      <c r="E277" s="89" t="e">
        <f t="shared" si="81"/>
        <v>#DIV/0!</v>
      </c>
      <c r="F277" s="89" t="e">
        <f t="shared" si="82"/>
        <v>#DIV/0!</v>
      </c>
      <c r="G277" s="89" t="e">
        <f t="shared" si="83"/>
        <v>#DIV/0!</v>
      </c>
      <c r="H277" s="138" t="e">
        <f>IF('Emission Calculations'!$B$9="flat",IF(0.053*'Wind Calculations'!$C277&gt;$B$3,58*('Wind Calculations'!$C277-$B$3)^2+25*('Wind Calculations'!$C277-$B$3),0),IF(D277&gt;$B$3,(58*(D277-$B$3)^2+25*(D277-$B$3))*$B$7,0)+IF(E277&gt;$B$3,(58*(E277-$B$3)^2+25*(E277-$B$3))*$C$7,0)+IF(F277&gt;$B$3,(58*(F277-$B$3)^2+25*(F277-$B$3))*$D$7,0)+IF(G277&gt;$B$3,(58*(G277-$B$3)^2+25*(G277-$B$3))*$E$7,0))</f>
        <v>#DIV/0!</v>
      </c>
      <c r="I277" s="138" t="e">
        <f>IF('Emission Calculations'!$B$9="flat",IF(0.056*'Wind Calculations'!$C277&gt;$B$3,1,0),IF(OR(D277&gt;$B$3,E277&gt;$B$3,F277&gt;$B$3,AND((G277&gt;$B$3),$B$7&gt;0)),1,0))</f>
        <v>#DIV/0!</v>
      </c>
      <c r="J277" s="139"/>
      <c r="K277" s="148"/>
      <c r="L277" s="136"/>
      <c r="M277" s="89" t="e">
        <f>'Wind Calculations'!$L277*LN(10/$L$4)/LN($L$5/$L$4)</f>
        <v>#DIV/0!</v>
      </c>
      <c r="N277" s="89" t="e">
        <f t="shared" si="84"/>
        <v>#DIV/0!</v>
      </c>
      <c r="O277" s="89" t="e">
        <f t="shared" si="85"/>
        <v>#DIV/0!</v>
      </c>
      <c r="P277" s="89" t="e">
        <f t="shared" si="86"/>
        <v>#DIV/0!</v>
      </c>
      <c r="Q277" s="89" t="e">
        <f t="shared" si="87"/>
        <v>#DIV/0!</v>
      </c>
      <c r="R277" s="89" t="e">
        <f>IF('Emission Calculations'!$C$9="flat",IF(0.053*'Wind Calculations'!$M277&gt;$L$3,58*('Wind Calculations'!$M277-$L$3)^2+25*('Wind Calculations'!$M277-$L$3),0),IF(N277&gt;$L$3,(58*(N277-$L$3)^2+25*(N277-$L$3))*$L$7,0)+IF(O277&gt;$L$3,(58*(O277-$L$3)^2+25*(O277-$L$3))*$M$7,0)+IF(P277&gt;$L$3,(58*(P277-$L$3)^2+25*(P277-$L$3))*$N$7,0)+IF(Q277&gt;$L$3,(58*(Q277-$L$3)^2+25*(Q277-$L$3))*$O$7,0))</f>
        <v>#DIV/0!</v>
      </c>
      <c r="S277" s="89" t="e">
        <f>IF('Emission Calculations'!$C$9="flat",IF(0.056*'Wind Calculations'!$M277&gt;$L$3,1,0),IF(OR(N277&gt;$L$3,O277&gt;$L$3,P277&gt;$L$3,AND((Q277&gt;$L$3),$L$7&gt;0)),1,0))</f>
        <v>#DIV/0!</v>
      </c>
      <c r="T277" s="47"/>
      <c r="U277" s="148"/>
      <c r="V277" s="136"/>
      <c r="W277" s="89" t="e">
        <f>'Wind Calculations'!$V277*LN(10/$V$4)/LN($V$5/$V$4)</f>
        <v>#DIV/0!</v>
      </c>
      <c r="X277" s="89" t="e">
        <f t="shared" si="88"/>
        <v>#DIV/0!</v>
      </c>
      <c r="Y277" s="89" t="e">
        <f t="shared" si="89"/>
        <v>#DIV/0!</v>
      </c>
      <c r="Z277" s="89" t="e">
        <f t="shared" si="90"/>
        <v>#DIV/0!</v>
      </c>
      <c r="AA277" s="89" t="e">
        <f t="shared" si="91"/>
        <v>#DIV/0!</v>
      </c>
      <c r="AB277" s="89" t="e">
        <f>IF('Emission Calculations'!$D$9="flat",IF(0.053*'Wind Calculations'!$W277&gt;$V$3,58*('Wind Calculations'!$W277-$L$3)^2+25*('Wind Calculations'!$W277-$L$3),0),IF(X277&gt;$L$3,(58*(X277-$L$3)^2+25*(X277-$L$3))*$V$7,0)+IF(Y277&gt;$V$3,(58*(Y277-$V$3)^2+25*(Y277-$V$3))*$W$7,0)+IF(Z277&gt;$V$3,(58*(Z277-$V$3)^2+25*(Z277-$V$3))*$X$7,0)+IF(AA277&gt;$V$3,(58*(AA277-$V$3)^2+25*(AA277-$V$3))*$Y$7,0))</f>
        <v>#DIV/0!</v>
      </c>
      <c r="AC277" s="89" t="e">
        <f>IF('Emission Calculations'!$D$9="flat",IF(0.056*'Wind Calculations'!$W277&gt;$V$3,1,0),IF(OR(X277&gt;$V$3,Y277&gt;$V$3,Z277&gt;$V$3,AND((AA277&gt;$V$3),$V$7&gt;0)),1,0))</f>
        <v>#DIV/0!</v>
      </c>
      <c r="AD277" s="47"/>
      <c r="AE277" s="148"/>
      <c r="AF277" s="136"/>
      <c r="AG277" s="89" t="e">
        <f>'Wind Calculations'!$AF277*LN(10/$AF$4)/LN($AF$5/$AF$4)</f>
        <v>#DIV/0!</v>
      </c>
      <c r="AH277" s="89" t="e">
        <f t="shared" si="92"/>
        <v>#DIV/0!</v>
      </c>
      <c r="AI277" s="89" t="e">
        <f t="shared" si="93"/>
        <v>#DIV/0!</v>
      </c>
      <c r="AJ277" s="89" t="e">
        <f t="shared" si="94"/>
        <v>#DIV/0!</v>
      </c>
      <c r="AK277" s="89" t="e">
        <f t="shared" si="95"/>
        <v>#DIV/0!</v>
      </c>
      <c r="AL277" s="89" t="e">
        <f>IF('Emission Calculations'!$E$9="flat",IF(0.053*'Wind Calculations'!$AG277&gt;$AF$3,58*('Wind Calculations'!$AG277-$AF$3)^2+25*('Wind Calculations'!$AG277-$AF$3),0),IF(AH277&gt;$AF$3,(58*(AH277-$AF$3)^2+25*(AH277-$AF$3))*$AF$7,0)+IF(AI277&gt;$AF$3,(58*(AI277-$AF$3)^2+25*(AI277-$AF$3))*$AG$7,0)+IF(AJ277&gt;$AF$3,(58*(AJ277-$AF$3)^2+25*(AJ277-$AF$3))*$AH$7,0)+IF(AK277&gt;$AF$3,(58*(AK277-$AF$3)^2+25*(AK277-$AF$3))*$AI$7,0))</f>
        <v>#DIV/0!</v>
      </c>
      <c r="AM277" s="89" t="e">
        <f>IF('Emission Calculations'!$E$9="flat",IF(0.056*'Wind Calculations'!$AG277&gt;$AF$3,1,0),IF(OR(AH277&gt;$AF$3,AI277&gt;$AF$3,AJ277&gt;$AF$3,AND((AK277&gt;$AF$3),$AF$7&gt;0)),1,0))</f>
        <v>#DIV/0!</v>
      </c>
      <c r="AN277" s="47"/>
      <c r="AO277" s="148"/>
      <c r="AP277" s="136"/>
      <c r="AQ277" s="89" t="e">
        <f>'Wind Calculations'!$AP277*LN(10/$AP$4)/LN($AP$5/$AP$4)</f>
        <v>#DIV/0!</v>
      </c>
      <c r="AR277" s="89" t="e">
        <f t="shared" si="96"/>
        <v>#DIV/0!</v>
      </c>
      <c r="AS277" s="89" t="e">
        <f t="shared" si="97"/>
        <v>#DIV/0!</v>
      </c>
      <c r="AT277" s="89" t="e">
        <f t="shared" si="98"/>
        <v>#DIV/0!</v>
      </c>
      <c r="AU277" s="89" t="e">
        <f t="shared" si="99"/>
        <v>#DIV/0!</v>
      </c>
      <c r="AV277" s="89" t="e">
        <f>IF('Emission Calculations'!$F$9="flat",IF(0.053*'Wind Calculations'!$AQ277&gt;$AP$3,58*('Wind Calculations'!$AQ277-$AP$3)^2+25*('Wind Calculations'!$AQ277-$AP$3),0),IF(AR277&gt;$AP$3,(58*(AR277-$AP$3)^2+25*(AR277-$AP$3))*$AP$7,0)+IF(AS277&gt;$AP$3,(58*(AS277-$AP$3)^2+25*(AS277-$AP$3))*$AQ$7,0)+IF(AT277&gt;$AP$3,(58*(AT277-$AP$3)^2+25*(AT277-$AP$3))*$AR$7,0)+IF(AU277&gt;$AP$3,(58*(AU277-$AP$3)^2+25*(AU277-$AP$3))*$AS$7,0))</f>
        <v>#DIV/0!</v>
      </c>
      <c r="AW277" s="89" t="e">
        <f>IF('Emission Calculations'!$F$9="flat",IF(0.056*'Wind Calculations'!$AQ277&gt;$AP$3,1,0),IF(OR(AR277&gt;$AP$3,AS277&gt;$AP$3,AT277&gt;$AP$3,AND((AU277&gt;$AP$3),$AP$7&gt;0)),1,0))</f>
        <v>#DIV/0!</v>
      </c>
    </row>
    <row r="278" spans="1:49">
      <c r="A278" s="148"/>
      <c r="B278" s="136"/>
      <c r="C278" s="89" t="e">
        <f>'Wind Calculations'!$B278*LN(10/$B$4)/LN($B$5/$B$4)</f>
        <v>#DIV/0!</v>
      </c>
      <c r="D278" s="89" t="e">
        <f t="shared" si="80"/>
        <v>#DIV/0!</v>
      </c>
      <c r="E278" s="89" t="e">
        <f t="shared" si="81"/>
        <v>#DIV/0!</v>
      </c>
      <c r="F278" s="89" t="e">
        <f t="shared" si="82"/>
        <v>#DIV/0!</v>
      </c>
      <c r="G278" s="89" t="e">
        <f t="shared" si="83"/>
        <v>#DIV/0!</v>
      </c>
      <c r="H278" s="138" t="e">
        <f>IF('Emission Calculations'!$B$9="flat",IF(0.053*'Wind Calculations'!$C278&gt;$B$3,58*('Wind Calculations'!$C278-$B$3)^2+25*('Wind Calculations'!$C278-$B$3),0),IF(D278&gt;$B$3,(58*(D278-$B$3)^2+25*(D278-$B$3))*$B$7,0)+IF(E278&gt;$B$3,(58*(E278-$B$3)^2+25*(E278-$B$3))*$C$7,0)+IF(F278&gt;$B$3,(58*(F278-$B$3)^2+25*(F278-$B$3))*$D$7,0)+IF(G278&gt;$B$3,(58*(G278-$B$3)^2+25*(G278-$B$3))*$E$7,0))</f>
        <v>#DIV/0!</v>
      </c>
      <c r="I278" s="138" t="e">
        <f>IF('Emission Calculations'!$B$9="flat",IF(0.056*'Wind Calculations'!$C278&gt;$B$3,1,0),IF(OR(D278&gt;$B$3,E278&gt;$B$3,F278&gt;$B$3,AND((G278&gt;$B$3),$B$7&gt;0)),1,0))</f>
        <v>#DIV/0!</v>
      </c>
      <c r="J278" s="139"/>
      <c r="K278" s="148"/>
      <c r="L278" s="136"/>
      <c r="M278" s="89" t="e">
        <f>'Wind Calculations'!$L278*LN(10/$L$4)/LN($L$5/$L$4)</f>
        <v>#DIV/0!</v>
      </c>
      <c r="N278" s="89" t="e">
        <f t="shared" si="84"/>
        <v>#DIV/0!</v>
      </c>
      <c r="O278" s="89" t="e">
        <f t="shared" si="85"/>
        <v>#DIV/0!</v>
      </c>
      <c r="P278" s="89" t="e">
        <f t="shared" si="86"/>
        <v>#DIV/0!</v>
      </c>
      <c r="Q278" s="89" t="e">
        <f t="shared" si="87"/>
        <v>#DIV/0!</v>
      </c>
      <c r="R278" s="89" t="e">
        <f>IF('Emission Calculations'!$C$9="flat",IF(0.053*'Wind Calculations'!$M278&gt;$L$3,58*('Wind Calculations'!$M278-$L$3)^2+25*('Wind Calculations'!$M278-$L$3),0),IF(N278&gt;$L$3,(58*(N278-$L$3)^2+25*(N278-$L$3))*$L$7,0)+IF(O278&gt;$L$3,(58*(O278-$L$3)^2+25*(O278-$L$3))*$M$7,0)+IF(P278&gt;$L$3,(58*(P278-$L$3)^2+25*(P278-$L$3))*$N$7,0)+IF(Q278&gt;$L$3,(58*(Q278-$L$3)^2+25*(Q278-$L$3))*$O$7,0))</f>
        <v>#DIV/0!</v>
      </c>
      <c r="S278" s="89" t="e">
        <f>IF('Emission Calculations'!$C$9="flat",IF(0.056*'Wind Calculations'!$M278&gt;$L$3,1,0),IF(OR(N278&gt;$L$3,O278&gt;$L$3,P278&gt;$L$3,AND((Q278&gt;$L$3),$L$7&gt;0)),1,0))</f>
        <v>#DIV/0!</v>
      </c>
      <c r="T278" s="47"/>
      <c r="U278" s="148"/>
      <c r="V278" s="136"/>
      <c r="W278" s="89" t="e">
        <f>'Wind Calculations'!$V278*LN(10/$V$4)/LN($V$5/$V$4)</f>
        <v>#DIV/0!</v>
      </c>
      <c r="X278" s="89" t="e">
        <f t="shared" si="88"/>
        <v>#DIV/0!</v>
      </c>
      <c r="Y278" s="89" t="e">
        <f t="shared" si="89"/>
        <v>#DIV/0!</v>
      </c>
      <c r="Z278" s="89" t="e">
        <f t="shared" si="90"/>
        <v>#DIV/0!</v>
      </c>
      <c r="AA278" s="89" t="e">
        <f t="shared" si="91"/>
        <v>#DIV/0!</v>
      </c>
      <c r="AB278" s="89" t="e">
        <f>IF('Emission Calculations'!$D$9="flat",IF(0.053*'Wind Calculations'!$W278&gt;$V$3,58*('Wind Calculations'!$W278-$L$3)^2+25*('Wind Calculations'!$W278-$L$3),0),IF(X278&gt;$L$3,(58*(X278-$L$3)^2+25*(X278-$L$3))*$V$7,0)+IF(Y278&gt;$V$3,(58*(Y278-$V$3)^2+25*(Y278-$V$3))*$W$7,0)+IF(Z278&gt;$V$3,(58*(Z278-$V$3)^2+25*(Z278-$V$3))*$X$7,0)+IF(AA278&gt;$V$3,(58*(AA278-$V$3)^2+25*(AA278-$V$3))*$Y$7,0))</f>
        <v>#DIV/0!</v>
      </c>
      <c r="AC278" s="89" t="e">
        <f>IF('Emission Calculations'!$D$9="flat",IF(0.056*'Wind Calculations'!$W278&gt;$V$3,1,0),IF(OR(X278&gt;$V$3,Y278&gt;$V$3,Z278&gt;$V$3,AND((AA278&gt;$V$3),$V$7&gt;0)),1,0))</f>
        <v>#DIV/0!</v>
      </c>
      <c r="AD278" s="47"/>
      <c r="AE278" s="148"/>
      <c r="AF278" s="136"/>
      <c r="AG278" s="89" t="e">
        <f>'Wind Calculations'!$AF278*LN(10/$AF$4)/LN($AF$5/$AF$4)</f>
        <v>#DIV/0!</v>
      </c>
      <c r="AH278" s="89" t="e">
        <f t="shared" si="92"/>
        <v>#DIV/0!</v>
      </c>
      <c r="AI278" s="89" t="e">
        <f t="shared" si="93"/>
        <v>#DIV/0!</v>
      </c>
      <c r="AJ278" s="89" t="e">
        <f t="shared" si="94"/>
        <v>#DIV/0!</v>
      </c>
      <c r="AK278" s="89" t="e">
        <f t="shared" si="95"/>
        <v>#DIV/0!</v>
      </c>
      <c r="AL278" s="89" t="e">
        <f>IF('Emission Calculations'!$E$9="flat",IF(0.053*'Wind Calculations'!$AG278&gt;$AF$3,58*('Wind Calculations'!$AG278-$AF$3)^2+25*('Wind Calculations'!$AG278-$AF$3),0),IF(AH278&gt;$AF$3,(58*(AH278-$AF$3)^2+25*(AH278-$AF$3))*$AF$7,0)+IF(AI278&gt;$AF$3,(58*(AI278-$AF$3)^2+25*(AI278-$AF$3))*$AG$7,0)+IF(AJ278&gt;$AF$3,(58*(AJ278-$AF$3)^2+25*(AJ278-$AF$3))*$AH$7,0)+IF(AK278&gt;$AF$3,(58*(AK278-$AF$3)^2+25*(AK278-$AF$3))*$AI$7,0))</f>
        <v>#DIV/0!</v>
      </c>
      <c r="AM278" s="89" t="e">
        <f>IF('Emission Calculations'!$E$9="flat",IF(0.056*'Wind Calculations'!$AG278&gt;$AF$3,1,0),IF(OR(AH278&gt;$AF$3,AI278&gt;$AF$3,AJ278&gt;$AF$3,AND((AK278&gt;$AF$3),$AF$7&gt;0)),1,0))</f>
        <v>#DIV/0!</v>
      </c>
      <c r="AN278" s="47"/>
      <c r="AO278" s="148"/>
      <c r="AP278" s="136"/>
      <c r="AQ278" s="89" t="e">
        <f>'Wind Calculations'!$AP278*LN(10/$AP$4)/LN($AP$5/$AP$4)</f>
        <v>#DIV/0!</v>
      </c>
      <c r="AR278" s="89" t="e">
        <f t="shared" si="96"/>
        <v>#DIV/0!</v>
      </c>
      <c r="AS278" s="89" t="e">
        <f t="shared" si="97"/>
        <v>#DIV/0!</v>
      </c>
      <c r="AT278" s="89" t="e">
        <f t="shared" si="98"/>
        <v>#DIV/0!</v>
      </c>
      <c r="AU278" s="89" t="e">
        <f t="shared" si="99"/>
        <v>#DIV/0!</v>
      </c>
      <c r="AV278" s="89" t="e">
        <f>IF('Emission Calculations'!$F$9="flat",IF(0.053*'Wind Calculations'!$AQ278&gt;$AP$3,58*('Wind Calculations'!$AQ278-$AP$3)^2+25*('Wind Calculations'!$AQ278-$AP$3),0),IF(AR278&gt;$AP$3,(58*(AR278-$AP$3)^2+25*(AR278-$AP$3))*$AP$7,0)+IF(AS278&gt;$AP$3,(58*(AS278-$AP$3)^2+25*(AS278-$AP$3))*$AQ$7,0)+IF(AT278&gt;$AP$3,(58*(AT278-$AP$3)^2+25*(AT278-$AP$3))*$AR$7,0)+IF(AU278&gt;$AP$3,(58*(AU278-$AP$3)^2+25*(AU278-$AP$3))*$AS$7,0))</f>
        <v>#DIV/0!</v>
      </c>
      <c r="AW278" s="89" t="e">
        <f>IF('Emission Calculations'!$F$9="flat",IF(0.056*'Wind Calculations'!$AQ278&gt;$AP$3,1,0),IF(OR(AR278&gt;$AP$3,AS278&gt;$AP$3,AT278&gt;$AP$3,AND((AU278&gt;$AP$3),$AP$7&gt;0)),1,0))</f>
        <v>#DIV/0!</v>
      </c>
    </row>
    <row r="279" spans="1:49">
      <c r="A279" s="148"/>
      <c r="B279" s="136"/>
      <c r="C279" s="89" t="e">
        <f>'Wind Calculations'!$B279*LN(10/$B$4)/LN($B$5/$B$4)</f>
        <v>#DIV/0!</v>
      </c>
      <c r="D279" s="89" t="e">
        <f t="shared" si="80"/>
        <v>#DIV/0!</v>
      </c>
      <c r="E279" s="89" t="e">
        <f t="shared" si="81"/>
        <v>#DIV/0!</v>
      </c>
      <c r="F279" s="89" t="e">
        <f t="shared" si="82"/>
        <v>#DIV/0!</v>
      </c>
      <c r="G279" s="89" t="e">
        <f t="shared" si="83"/>
        <v>#DIV/0!</v>
      </c>
      <c r="H279" s="138" t="e">
        <f>IF('Emission Calculations'!$B$9="flat",IF(0.053*'Wind Calculations'!$C279&gt;$B$3,58*('Wind Calculations'!$C279-$B$3)^2+25*('Wind Calculations'!$C279-$B$3),0),IF(D279&gt;$B$3,(58*(D279-$B$3)^2+25*(D279-$B$3))*$B$7,0)+IF(E279&gt;$B$3,(58*(E279-$B$3)^2+25*(E279-$B$3))*$C$7,0)+IF(F279&gt;$B$3,(58*(F279-$B$3)^2+25*(F279-$B$3))*$D$7,0)+IF(G279&gt;$B$3,(58*(G279-$B$3)^2+25*(G279-$B$3))*$E$7,0))</f>
        <v>#DIV/0!</v>
      </c>
      <c r="I279" s="138" t="e">
        <f>IF('Emission Calculations'!$B$9="flat",IF(0.056*'Wind Calculations'!$C279&gt;$B$3,1,0),IF(OR(D279&gt;$B$3,E279&gt;$B$3,F279&gt;$B$3,AND((G279&gt;$B$3),$B$7&gt;0)),1,0))</f>
        <v>#DIV/0!</v>
      </c>
      <c r="J279" s="139"/>
      <c r="K279" s="148"/>
      <c r="L279" s="136"/>
      <c r="M279" s="89" t="e">
        <f>'Wind Calculations'!$L279*LN(10/$L$4)/LN($L$5/$L$4)</f>
        <v>#DIV/0!</v>
      </c>
      <c r="N279" s="89" t="e">
        <f t="shared" si="84"/>
        <v>#DIV/0!</v>
      </c>
      <c r="O279" s="89" t="e">
        <f t="shared" si="85"/>
        <v>#DIV/0!</v>
      </c>
      <c r="P279" s="89" t="e">
        <f t="shared" si="86"/>
        <v>#DIV/0!</v>
      </c>
      <c r="Q279" s="89" t="e">
        <f t="shared" si="87"/>
        <v>#DIV/0!</v>
      </c>
      <c r="R279" s="89" t="e">
        <f>IF('Emission Calculations'!$C$9="flat",IF(0.053*'Wind Calculations'!$M279&gt;$L$3,58*('Wind Calculations'!$M279-$L$3)^2+25*('Wind Calculations'!$M279-$L$3),0),IF(N279&gt;$L$3,(58*(N279-$L$3)^2+25*(N279-$L$3))*$L$7,0)+IF(O279&gt;$L$3,(58*(O279-$L$3)^2+25*(O279-$L$3))*$M$7,0)+IF(P279&gt;$L$3,(58*(P279-$L$3)^2+25*(P279-$L$3))*$N$7,0)+IF(Q279&gt;$L$3,(58*(Q279-$L$3)^2+25*(Q279-$L$3))*$O$7,0))</f>
        <v>#DIV/0!</v>
      </c>
      <c r="S279" s="89" t="e">
        <f>IF('Emission Calculations'!$C$9="flat",IF(0.056*'Wind Calculations'!$M279&gt;$L$3,1,0),IF(OR(N279&gt;$L$3,O279&gt;$L$3,P279&gt;$L$3,AND((Q279&gt;$L$3),$L$7&gt;0)),1,0))</f>
        <v>#DIV/0!</v>
      </c>
      <c r="T279" s="47"/>
      <c r="U279" s="148"/>
      <c r="V279" s="136"/>
      <c r="W279" s="89" t="e">
        <f>'Wind Calculations'!$V279*LN(10/$V$4)/LN($V$5/$V$4)</f>
        <v>#DIV/0!</v>
      </c>
      <c r="X279" s="89" t="e">
        <f t="shared" si="88"/>
        <v>#DIV/0!</v>
      </c>
      <c r="Y279" s="89" t="e">
        <f t="shared" si="89"/>
        <v>#DIV/0!</v>
      </c>
      <c r="Z279" s="89" t="e">
        <f t="shared" si="90"/>
        <v>#DIV/0!</v>
      </c>
      <c r="AA279" s="89" t="e">
        <f t="shared" si="91"/>
        <v>#DIV/0!</v>
      </c>
      <c r="AB279" s="89" t="e">
        <f>IF('Emission Calculations'!$D$9="flat",IF(0.053*'Wind Calculations'!$W279&gt;$V$3,58*('Wind Calculations'!$W279-$L$3)^2+25*('Wind Calculations'!$W279-$L$3),0),IF(X279&gt;$L$3,(58*(X279-$L$3)^2+25*(X279-$L$3))*$V$7,0)+IF(Y279&gt;$V$3,(58*(Y279-$V$3)^2+25*(Y279-$V$3))*$W$7,0)+IF(Z279&gt;$V$3,(58*(Z279-$V$3)^2+25*(Z279-$V$3))*$X$7,0)+IF(AA279&gt;$V$3,(58*(AA279-$V$3)^2+25*(AA279-$V$3))*$Y$7,0))</f>
        <v>#DIV/0!</v>
      </c>
      <c r="AC279" s="89" t="e">
        <f>IF('Emission Calculations'!$D$9="flat",IF(0.056*'Wind Calculations'!$W279&gt;$V$3,1,0),IF(OR(X279&gt;$V$3,Y279&gt;$V$3,Z279&gt;$V$3,AND((AA279&gt;$V$3),$V$7&gt;0)),1,0))</f>
        <v>#DIV/0!</v>
      </c>
      <c r="AD279" s="47"/>
      <c r="AE279" s="148"/>
      <c r="AF279" s="136"/>
      <c r="AG279" s="89" t="e">
        <f>'Wind Calculations'!$AF279*LN(10/$AF$4)/LN($AF$5/$AF$4)</f>
        <v>#DIV/0!</v>
      </c>
      <c r="AH279" s="89" t="e">
        <f t="shared" si="92"/>
        <v>#DIV/0!</v>
      </c>
      <c r="AI279" s="89" t="e">
        <f t="shared" si="93"/>
        <v>#DIV/0!</v>
      </c>
      <c r="AJ279" s="89" t="e">
        <f t="shared" si="94"/>
        <v>#DIV/0!</v>
      </c>
      <c r="AK279" s="89" t="e">
        <f t="shared" si="95"/>
        <v>#DIV/0!</v>
      </c>
      <c r="AL279" s="89" t="e">
        <f>IF('Emission Calculations'!$E$9="flat",IF(0.053*'Wind Calculations'!$AG279&gt;$AF$3,58*('Wind Calculations'!$AG279-$AF$3)^2+25*('Wind Calculations'!$AG279-$AF$3),0),IF(AH279&gt;$AF$3,(58*(AH279-$AF$3)^2+25*(AH279-$AF$3))*$AF$7,0)+IF(AI279&gt;$AF$3,(58*(AI279-$AF$3)^2+25*(AI279-$AF$3))*$AG$7,0)+IF(AJ279&gt;$AF$3,(58*(AJ279-$AF$3)^2+25*(AJ279-$AF$3))*$AH$7,0)+IF(AK279&gt;$AF$3,(58*(AK279-$AF$3)^2+25*(AK279-$AF$3))*$AI$7,0))</f>
        <v>#DIV/0!</v>
      </c>
      <c r="AM279" s="89" t="e">
        <f>IF('Emission Calculations'!$E$9="flat",IF(0.056*'Wind Calculations'!$AG279&gt;$AF$3,1,0),IF(OR(AH279&gt;$AF$3,AI279&gt;$AF$3,AJ279&gt;$AF$3,AND((AK279&gt;$AF$3),$AF$7&gt;0)),1,0))</f>
        <v>#DIV/0!</v>
      </c>
      <c r="AN279" s="47"/>
      <c r="AO279" s="148"/>
      <c r="AP279" s="136"/>
      <c r="AQ279" s="89" t="e">
        <f>'Wind Calculations'!$AP279*LN(10/$AP$4)/LN($AP$5/$AP$4)</f>
        <v>#DIV/0!</v>
      </c>
      <c r="AR279" s="89" t="e">
        <f t="shared" si="96"/>
        <v>#DIV/0!</v>
      </c>
      <c r="AS279" s="89" t="e">
        <f t="shared" si="97"/>
        <v>#DIV/0!</v>
      </c>
      <c r="AT279" s="89" t="e">
        <f t="shared" si="98"/>
        <v>#DIV/0!</v>
      </c>
      <c r="AU279" s="89" t="e">
        <f t="shared" si="99"/>
        <v>#DIV/0!</v>
      </c>
      <c r="AV279" s="89" t="e">
        <f>IF('Emission Calculations'!$F$9="flat",IF(0.053*'Wind Calculations'!$AQ279&gt;$AP$3,58*('Wind Calculations'!$AQ279-$AP$3)^2+25*('Wind Calculations'!$AQ279-$AP$3),0),IF(AR279&gt;$AP$3,(58*(AR279-$AP$3)^2+25*(AR279-$AP$3))*$AP$7,0)+IF(AS279&gt;$AP$3,(58*(AS279-$AP$3)^2+25*(AS279-$AP$3))*$AQ$7,0)+IF(AT279&gt;$AP$3,(58*(AT279-$AP$3)^2+25*(AT279-$AP$3))*$AR$7,0)+IF(AU279&gt;$AP$3,(58*(AU279-$AP$3)^2+25*(AU279-$AP$3))*$AS$7,0))</f>
        <v>#DIV/0!</v>
      </c>
      <c r="AW279" s="89" t="e">
        <f>IF('Emission Calculations'!$F$9="flat",IF(0.056*'Wind Calculations'!$AQ279&gt;$AP$3,1,0),IF(OR(AR279&gt;$AP$3,AS279&gt;$AP$3,AT279&gt;$AP$3,AND((AU279&gt;$AP$3),$AP$7&gt;0)),1,0))</f>
        <v>#DIV/0!</v>
      </c>
    </row>
    <row r="280" spans="1:49">
      <c r="A280" s="148"/>
      <c r="B280" s="136"/>
      <c r="C280" s="89" t="e">
        <f>'Wind Calculations'!$B280*LN(10/$B$4)/LN($B$5/$B$4)</f>
        <v>#DIV/0!</v>
      </c>
      <c r="D280" s="89" t="e">
        <f t="shared" si="80"/>
        <v>#DIV/0!</v>
      </c>
      <c r="E280" s="89" t="e">
        <f t="shared" si="81"/>
        <v>#DIV/0!</v>
      </c>
      <c r="F280" s="89" t="e">
        <f t="shared" si="82"/>
        <v>#DIV/0!</v>
      </c>
      <c r="G280" s="89" t="e">
        <f t="shared" si="83"/>
        <v>#DIV/0!</v>
      </c>
      <c r="H280" s="138" t="e">
        <f>IF('Emission Calculations'!$B$9="flat",IF(0.053*'Wind Calculations'!$C280&gt;$B$3,58*('Wind Calculations'!$C280-$B$3)^2+25*('Wind Calculations'!$C280-$B$3),0),IF(D280&gt;$B$3,(58*(D280-$B$3)^2+25*(D280-$B$3))*$B$7,0)+IF(E280&gt;$B$3,(58*(E280-$B$3)^2+25*(E280-$B$3))*$C$7,0)+IF(F280&gt;$B$3,(58*(F280-$B$3)^2+25*(F280-$B$3))*$D$7,0)+IF(G280&gt;$B$3,(58*(G280-$B$3)^2+25*(G280-$B$3))*$E$7,0))</f>
        <v>#DIV/0!</v>
      </c>
      <c r="I280" s="138" t="e">
        <f>IF('Emission Calculations'!$B$9="flat",IF(0.056*'Wind Calculations'!$C280&gt;$B$3,1,0),IF(OR(D280&gt;$B$3,E280&gt;$B$3,F280&gt;$B$3,AND((G280&gt;$B$3),$B$7&gt;0)),1,0))</f>
        <v>#DIV/0!</v>
      </c>
      <c r="J280" s="139"/>
      <c r="K280" s="148"/>
      <c r="L280" s="136"/>
      <c r="M280" s="89" t="e">
        <f>'Wind Calculations'!$L280*LN(10/$L$4)/LN($L$5/$L$4)</f>
        <v>#DIV/0!</v>
      </c>
      <c r="N280" s="89" t="e">
        <f t="shared" si="84"/>
        <v>#DIV/0!</v>
      </c>
      <c r="O280" s="89" t="e">
        <f t="shared" si="85"/>
        <v>#DIV/0!</v>
      </c>
      <c r="P280" s="89" t="e">
        <f t="shared" si="86"/>
        <v>#DIV/0!</v>
      </c>
      <c r="Q280" s="89" t="e">
        <f t="shared" si="87"/>
        <v>#DIV/0!</v>
      </c>
      <c r="R280" s="89" t="e">
        <f>IF('Emission Calculations'!$C$9="flat",IF(0.053*'Wind Calculations'!$M280&gt;$L$3,58*('Wind Calculations'!$M280-$L$3)^2+25*('Wind Calculations'!$M280-$L$3),0),IF(N280&gt;$L$3,(58*(N280-$L$3)^2+25*(N280-$L$3))*$L$7,0)+IF(O280&gt;$L$3,(58*(O280-$L$3)^2+25*(O280-$L$3))*$M$7,0)+IF(P280&gt;$L$3,(58*(P280-$L$3)^2+25*(P280-$L$3))*$N$7,0)+IF(Q280&gt;$L$3,(58*(Q280-$L$3)^2+25*(Q280-$L$3))*$O$7,0))</f>
        <v>#DIV/0!</v>
      </c>
      <c r="S280" s="89" t="e">
        <f>IF('Emission Calculations'!$C$9="flat",IF(0.056*'Wind Calculations'!$M280&gt;$L$3,1,0),IF(OR(N280&gt;$L$3,O280&gt;$L$3,P280&gt;$L$3,AND((Q280&gt;$L$3),$L$7&gt;0)),1,0))</f>
        <v>#DIV/0!</v>
      </c>
      <c r="T280" s="47"/>
      <c r="U280" s="148"/>
      <c r="V280" s="136"/>
      <c r="W280" s="89" t="e">
        <f>'Wind Calculations'!$V280*LN(10/$V$4)/LN($V$5/$V$4)</f>
        <v>#DIV/0!</v>
      </c>
      <c r="X280" s="89" t="e">
        <f t="shared" si="88"/>
        <v>#DIV/0!</v>
      </c>
      <c r="Y280" s="89" t="e">
        <f t="shared" si="89"/>
        <v>#DIV/0!</v>
      </c>
      <c r="Z280" s="89" t="e">
        <f t="shared" si="90"/>
        <v>#DIV/0!</v>
      </c>
      <c r="AA280" s="89" t="e">
        <f t="shared" si="91"/>
        <v>#DIV/0!</v>
      </c>
      <c r="AB280" s="89" t="e">
        <f>IF('Emission Calculations'!$D$9="flat",IF(0.053*'Wind Calculations'!$W280&gt;$V$3,58*('Wind Calculations'!$W280-$L$3)^2+25*('Wind Calculations'!$W280-$L$3),0),IF(X280&gt;$L$3,(58*(X280-$L$3)^2+25*(X280-$L$3))*$V$7,0)+IF(Y280&gt;$V$3,(58*(Y280-$V$3)^2+25*(Y280-$V$3))*$W$7,0)+IF(Z280&gt;$V$3,(58*(Z280-$V$3)^2+25*(Z280-$V$3))*$X$7,0)+IF(AA280&gt;$V$3,(58*(AA280-$V$3)^2+25*(AA280-$V$3))*$Y$7,0))</f>
        <v>#DIV/0!</v>
      </c>
      <c r="AC280" s="89" t="e">
        <f>IF('Emission Calculations'!$D$9="flat",IF(0.056*'Wind Calculations'!$W280&gt;$V$3,1,0),IF(OR(X280&gt;$V$3,Y280&gt;$V$3,Z280&gt;$V$3,AND((AA280&gt;$V$3),$V$7&gt;0)),1,0))</f>
        <v>#DIV/0!</v>
      </c>
      <c r="AD280" s="47"/>
      <c r="AE280" s="148"/>
      <c r="AF280" s="136"/>
      <c r="AG280" s="89" t="e">
        <f>'Wind Calculations'!$AF280*LN(10/$AF$4)/LN($AF$5/$AF$4)</f>
        <v>#DIV/0!</v>
      </c>
      <c r="AH280" s="89" t="e">
        <f t="shared" si="92"/>
        <v>#DIV/0!</v>
      </c>
      <c r="AI280" s="89" t="e">
        <f t="shared" si="93"/>
        <v>#DIV/0!</v>
      </c>
      <c r="AJ280" s="89" t="e">
        <f t="shared" si="94"/>
        <v>#DIV/0!</v>
      </c>
      <c r="AK280" s="89" t="e">
        <f t="shared" si="95"/>
        <v>#DIV/0!</v>
      </c>
      <c r="AL280" s="89" t="e">
        <f>IF('Emission Calculations'!$E$9="flat",IF(0.053*'Wind Calculations'!$AG280&gt;$AF$3,58*('Wind Calculations'!$AG280-$AF$3)^2+25*('Wind Calculations'!$AG280-$AF$3),0),IF(AH280&gt;$AF$3,(58*(AH280-$AF$3)^2+25*(AH280-$AF$3))*$AF$7,0)+IF(AI280&gt;$AF$3,(58*(AI280-$AF$3)^2+25*(AI280-$AF$3))*$AG$7,0)+IF(AJ280&gt;$AF$3,(58*(AJ280-$AF$3)^2+25*(AJ280-$AF$3))*$AH$7,0)+IF(AK280&gt;$AF$3,(58*(AK280-$AF$3)^2+25*(AK280-$AF$3))*$AI$7,0))</f>
        <v>#DIV/0!</v>
      </c>
      <c r="AM280" s="89" t="e">
        <f>IF('Emission Calculations'!$E$9="flat",IF(0.056*'Wind Calculations'!$AG280&gt;$AF$3,1,0),IF(OR(AH280&gt;$AF$3,AI280&gt;$AF$3,AJ280&gt;$AF$3,AND((AK280&gt;$AF$3),$AF$7&gt;0)),1,0))</f>
        <v>#DIV/0!</v>
      </c>
      <c r="AN280" s="47"/>
      <c r="AO280" s="148"/>
      <c r="AP280" s="136"/>
      <c r="AQ280" s="89" t="e">
        <f>'Wind Calculations'!$AP280*LN(10/$AP$4)/LN($AP$5/$AP$4)</f>
        <v>#DIV/0!</v>
      </c>
      <c r="AR280" s="89" t="e">
        <f t="shared" si="96"/>
        <v>#DIV/0!</v>
      </c>
      <c r="AS280" s="89" t="e">
        <f t="shared" si="97"/>
        <v>#DIV/0!</v>
      </c>
      <c r="AT280" s="89" t="e">
        <f t="shared" si="98"/>
        <v>#DIV/0!</v>
      </c>
      <c r="AU280" s="89" t="e">
        <f t="shared" si="99"/>
        <v>#DIV/0!</v>
      </c>
      <c r="AV280" s="89" t="e">
        <f>IF('Emission Calculations'!$F$9="flat",IF(0.053*'Wind Calculations'!$AQ280&gt;$AP$3,58*('Wind Calculations'!$AQ280-$AP$3)^2+25*('Wind Calculations'!$AQ280-$AP$3),0),IF(AR280&gt;$AP$3,(58*(AR280-$AP$3)^2+25*(AR280-$AP$3))*$AP$7,0)+IF(AS280&gt;$AP$3,(58*(AS280-$AP$3)^2+25*(AS280-$AP$3))*$AQ$7,0)+IF(AT280&gt;$AP$3,(58*(AT280-$AP$3)^2+25*(AT280-$AP$3))*$AR$7,0)+IF(AU280&gt;$AP$3,(58*(AU280-$AP$3)^2+25*(AU280-$AP$3))*$AS$7,0))</f>
        <v>#DIV/0!</v>
      </c>
      <c r="AW280" s="89" t="e">
        <f>IF('Emission Calculations'!$F$9="flat",IF(0.056*'Wind Calculations'!$AQ280&gt;$AP$3,1,0),IF(OR(AR280&gt;$AP$3,AS280&gt;$AP$3,AT280&gt;$AP$3,AND((AU280&gt;$AP$3),$AP$7&gt;0)),1,0))</f>
        <v>#DIV/0!</v>
      </c>
    </row>
    <row r="281" spans="1:49">
      <c r="A281" s="148"/>
      <c r="B281" s="136"/>
      <c r="C281" s="89" t="e">
        <f>'Wind Calculations'!$B281*LN(10/$B$4)/LN($B$5/$B$4)</f>
        <v>#DIV/0!</v>
      </c>
      <c r="D281" s="89" t="e">
        <f t="shared" si="80"/>
        <v>#DIV/0!</v>
      </c>
      <c r="E281" s="89" t="e">
        <f t="shared" si="81"/>
        <v>#DIV/0!</v>
      </c>
      <c r="F281" s="89" t="e">
        <f t="shared" si="82"/>
        <v>#DIV/0!</v>
      </c>
      <c r="G281" s="89" t="e">
        <f t="shared" si="83"/>
        <v>#DIV/0!</v>
      </c>
      <c r="H281" s="138" t="e">
        <f>IF('Emission Calculations'!$B$9="flat",IF(0.053*'Wind Calculations'!$C281&gt;$B$3,58*('Wind Calculations'!$C281-$B$3)^2+25*('Wind Calculations'!$C281-$B$3),0),IF(D281&gt;$B$3,(58*(D281-$B$3)^2+25*(D281-$B$3))*$B$7,0)+IF(E281&gt;$B$3,(58*(E281-$B$3)^2+25*(E281-$B$3))*$C$7,0)+IF(F281&gt;$B$3,(58*(F281-$B$3)^2+25*(F281-$B$3))*$D$7,0)+IF(G281&gt;$B$3,(58*(G281-$B$3)^2+25*(G281-$B$3))*$E$7,0))</f>
        <v>#DIV/0!</v>
      </c>
      <c r="I281" s="138" t="e">
        <f>IF('Emission Calculations'!$B$9="flat",IF(0.056*'Wind Calculations'!$C281&gt;$B$3,1,0),IF(OR(D281&gt;$B$3,E281&gt;$B$3,F281&gt;$B$3,AND((G281&gt;$B$3),$B$7&gt;0)),1,0))</f>
        <v>#DIV/0!</v>
      </c>
      <c r="J281" s="139"/>
      <c r="K281" s="148"/>
      <c r="L281" s="136"/>
      <c r="M281" s="89" t="e">
        <f>'Wind Calculations'!$L281*LN(10/$L$4)/LN($L$5/$L$4)</f>
        <v>#DIV/0!</v>
      </c>
      <c r="N281" s="89" t="e">
        <f t="shared" si="84"/>
        <v>#DIV/0!</v>
      </c>
      <c r="O281" s="89" t="e">
        <f t="shared" si="85"/>
        <v>#DIV/0!</v>
      </c>
      <c r="P281" s="89" t="e">
        <f t="shared" si="86"/>
        <v>#DIV/0!</v>
      </c>
      <c r="Q281" s="89" t="e">
        <f t="shared" si="87"/>
        <v>#DIV/0!</v>
      </c>
      <c r="R281" s="89" t="e">
        <f>IF('Emission Calculations'!$C$9="flat",IF(0.053*'Wind Calculations'!$M281&gt;$L$3,58*('Wind Calculations'!$M281-$L$3)^2+25*('Wind Calculations'!$M281-$L$3),0),IF(N281&gt;$L$3,(58*(N281-$L$3)^2+25*(N281-$L$3))*$L$7,0)+IF(O281&gt;$L$3,(58*(O281-$L$3)^2+25*(O281-$L$3))*$M$7,0)+IF(P281&gt;$L$3,(58*(P281-$L$3)^2+25*(P281-$L$3))*$N$7,0)+IF(Q281&gt;$L$3,(58*(Q281-$L$3)^2+25*(Q281-$L$3))*$O$7,0))</f>
        <v>#DIV/0!</v>
      </c>
      <c r="S281" s="89" t="e">
        <f>IF('Emission Calculations'!$C$9="flat",IF(0.056*'Wind Calculations'!$M281&gt;$L$3,1,0),IF(OR(N281&gt;$L$3,O281&gt;$L$3,P281&gt;$L$3,AND((Q281&gt;$L$3),$L$7&gt;0)),1,0))</f>
        <v>#DIV/0!</v>
      </c>
      <c r="T281" s="47"/>
      <c r="U281" s="148"/>
      <c r="V281" s="136"/>
      <c r="W281" s="89" t="e">
        <f>'Wind Calculations'!$V281*LN(10/$V$4)/LN($V$5/$V$4)</f>
        <v>#DIV/0!</v>
      </c>
      <c r="X281" s="89" t="e">
        <f t="shared" si="88"/>
        <v>#DIV/0!</v>
      </c>
      <c r="Y281" s="89" t="e">
        <f t="shared" si="89"/>
        <v>#DIV/0!</v>
      </c>
      <c r="Z281" s="89" t="e">
        <f t="shared" si="90"/>
        <v>#DIV/0!</v>
      </c>
      <c r="AA281" s="89" t="e">
        <f t="shared" si="91"/>
        <v>#DIV/0!</v>
      </c>
      <c r="AB281" s="89" t="e">
        <f>IF('Emission Calculations'!$D$9="flat",IF(0.053*'Wind Calculations'!$W281&gt;$V$3,58*('Wind Calculations'!$W281-$L$3)^2+25*('Wind Calculations'!$W281-$L$3),0),IF(X281&gt;$L$3,(58*(X281-$L$3)^2+25*(X281-$L$3))*$V$7,0)+IF(Y281&gt;$V$3,(58*(Y281-$V$3)^2+25*(Y281-$V$3))*$W$7,0)+IF(Z281&gt;$V$3,(58*(Z281-$V$3)^2+25*(Z281-$V$3))*$X$7,0)+IF(AA281&gt;$V$3,(58*(AA281-$V$3)^2+25*(AA281-$V$3))*$Y$7,0))</f>
        <v>#DIV/0!</v>
      </c>
      <c r="AC281" s="89" t="e">
        <f>IF('Emission Calculations'!$D$9="flat",IF(0.056*'Wind Calculations'!$W281&gt;$V$3,1,0),IF(OR(X281&gt;$V$3,Y281&gt;$V$3,Z281&gt;$V$3,AND((AA281&gt;$V$3),$V$7&gt;0)),1,0))</f>
        <v>#DIV/0!</v>
      </c>
      <c r="AD281" s="47"/>
      <c r="AE281" s="148"/>
      <c r="AF281" s="136"/>
      <c r="AG281" s="89" t="e">
        <f>'Wind Calculations'!$AF281*LN(10/$AF$4)/LN($AF$5/$AF$4)</f>
        <v>#DIV/0!</v>
      </c>
      <c r="AH281" s="89" t="e">
        <f t="shared" si="92"/>
        <v>#DIV/0!</v>
      </c>
      <c r="AI281" s="89" t="e">
        <f t="shared" si="93"/>
        <v>#DIV/0!</v>
      </c>
      <c r="AJ281" s="89" t="e">
        <f t="shared" si="94"/>
        <v>#DIV/0!</v>
      </c>
      <c r="AK281" s="89" t="e">
        <f t="shared" si="95"/>
        <v>#DIV/0!</v>
      </c>
      <c r="AL281" s="89" t="e">
        <f>IF('Emission Calculations'!$E$9="flat",IF(0.053*'Wind Calculations'!$AG281&gt;$AF$3,58*('Wind Calculations'!$AG281-$AF$3)^2+25*('Wind Calculations'!$AG281-$AF$3),0),IF(AH281&gt;$AF$3,(58*(AH281-$AF$3)^2+25*(AH281-$AF$3))*$AF$7,0)+IF(AI281&gt;$AF$3,(58*(AI281-$AF$3)^2+25*(AI281-$AF$3))*$AG$7,0)+IF(AJ281&gt;$AF$3,(58*(AJ281-$AF$3)^2+25*(AJ281-$AF$3))*$AH$7,0)+IF(AK281&gt;$AF$3,(58*(AK281-$AF$3)^2+25*(AK281-$AF$3))*$AI$7,0))</f>
        <v>#DIV/0!</v>
      </c>
      <c r="AM281" s="89" t="e">
        <f>IF('Emission Calculations'!$E$9="flat",IF(0.056*'Wind Calculations'!$AG281&gt;$AF$3,1,0),IF(OR(AH281&gt;$AF$3,AI281&gt;$AF$3,AJ281&gt;$AF$3,AND((AK281&gt;$AF$3),$AF$7&gt;0)),1,0))</f>
        <v>#DIV/0!</v>
      </c>
      <c r="AN281" s="47"/>
      <c r="AO281" s="148"/>
      <c r="AP281" s="136"/>
      <c r="AQ281" s="89" t="e">
        <f>'Wind Calculations'!$AP281*LN(10/$AP$4)/LN($AP$5/$AP$4)</f>
        <v>#DIV/0!</v>
      </c>
      <c r="AR281" s="89" t="e">
        <f t="shared" si="96"/>
        <v>#DIV/0!</v>
      </c>
      <c r="AS281" s="89" t="e">
        <f t="shared" si="97"/>
        <v>#DIV/0!</v>
      </c>
      <c r="AT281" s="89" t="e">
        <f t="shared" si="98"/>
        <v>#DIV/0!</v>
      </c>
      <c r="AU281" s="89" t="e">
        <f t="shared" si="99"/>
        <v>#DIV/0!</v>
      </c>
      <c r="AV281" s="89" t="e">
        <f>IF('Emission Calculations'!$F$9="flat",IF(0.053*'Wind Calculations'!$AQ281&gt;$AP$3,58*('Wind Calculations'!$AQ281-$AP$3)^2+25*('Wind Calculations'!$AQ281-$AP$3),0),IF(AR281&gt;$AP$3,(58*(AR281-$AP$3)^2+25*(AR281-$AP$3))*$AP$7,0)+IF(AS281&gt;$AP$3,(58*(AS281-$AP$3)^2+25*(AS281-$AP$3))*$AQ$7,0)+IF(AT281&gt;$AP$3,(58*(AT281-$AP$3)^2+25*(AT281-$AP$3))*$AR$7,0)+IF(AU281&gt;$AP$3,(58*(AU281-$AP$3)^2+25*(AU281-$AP$3))*$AS$7,0))</f>
        <v>#DIV/0!</v>
      </c>
      <c r="AW281" s="89" t="e">
        <f>IF('Emission Calculations'!$F$9="flat",IF(0.056*'Wind Calculations'!$AQ281&gt;$AP$3,1,0),IF(OR(AR281&gt;$AP$3,AS281&gt;$AP$3,AT281&gt;$AP$3,AND((AU281&gt;$AP$3),$AP$7&gt;0)),1,0))</f>
        <v>#DIV/0!</v>
      </c>
    </row>
    <row r="282" spans="1:49">
      <c r="A282" s="148"/>
      <c r="B282" s="136"/>
      <c r="C282" s="89" t="e">
        <f>'Wind Calculations'!$B282*LN(10/$B$4)/LN($B$5/$B$4)</f>
        <v>#DIV/0!</v>
      </c>
      <c r="D282" s="89" t="e">
        <f t="shared" si="80"/>
        <v>#DIV/0!</v>
      </c>
      <c r="E282" s="89" t="e">
        <f t="shared" si="81"/>
        <v>#DIV/0!</v>
      </c>
      <c r="F282" s="89" t="e">
        <f t="shared" si="82"/>
        <v>#DIV/0!</v>
      </c>
      <c r="G282" s="89" t="e">
        <f t="shared" si="83"/>
        <v>#DIV/0!</v>
      </c>
      <c r="H282" s="138" t="e">
        <f>IF('Emission Calculations'!$B$9="flat",IF(0.053*'Wind Calculations'!$C282&gt;$B$3,58*('Wind Calculations'!$C282-$B$3)^2+25*('Wind Calculations'!$C282-$B$3),0),IF(D282&gt;$B$3,(58*(D282-$B$3)^2+25*(D282-$B$3))*$B$7,0)+IF(E282&gt;$B$3,(58*(E282-$B$3)^2+25*(E282-$B$3))*$C$7,0)+IF(F282&gt;$B$3,(58*(F282-$B$3)^2+25*(F282-$B$3))*$D$7,0)+IF(G282&gt;$B$3,(58*(G282-$B$3)^2+25*(G282-$B$3))*$E$7,0))</f>
        <v>#DIV/0!</v>
      </c>
      <c r="I282" s="138" t="e">
        <f>IF('Emission Calculations'!$B$9="flat",IF(0.056*'Wind Calculations'!$C282&gt;$B$3,1,0),IF(OR(D282&gt;$B$3,E282&gt;$B$3,F282&gt;$B$3,AND((G282&gt;$B$3),$B$7&gt;0)),1,0))</f>
        <v>#DIV/0!</v>
      </c>
      <c r="J282" s="139"/>
      <c r="K282" s="148"/>
      <c r="L282" s="136"/>
      <c r="M282" s="89" t="e">
        <f>'Wind Calculations'!$L282*LN(10/$L$4)/LN($L$5/$L$4)</f>
        <v>#DIV/0!</v>
      </c>
      <c r="N282" s="89" t="e">
        <f t="shared" si="84"/>
        <v>#DIV/0!</v>
      </c>
      <c r="O282" s="89" t="e">
        <f t="shared" si="85"/>
        <v>#DIV/0!</v>
      </c>
      <c r="P282" s="89" t="e">
        <f t="shared" si="86"/>
        <v>#DIV/0!</v>
      </c>
      <c r="Q282" s="89" t="e">
        <f t="shared" si="87"/>
        <v>#DIV/0!</v>
      </c>
      <c r="R282" s="89" t="e">
        <f>IF('Emission Calculations'!$C$9="flat",IF(0.053*'Wind Calculations'!$M282&gt;$L$3,58*('Wind Calculations'!$M282-$L$3)^2+25*('Wind Calculations'!$M282-$L$3),0),IF(N282&gt;$L$3,(58*(N282-$L$3)^2+25*(N282-$L$3))*$L$7,0)+IF(O282&gt;$L$3,(58*(O282-$L$3)^2+25*(O282-$L$3))*$M$7,0)+IF(P282&gt;$L$3,(58*(P282-$L$3)^2+25*(P282-$L$3))*$N$7,0)+IF(Q282&gt;$L$3,(58*(Q282-$L$3)^2+25*(Q282-$L$3))*$O$7,0))</f>
        <v>#DIV/0!</v>
      </c>
      <c r="S282" s="89" t="e">
        <f>IF('Emission Calculations'!$C$9="flat",IF(0.056*'Wind Calculations'!$M282&gt;$L$3,1,0),IF(OR(N282&gt;$L$3,O282&gt;$L$3,P282&gt;$L$3,AND((Q282&gt;$L$3),$L$7&gt;0)),1,0))</f>
        <v>#DIV/0!</v>
      </c>
      <c r="T282" s="47"/>
      <c r="U282" s="148"/>
      <c r="V282" s="136"/>
      <c r="W282" s="89" t="e">
        <f>'Wind Calculations'!$V282*LN(10/$V$4)/LN($V$5/$V$4)</f>
        <v>#DIV/0!</v>
      </c>
      <c r="X282" s="89" t="e">
        <f t="shared" si="88"/>
        <v>#DIV/0!</v>
      </c>
      <c r="Y282" s="89" t="e">
        <f t="shared" si="89"/>
        <v>#DIV/0!</v>
      </c>
      <c r="Z282" s="89" t="e">
        <f t="shared" si="90"/>
        <v>#DIV/0!</v>
      </c>
      <c r="AA282" s="89" t="e">
        <f t="shared" si="91"/>
        <v>#DIV/0!</v>
      </c>
      <c r="AB282" s="89" t="e">
        <f>IF('Emission Calculations'!$D$9="flat",IF(0.053*'Wind Calculations'!$W282&gt;$V$3,58*('Wind Calculations'!$W282-$L$3)^2+25*('Wind Calculations'!$W282-$L$3),0),IF(X282&gt;$L$3,(58*(X282-$L$3)^2+25*(X282-$L$3))*$V$7,0)+IF(Y282&gt;$V$3,(58*(Y282-$V$3)^2+25*(Y282-$V$3))*$W$7,0)+IF(Z282&gt;$V$3,(58*(Z282-$V$3)^2+25*(Z282-$V$3))*$X$7,0)+IF(AA282&gt;$V$3,(58*(AA282-$V$3)^2+25*(AA282-$V$3))*$Y$7,0))</f>
        <v>#DIV/0!</v>
      </c>
      <c r="AC282" s="89" t="e">
        <f>IF('Emission Calculations'!$D$9="flat",IF(0.056*'Wind Calculations'!$W282&gt;$V$3,1,0),IF(OR(X282&gt;$V$3,Y282&gt;$V$3,Z282&gt;$V$3,AND((AA282&gt;$V$3),$V$7&gt;0)),1,0))</f>
        <v>#DIV/0!</v>
      </c>
      <c r="AD282" s="47"/>
      <c r="AE282" s="148"/>
      <c r="AF282" s="136"/>
      <c r="AG282" s="89" t="e">
        <f>'Wind Calculations'!$AF282*LN(10/$AF$4)/LN($AF$5/$AF$4)</f>
        <v>#DIV/0!</v>
      </c>
      <c r="AH282" s="89" t="e">
        <f t="shared" si="92"/>
        <v>#DIV/0!</v>
      </c>
      <c r="AI282" s="89" t="e">
        <f t="shared" si="93"/>
        <v>#DIV/0!</v>
      </c>
      <c r="AJ282" s="89" t="e">
        <f t="shared" si="94"/>
        <v>#DIV/0!</v>
      </c>
      <c r="AK282" s="89" t="e">
        <f t="shared" si="95"/>
        <v>#DIV/0!</v>
      </c>
      <c r="AL282" s="89" t="e">
        <f>IF('Emission Calculations'!$E$9="flat",IF(0.053*'Wind Calculations'!$AG282&gt;$AF$3,58*('Wind Calculations'!$AG282-$AF$3)^2+25*('Wind Calculations'!$AG282-$AF$3),0),IF(AH282&gt;$AF$3,(58*(AH282-$AF$3)^2+25*(AH282-$AF$3))*$AF$7,0)+IF(AI282&gt;$AF$3,(58*(AI282-$AF$3)^2+25*(AI282-$AF$3))*$AG$7,0)+IF(AJ282&gt;$AF$3,(58*(AJ282-$AF$3)^2+25*(AJ282-$AF$3))*$AH$7,0)+IF(AK282&gt;$AF$3,(58*(AK282-$AF$3)^2+25*(AK282-$AF$3))*$AI$7,0))</f>
        <v>#DIV/0!</v>
      </c>
      <c r="AM282" s="89" t="e">
        <f>IF('Emission Calculations'!$E$9="flat",IF(0.056*'Wind Calculations'!$AG282&gt;$AF$3,1,0),IF(OR(AH282&gt;$AF$3,AI282&gt;$AF$3,AJ282&gt;$AF$3,AND((AK282&gt;$AF$3),$AF$7&gt;0)),1,0))</f>
        <v>#DIV/0!</v>
      </c>
      <c r="AN282" s="47"/>
      <c r="AO282" s="148"/>
      <c r="AP282" s="136"/>
      <c r="AQ282" s="89" t="e">
        <f>'Wind Calculations'!$AP282*LN(10/$AP$4)/LN($AP$5/$AP$4)</f>
        <v>#DIV/0!</v>
      </c>
      <c r="AR282" s="89" t="e">
        <f t="shared" si="96"/>
        <v>#DIV/0!</v>
      </c>
      <c r="AS282" s="89" t="e">
        <f t="shared" si="97"/>
        <v>#DIV/0!</v>
      </c>
      <c r="AT282" s="89" t="e">
        <f t="shared" si="98"/>
        <v>#DIV/0!</v>
      </c>
      <c r="AU282" s="89" t="e">
        <f t="shared" si="99"/>
        <v>#DIV/0!</v>
      </c>
      <c r="AV282" s="89" t="e">
        <f>IF('Emission Calculations'!$F$9="flat",IF(0.053*'Wind Calculations'!$AQ282&gt;$AP$3,58*('Wind Calculations'!$AQ282-$AP$3)^2+25*('Wind Calculations'!$AQ282-$AP$3),0),IF(AR282&gt;$AP$3,(58*(AR282-$AP$3)^2+25*(AR282-$AP$3))*$AP$7,0)+IF(AS282&gt;$AP$3,(58*(AS282-$AP$3)^2+25*(AS282-$AP$3))*$AQ$7,0)+IF(AT282&gt;$AP$3,(58*(AT282-$AP$3)^2+25*(AT282-$AP$3))*$AR$7,0)+IF(AU282&gt;$AP$3,(58*(AU282-$AP$3)^2+25*(AU282-$AP$3))*$AS$7,0))</f>
        <v>#DIV/0!</v>
      </c>
      <c r="AW282" s="89" t="e">
        <f>IF('Emission Calculations'!$F$9="flat",IF(0.056*'Wind Calculations'!$AQ282&gt;$AP$3,1,0),IF(OR(AR282&gt;$AP$3,AS282&gt;$AP$3,AT282&gt;$AP$3,AND((AU282&gt;$AP$3),$AP$7&gt;0)),1,0))</f>
        <v>#DIV/0!</v>
      </c>
    </row>
    <row r="283" spans="1:49">
      <c r="A283" s="148"/>
      <c r="B283" s="136"/>
      <c r="C283" s="89" t="e">
        <f>'Wind Calculations'!$B283*LN(10/$B$4)/LN($B$5/$B$4)</f>
        <v>#DIV/0!</v>
      </c>
      <c r="D283" s="89" t="e">
        <f t="shared" si="80"/>
        <v>#DIV/0!</v>
      </c>
      <c r="E283" s="89" t="e">
        <f t="shared" si="81"/>
        <v>#DIV/0!</v>
      </c>
      <c r="F283" s="89" t="e">
        <f t="shared" si="82"/>
        <v>#DIV/0!</v>
      </c>
      <c r="G283" s="89" t="e">
        <f t="shared" si="83"/>
        <v>#DIV/0!</v>
      </c>
      <c r="H283" s="138" t="e">
        <f>IF('Emission Calculations'!$B$9="flat",IF(0.053*'Wind Calculations'!$C283&gt;$B$3,58*('Wind Calculations'!$C283-$B$3)^2+25*('Wind Calculations'!$C283-$B$3),0),IF(D283&gt;$B$3,(58*(D283-$B$3)^2+25*(D283-$B$3))*$B$7,0)+IF(E283&gt;$B$3,(58*(E283-$B$3)^2+25*(E283-$B$3))*$C$7,0)+IF(F283&gt;$B$3,(58*(F283-$B$3)^2+25*(F283-$B$3))*$D$7,0)+IF(G283&gt;$B$3,(58*(G283-$B$3)^2+25*(G283-$B$3))*$E$7,0))</f>
        <v>#DIV/0!</v>
      </c>
      <c r="I283" s="138" t="e">
        <f>IF('Emission Calculations'!$B$9="flat",IF(0.056*'Wind Calculations'!$C283&gt;$B$3,1,0),IF(OR(D283&gt;$B$3,E283&gt;$B$3,F283&gt;$B$3,AND((G283&gt;$B$3),$B$7&gt;0)),1,0))</f>
        <v>#DIV/0!</v>
      </c>
      <c r="J283" s="139"/>
      <c r="K283" s="148"/>
      <c r="L283" s="136"/>
      <c r="M283" s="89" t="e">
        <f>'Wind Calculations'!$L283*LN(10/$L$4)/LN($L$5/$L$4)</f>
        <v>#DIV/0!</v>
      </c>
      <c r="N283" s="89" t="e">
        <f t="shared" si="84"/>
        <v>#DIV/0!</v>
      </c>
      <c r="O283" s="89" t="e">
        <f t="shared" si="85"/>
        <v>#DIV/0!</v>
      </c>
      <c r="P283" s="89" t="e">
        <f t="shared" si="86"/>
        <v>#DIV/0!</v>
      </c>
      <c r="Q283" s="89" t="e">
        <f t="shared" si="87"/>
        <v>#DIV/0!</v>
      </c>
      <c r="R283" s="89" t="e">
        <f>IF('Emission Calculations'!$C$9="flat",IF(0.053*'Wind Calculations'!$M283&gt;$L$3,58*('Wind Calculations'!$M283-$L$3)^2+25*('Wind Calculations'!$M283-$L$3),0),IF(N283&gt;$L$3,(58*(N283-$L$3)^2+25*(N283-$L$3))*$L$7,0)+IF(O283&gt;$L$3,(58*(O283-$L$3)^2+25*(O283-$L$3))*$M$7,0)+IF(P283&gt;$L$3,(58*(P283-$L$3)^2+25*(P283-$L$3))*$N$7,0)+IF(Q283&gt;$L$3,(58*(Q283-$L$3)^2+25*(Q283-$L$3))*$O$7,0))</f>
        <v>#DIV/0!</v>
      </c>
      <c r="S283" s="89" t="e">
        <f>IF('Emission Calculations'!$C$9="flat",IF(0.056*'Wind Calculations'!$M283&gt;$L$3,1,0),IF(OR(N283&gt;$L$3,O283&gt;$L$3,P283&gt;$L$3,AND((Q283&gt;$L$3),$L$7&gt;0)),1,0))</f>
        <v>#DIV/0!</v>
      </c>
      <c r="T283" s="47"/>
      <c r="U283" s="148"/>
      <c r="V283" s="136"/>
      <c r="W283" s="89" t="e">
        <f>'Wind Calculations'!$V283*LN(10/$V$4)/LN($V$5/$V$4)</f>
        <v>#DIV/0!</v>
      </c>
      <c r="X283" s="89" t="e">
        <f t="shared" si="88"/>
        <v>#DIV/0!</v>
      </c>
      <c r="Y283" s="89" t="e">
        <f t="shared" si="89"/>
        <v>#DIV/0!</v>
      </c>
      <c r="Z283" s="89" t="e">
        <f t="shared" si="90"/>
        <v>#DIV/0!</v>
      </c>
      <c r="AA283" s="89" t="e">
        <f t="shared" si="91"/>
        <v>#DIV/0!</v>
      </c>
      <c r="AB283" s="89" t="e">
        <f>IF('Emission Calculations'!$D$9="flat",IF(0.053*'Wind Calculations'!$W283&gt;$V$3,58*('Wind Calculations'!$W283-$L$3)^2+25*('Wind Calculations'!$W283-$L$3),0),IF(X283&gt;$L$3,(58*(X283-$L$3)^2+25*(X283-$L$3))*$V$7,0)+IF(Y283&gt;$V$3,(58*(Y283-$V$3)^2+25*(Y283-$V$3))*$W$7,0)+IF(Z283&gt;$V$3,(58*(Z283-$V$3)^2+25*(Z283-$V$3))*$X$7,0)+IF(AA283&gt;$V$3,(58*(AA283-$V$3)^2+25*(AA283-$V$3))*$Y$7,0))</f>
        <v>#DIV/0!</v>
      </c>
      <c r="AC283" s="89" t="e">
        <f>IF('Emission Calculations'!$D$9="flat",IF(0.056*'Wind Calculations'!$W283&gt;$V$3,1,0),IF(OR(X283&gt;$V$3,Y283&gt;$V$3,Z283&gt;$V$3,AND((AA283&gt;$V$3),$V$7&gt;0)),1,0))</f>
        <v>#DIV/0!</v>
      </c>
      <c r="AD283" s="47"/>
      <c r="AE283" s="148"/>
      <c r="AF283" s="136"/>
      <c r="AG283" s="89" t="e">
        <f>'Wind Calculations'!$AF283*LN(10/$AF$4)/LN($AF$5/$AF$4)</f>
        <v>#DIV/0!</v>
      </c>
      <c r="AH283" s="89" t="e">
        <f t="shared" si="92"/>
        <v>#DIV/0!</v>
      </c>
      <c r="AI283" s="89" t="e">
        <f t="shared" si="93"/>
        <v>#DIV/0!</v>
      </c>
      <c r="AJ283" s="89" t="e">
        <f t="shared" si="94"/>
        <v>#DIV/0!</v>
      </c>
      <c r="AK283" s="89" t="e">
        <f t="shared" si="95"/>
        <v>#DIV/0!</v>
      </c>
      <c r="AL283" s="89" t="e">
        <f>IF('Emission Calculations'!$E$9="flat",IF(0.053*'Wind Calculations'!$AG283&gt;$AF$3,58*('Wind Calculations'!$AG283-$AF$3)^2+25*('Wind Calculations'!$AG283-$AF$3),0),IF(AH283&gt;$AF$3,(58*(AH283-$AF$3)^2+25*(AH283-$AF$3))*$AF$7,0)+IF(AI283&gt;$AF$3,(58*(AI283-$AF$3)^2+25*(AI283-$AF$3))*$AG$7,0)+IF(AJ283&gt;$AF$3,(58*(AJ283-$AF$3)^2+25*(AJ283-$AF$3))*$AH$7,0)+IF(AK283&gt;$AF$3,(58*(AK283-$AF$3)^2+25*(AK283-$AF$3))*$AI$7,0))</f>
        <v>#DIV/0!</v>
      </c>
      <c r="AM283" s="89" t="e">
        <f>IF('Emission Calculations'!$E$9="flat",IF(0.056*'Wind Calculations'!$AG283&gt;$AF$3,1,0),IF(OR(AH283&gt;$AF$3,AI283&gt;$AF$3,AJ283&gt;$AF$3,AND((AK283&gt;$AF$3),$AF$7&gt;0)),1,0))</f>
        <v>#DIV/0!</v>
      </c>
      <c r="AN283" s="47"/>
      <c r="AO283" s="148"/>
      <c r="AP283" s="136"/>
      <c r="AQ283" s="89" t="e">
        <f>'Wind Calculations'!$AP283*LN(10/$AP$4)/LN($AP$5/$AP$4)</f>
        <v>#DIV/0!</v>
      </c>
      <c r="AR283" s="89" t="e">
        <f t="shared" si="96"/>
        <v>#DIV/0!</v>
      </c>
      <c r="AS283" s="89" t="e">
        <f t="shared" si="97"/>
        <v>#DIV/0!</v>
      </c>
      <c r="AT283" s="89" t="e">
        <f t="shared" si="98"/>
        <v>#DIV/0!</v>
      </c>
      <c r="AU283" s="89" t="e">
        <f t="shared" si="99"/>
        <v>#DIV/0!</v>
      </c>
      <c r="AV283" s="89" t="e">
        <f>IF('Emission Calculations'!$F$9="flat",IF(0.053*'Wind Calculations'!$AQ283&gt;$AP$3,58*('Wind Calculations'!$AQ283-$AP$3)^2+25*('Wind Calculations'!$AQ283-$AP$3),0),IF(AR283&gt;$AP$3,(58*(AR283-$AP$3)^2+25*(AR283-$AP$3))*$AP$7,0)+IF(AS283&gt;$AP$3,(58*(AS283-$AP$3)^2+25*(AS283-$AP$3))*$AQ$7,0)+IF(AT283&gt;$AP$3,(58*(AT283-$AP$3)^2+25*(AT283-$AP$3))*$AR$7,0)+IF(AU283&gt;$AP$3,(58*(AU283-$AP$3)^2+25*(AU283-$AP$3))*$AS$7,0))</f>
        <v>#DIV/0!</v>
      </c>
      <c r="AW283" s="89" t="e">
        <f>IF('Emission Calculations'!$F$9="flat",IF(0.056*'Wind Calculations'!$AQ283&gt;$AP$3,1,0),IF(OR(AR283&gt;$AP$3,AS283&gt;$AP$3,AT283&gt;$AP$3,AND((AU283&gt;$AP$3),$AP$7&gt;0)),1,0))</f>
        <v>#DIV/0!</v>
      </c>
    </row>
    <row r="284" spans="1:49">
      <c r="A284" s="148"/>
      <c r="B284" s="136"/>
      <c r="C284" s="89" t="e">
        <f>'Wind Calculations'!$B284*LN(10/$B$4)/LN($B$5/$B$4)</f>
        <v>#DIV/0!</v>
      </c>
      <c r="D284" s="89" t="e">
        <f t="shared" si="80"/>
        <v>#DIV/0!</v>
      </c>
      <c r="E284" s="89" t="e">
        <f t="shared" si="81"/>
        <v>#DIV/0!</v>
      </c>
      <c r="F284" s="89" t="e">
        <f t="shared" si="82"/>
        <v>#DIV/0!</v>
      </c>
      <c r="G284" s="89" t="e">
        <f t="shared" si="83"/>
        <v>#DIV/0!</v>
      </c>
      <c r="H284" s="138" t="e">
        <f>IF('Emission Calculations'!$B$9="flat",IF(0.053*'Wind Calculations'!$C284&gt;$B$3,58*('Wind Calculations'!$C284-$B$3)^2+25*('Wind Calculations'!$C284-$B$3),0),IF(D284&gt;$B$3,(58*(D284-$B$3)^2+25*(D284-$B$3))*$B$7,0)+IF(E284&gt;$B$3,(58*(E284-$B$3)^2+25*(E284-$B$3))*$C$7,0)+IF(F284&gt;$B$3,(58*(F284-$B$3)^2+25*(F284-$B$3))*$D$7,0)+IF(G284&gt;$B$3,(58*(G284-$B$3)^2+25*(G284-$B$3))*$E$7,0))</f>
        <v>#DIV/0!</v>
      </c>
      <c r="I284" s="138" t="e">
        <f>IF('Emission Calculations'!$B$9="flat",IF(0.056*'Wind Calculations'!$C284&gt;$B$3,1,0),IF(OR(D284&gt;$B$3,E284&gt;$B$3,F284&gt;$B$3,AND((G284&gt;$B$3),$B$7&gt;0)),1,0))</f>
        <v>#DIV/0!</v>
      </c>
      <c r="J284" s="139"/>
      <c r="K284" s="148"/>
      <c r="L284" s="136"/>
      <c r="M284" s="89" t="e">
        <f>'Wind Calculations'!$L284*LN(10/$L$4)/LN($L$5/$L$4)</f>
        <v>#DIV/0!</v>
      </c>
      <c r="N284" s="89" t="e">
        <f t="shared" si="84"/>
        <v>#DIV/0!</v>
      </c>
      <c r="O284" s="89" t="e">
        <f t="shared" si="85"/>
        <v>#DIV/0!</v>
      </c>
      <c r="P284" s="89" t="e">
        <f t="shared" si="86"/>
        <v>#DIV/0!</v>
      </c>
      <c r="Q284" s="89" t="e">
        <f t="shared" si="87"/>
        <v>#DIV/0!</v>
      </c>
      <c r="R284" s="89" t="e">
        <f>IF('Emission Calculations'!$C$9="flat",IF(0.053*'Wind Calculations'!$M284&gt;$L$3,58*('Wind Calculations'!$M284-$L$3)^2+25*('Wind Calculations'!$M284-$L$3),0),IF(N284&gt;$L$3,(58*(N284-$L$3)^2+25*(N284-$L$3))*$L$7,0)+IF(O284&gt;$L$3,(58*(O284-$L$3)^2+25*(O284-$L$3))*$M$7,0)+IF(P284&gt;$L$3,(58*(P284-$L$3)^2+25*(P284-$L$3))*$N$7,0)+IF(Q284&gt;$L$3,(58*(Q284-$L$3)^2+25*(Q284-$L$3))*$O$7,0))</f>
        <v>#DIV/0!</v>
      </c>
      <c r="S284" s="89" t="e">
        <f>IF('Emission Calculations'!$C$9="flat",IF(0.056*'Wind Calculations'!$M284&gt;$L$3,1,0),IF(OR(N284&gt;$L$3,O284&gt;$L$3,P284&gt;$L$3,AND((Q284&gt;$L$3),$L$7&gt;0)),1,0))</f>
        <v>#DIV/0!</v>
      </c>
      <c r="T284" s="47"/>
      <c r="U284" s="148"/>
      <c r="V284" s="136"/>
      <c r="W284" s="89" t="e">
        <f>'Wind Calculations'!$V284*LN(10/$V$4)/LN($V$5/$V$4)</f>
        <v>#DIV/0!</v>
      </c>
      <c r="X284" s="89" t="e">
        <f t="shared" si="88"/>
        <v>#DIV/0!</v>
      </c>
      <c r="Y284" s="89" t="e">
        <f t="shared" si="89"/>
        <v>#DIV/0!</v>
      </c>
      <c r="Z284" s="89" t="e">
        <f t="shared" si="90"/>
        <v>#DIV/0!</v>
      </c>
      <c r="AA284" s="89" t="e">
        <f t="shared" si="91"/>
        <v>#DIV/0!</v>
      </c>
      <c r="AB284" s="89" t="e">
        <f>IF('Emission Calculations'!$D$9="flat",IF(0.053*'Wind Calculations'!$W284&gt;$V$3,58*('Wind Calculations'!$W284-$L$3)^2+25*('Wind Calculations'!$W284-$L$3),0),IF(X284&gt;$L$3,(58*(X284-$L$3)^2+25*(X284-$L$3))*$V$7,0)+IF(Y284&gt;$V$3,(58*(Y284-$V$3)^2+25*(Y284-$V$3))*$W$7,0)+IF(Z284&gt;$V$3,(58*(Z284-$V$3)^2+25*(Z284-$V$3))*$X$7,0)+IF(AA284&gt;$V$3,(58*(AA284-$V$3)^2+25*(AA284-$V$3))*$Y$7,0))</f>
        <v>#DIV/0!</v>
      </c>
      <c r="AC284" s="89" t="e">
        <f>IF('Emission Calculations'!$D$9="flat",IF(0.056*'Wind Calculations'!$W284&gt;$V$3,1,0),IF(OR(X284&gt;$V$3,Y284&gt;$V$3,Z284&gt;$V$3,AND((AA284&gt;$V$3),$V$7&gt;0)),1,0))</f>
        <v>#DIV/0!</v>
      </c>
      <c r="AD284" s="47"/>
      <c r="AE284" s="148"/>
      <c r="AF284" s="136"/>
      <c r="AG284" s="89" t="e">
        <f>'Wind Calculations'!$AF284*LN(10/$AF$4)/LN($AF$5/$AF$4)</f>
        <v>#DIV/0!</v>
      </c>
      <c r="AH284" s="89" t="e">
        <f t="shared" si="92"/>
        <v>#DIV/0!</v>
      </c>
      <c r="AI284" s="89" t="e">
        <f t="shared" si="93"/>
        <v>#DIV/0!</v>
      </c>
      <c r="AJ284" s="89" t="e">
        <f t="shared" si="94"/>
        <v>#DIV/0!</v>
      </c>
      <c r="AK284" s="89" t="e">
        <f t="shared" si="95"/>
        <v>#DIV/0!</v>
      </c>
      <c r="AL284" s="89" t="e">
        <f>IF('Emission Calculations'!$E$9="flat",IF(0.053*'Wind Calculations'!$AG284&gt;$AF$3,58*('Wind Calculations'!$AG284-$AF$3)^2+25*('Wind Calculations'!$AG284-$AF$3),0),IF(AH284&gt;$AF$3,(58*(AH284-$AF$3)^2+25*(AH284-$AF$3))*$AF$7,0)+IF(AI284&gt;$AF$3,(58*(AI284-$AF$3)^2+25*(AI284-$AF$3))*$AG$7,0)+IF(AJ284&gt;$AF$3,(58*(AJ284-$AF$3)^2+25*(AJ284-$AF$3))*$AH$7,0)+IF(AK284&gt;$AF$3,(58*(AK284-$AF$3)^2+25*(AK284-$AF$3))*$AI$7,0))</f>
        <v>#DIV/0!</v>
      </c>
      <c r="AM284" s="89" t="e">
        <f>IF('Emission Calculations'!$E$9="flat",IF(0.056*'Wind Calculations'!$AG284&gt;$AF$3,1,0),IF(OR(AH284&gt;$AF$3,AI284&gt;$AF$3,AJ284&gt;$AF$3,AND((AK284&gt;$AF$3),$AF$7&gt;0)),1,0))</f>
        <v>#DIV/0!</v>
      </c>
      <c r="AN284" s="47"/>
      <c r="AO284" s="148"/>
      <c r="AP284" s="136"/>
      <c r="AQ284" s="89" t="e">
        <f>'Wind Calculations'!$AP284*LN(10/$AP$4)/LN($AP$5/$AP$4)</f>
        <v>#DIV/0!</v>
      </c>
      <c r="AR284" s="89" t="e">
        <f t="shared" si="96"/>
        <v>#DIV/0!</v>
      </c>
      <c r="AS284" s="89" t="e">
        <f t="shared" si="97"/>
        <v>#DIV/0!</v>
      </c>
      <c r="AT284" s="89" t="e">
        <f t="shared" si="98"/>
        <v>#DIV/0!</v>
      </c>
      <c r="AU284" s="89" t="e">
        <f t="shared" si="99"/>
        <v>#DIV/0!</v>
      </c>
      <c r="AV284" s="89" t="e">
        <f>IF('Emission Calculations'!$F$9="flat",IF(0.053*'Wind Calculations'!$AQ284&gt;$AP$3,58*('Wind Calculations'!$AQ284-$AP$3)^2+25*('Wind Calculations'!$AQ284-$AP$3),0),IF(AR284&gt;$AP$3,(58*(AR284-$AP$3)^2+25*(AR284-$AP$3))*$AP$7,0)+IF(AS284&gt;$AP$3,(58*(AS284-$AP$3)^2+25*(AS284-$AP$3))*$AQ$7,0)+IF(AT284&gt;$AP$3,(58*(AT284-$AP$3)^2+25*(AT284-$AP$3))*$AR$7,0)+IF(AU284&gt;$AP$3,(58*(AU284-$AP$3)^2+25*(AU284-$AP$3))*$AS$7,0))</f>
        <v>#DIV/0!</v>
      </c>
      <c r="AW284" s="89" t="e">
        <f>IF('Emission Calculations'!$F$9="flat",IF(0.056*'Wind Calculations'!$AQ284&gt;$AP$3,1,0),IF(OR(AR284&gt;$AP$3,AS284&gt;$AP$3,AT284&gt;$AP$3,AND((AU284&gt;$AP$3),$AP$7&gt;0)),1,0))</f>
        <v>#DIV/0!</v>
      </c>
    </row>
    <row r="285" spans="1:49">
      <c r="A285" s="148"/>
      <c r="B285" s="136"/>
      <c r="C285" s="89" t="e">
        <f>'Wind Calculations'!$B285*LN(10/$B$4)/LN($B$5/$B$4)</f>
        <v>#DIV/0!</v>
      </c>
      <c r="D285" s="89" t="e">
        <f t="shared" si="80"/>
        <v>#DIV/0!</v>
      </c>
      <c r="E285" s="89" t="e">
        <f t="shared" si="81"/>
        <v>#DIV/0!</v>
      </c>
      <c r="F285" s="89" t="e">
        <f t="shared" si="82"/>
        <v>#DIV/0!</v>
      </c>
      <c r="G285" s="89" t="e">
        <f t="shared" si="83"/>
        <v>#DIV/0!</v>
      </c>
      <c r="H285" s="138" t="e">
        <f>IF('Emission Calculations'!$B$9="flat",IF(0.053*'Wind Calculations'!$C285&gt;$B$3,58*('Wind Calculations'!$C285-$B$3)^2+25*('Wind Calculations'!$C285-$B$3),0),IF(D285&gt;$B$3,(58*(D285-$B$3)^2+25*(D285-$B$3))*$B$7,0)+IF(E285&gt;$B$3,(58*(E285-$B$3)^2+25*(E285-$B$3))*$C$7,0)+IF(F285&gt;$B$3,(58*(F285-$B$3)^2+25*(F285-$B$3))*$D$7,0)+IF(G285&gt;$B$3,(58*(G285-$B$3)^2+25*(G285-$B$3))*$E$7,0))</f>
        <v>#DIV/0!</v>
      </c>
      <c r="I285" s="138" t="e">
        <f>IF('Emission Calculations'!$B$9="flat",IF(0.056*'Wind Calculations'!$C285&gt;$B$3,1,0),IF(OR(D285&gt;$B$3,E285&gt;$B$3,F285&gt;$B$3,AND((G285&gt;$B$3),$B$7&gt;0)),1,0))</f>
        <v>#DIV/0!</v>
      </c>
      <c r="J285" s="139"/>
      <c r="K285" s="148"/>
      <c r="L285" s="136"/>
      <c r="M285" s="89" t="e">
        <f>'Wind Calculations'!$L285*LN(10/$L$4)/LN($L$5/$L$4)</f>
        <v>#DIV/0!</v>
      </c>
      <c r="N285" s="89" t="e">
        <f t="shared" si="84"/>
        <v>#DIV/0!</v>
      </c>
      <c r="O285" s="89" t="e">
        <f t="shared" si="85"/>
        <v>#DIV/0!</v>
      </c>
      <c r="P285" s="89" t="e">
        <f t="shared" si="86"/>
        <v>#DIV/0!</v>
      </c>
      <c r="Q285" s="89" t="e">
        <f t="shared" si="87"/>
        <v>#DIV/0!</v>
      </c>
      <c r="R285" s="89" t="e">
        <f>IF('Emission Calculations'!$C$9="flat",IF(0.053*'Wind Calculations'!$M285&gt;$L$3,58*('Wind Calculations'!$M285-$L$3)^2+25*('Wind Calculations'!$M285-$L$3),0),IF(N285&gt;$L$3,(58*(N285-$L$3)^2+25*(N285-$L$3))*$L$7,0)+IF(O285&gt;$L$3,(58*(O285-$L$3)^2+25*(O285-$L$3))*$M$7,0)+IF(P285&gt;$L$3,(58*(P285-$L$3)^2+25*(P285-$L$3))*$N$7,0)+IF(Q285&gt;$L$3,(58*(Q285-$L$3)^2+25*(Q285-$L$3))*$O$7,0))</f>
        <v>#DIV/0!</v>
      </c>
      <c r="S285" s="89" t="e">
        <f>IF('Emission Calculations'!$C$9="flat",IF(0.056*'Wind Calculations'!$M285&gt;$L$3,1,0),IF(OR(N285&gt;$L$3,O285&gt;$L$3,P285&gt;$L$3,AND((Q285&gt;$L$3),$L$7&gt;0)),1,0))</f>
        <v>#DIV/0!</v>
      </c>
      <c r="T285" s="47"/>
      <c r="U285" s="148"/>
      <c r="V285" s="136"/>
      <c r="W285" s="89" t="e">
        <f>'Wind Calculations'!$V285*LN(10/$V$4)/LN($V$5/$V$4)</f>
        <v>#DIV/0!</v>
      </c>
      <c r="X285" s="89" t="e">
        <f t="shared" si="88"/>
        <v>#DIV/0!</v>
      </c>
      <c r="Y285" s="89" t="e">
        <f t="shared" si="89"/>
        <v>#DIV/0!</v>
      </c>
      <c r="Z285" s="89" t="e">
        <f t="shared" si="90"/>
        <v>#DIV/0!</v>
      </c>
      <c r="AA285" s="89" t="e">
        <f t="shared" si="91"/>
        <v>#DIV/0!</v>
      </c>
      <c r="AB285" s="89" t="e">
        <f>IF('Emission Calculations'!$D$9="flat",IF(0.053*'Wind Calculations'!$W285&gt;$V$3,58*('Wind Calculations'!$W285-$L$3)^2+25*('Wind Calculations'!$W285-$L$3),0),IF(X285&gt;$L$3,(58*(X285-$L$3)^2+25*(X285-$L$3))*$V$7,0)+IF(Y285&gt;$V$3,(58*(Y285-$V$3)^2+25*(Y285-$V$3))*$W$7,0)+IF(Z285&gt;$V$3,(58*(Z285-$V$3)^2+25*(Z285-$V$3))*$X$7,0)+IF(AA285&gt;$V$3,(58*(AA285-$V$3)^2+25*(AA285-$V$3))*$Y$7,0))</f>
        <v>#DIV/0!</v>
      </c>
      <c r="AC285" s="89" t="e">
        <f>IF('Emission Calculations'!$D$9="flat",IF(0.056*'Wind Calculations'!$W285&gt;$V$3,1,0),IF(OR(X285&gt;$V$3,Y285&gt;$V$3,Z285&gt;$V$3,AND((AA285&gt;$V$3),$V$7&gt;0)),1,0))</f>
        <v>#DIV/0!</v>
      </c>
      <c r="AD285" s="47"/>
      <c r="AE285" s="148"/>
      <c r="AF285" s="136"/>
      <c r="AG285" s="89" t="e">
        <f>'Wind Calculations'!$AF285*LN(10/$AF$4)/LN($AF$5/$AF$4)</f>
        <v>#DIV/0!</v>
      </c>
      <c r="AH285" s="89" t="e">
        <f t="shared" si="92"/>
        <v>#DIV/0!</v>
      </c>
      <c r="AI285" s="89" t="e">
        <f t="shared" si="93"/>
        <v>#DIV/0!</v>
      </c>
      <c r="AJ285" s="89" t="e">
        <f t="shared" si="94"/>
        <v>#DIV/0!</v>
      </c>
      <c r="AK285" s="89" t="e">
        <f t="shared" si="95"/>
        <v>#DIV/0!</v>
      </c>
      <c r="AL285" s="89" t="e">
        <f>IF('Emission Calculations'!$E$9="flat",IF(0.053*'Wind Calculations'!$AG285&gt;$AF$3,58*('Wind Calculations'!$AG285-$AF$3)^2+25*('Wind Calculations'!$AG285-$AF$3),0),IF(AH285&gt;$AF$3,(58*(AH285-$AF$3)^2+25*(AH285-$AF$3))*$AF$7,0)+IF(AI285&gt;$AF$3,(58*(AI285-$AF$3)^2+25*(AI285-$AF$3))*$AG$7,0)+IF(AJ285&gt;$AF$3,(58*(AJ285-$AF$3)^2+25*(AJ285-$AF$3))*$AH$7,0)+IF(AK285&gt;$AF$3,(58*(AK285-$AF$3)^2+25*(AK285-$AF$3))*$AI$7,0))</f>
        <v>#DIV/0!</v>
      </c>
      <c r="AM285" s="89" t="e">
        <f>IF('Emission Calculations'!$E$9="flat",IF(0.056*'Wind Calculations'!$AG285&gt;$AF$3,1,0),IF(OR(AH285&gt;$AF$3,AI285&gt;$AF$3,AJ285&gt;$AF$3,AND((AK285&gt;$AF$3),$AF$7&gt;0)),1,0))</f>
        <v>#DIV/0!</v>
      </c>
      <c r="AN285" s="47"/>
      <c r="AO285" s="148"/>
      <c r="AP285" s="136"/>
      <c r="AQ285" s="89" t="e">
        <f>'Wind Calculations'!$AP285*LN(10/$AP$4)/LN($AP$5/$AP$4)</f>
        <v>#DIV/0!</v>
      </c>
      <c r="AR285" s="89" t="e">
        <f t="shared" si="96"/>
        <v>#DIV/0!</v>
      </c>
      <c r="AS285" s="89" t="e">
        <f t="shared" si="97"/>
        <v>#DIV/0!</v>
      </c>
      <c r="AT285" s="89" t="e">
        <f t="shared" si="98"/>
        <v>#DIV/0!</v>
      </c>
      <c r="AU285" s="89" t="e">
        <f t="shared" si="99"/>
        <v>#DIV/0!</v>
      </c>
      <c r="AV285" s="89" t="e">
        <f>IF('Emission Calculations'!$F$9="flat",IF(0.053*'Wind Calculations'!$AQ285&gt;$AP$3,58*('Wind Calculations'!$AQ285-$AP$3)^2+25*('Wind Calculations'!$AQ285-$AP$3),0),IF(AR285&gt;$AP$3,(58*(AR285-$AP$3)^2+25*(AR285-$AP$3))*$AP$7,0)+IF(AS285&gt;$AP$3,(58*(AS285-$AP$3)^2+25*(AS285-$AP$3))*$AQ$7,0)+IF(AT285&gt;$AP$3,(58*(AT285-$AP$3)^2+25*(AT285-$AP$3))*$AR$7,0)+IF(AU285&gt;$AP$3,(58*(AU285-$AP$3)^2+25*(AU285-$AP$3))*$AS$7,0))</f>
        <v>#DIV/0!</v>
      </c>
      <c r="AW285" s="89" t="e">
        <f>IF('Emission Calculations'!$F$9="flat",IF(0.056*'Wind Calculations'!$AQ285&gt;$AP$3,1,0),IF(OR(AR285&gt;$AP$3,AS285&gt;$AP$3,AT285&gt;$AP$3,AND((AU285&gt;$AP$3),$AP$7&gt;0)),1,0))</f>
        <v>#DIV/0!</v>
      </c>
    </row>
    <row r="286" spans="1:49">
      <c r="A286" s="148"/>
      <c r="B286" s="136"/>
      <c r="C286" s="89" t="e">
        <f>'Wind Calculations'!$B286*LN(10/$B$4)/LN($B$5/$B$4)</f>
        <v>#DIV/0!</v>
      </c>
      <c r="D286" s="89" t="e">
        <f t="shared" si="80"/>
        <v>#DIV/0!</v>
      </c>
      <c r="E286" s="89" t="e">
        <f t="shared" si="81"/>
        <v>#DIV/0!</v>
      </c>
      <c r="F286" s="89" t="e">
        <f t="shared" si="82"/>
        <v>#DIV/0!</v>
      </c>
      <c r="G286" s="89" t="e">
        <f t="shared" si="83"/>
        <v>#DIV/0!</v>
      </c>
      <c r="H286" s="138" t="e">
        <f>IF('Emission Calculations'!$B$9="flat",IF(0.053*'Wind Calculations'!$C286&gt;$B$3,58*('Wind Calculations'!$C286-$B$3)^2+25*('Wind Calculations'!$C286-$B$3),0),IF(D286&gt;$B$3,(58*(D286-$B$3)^2+25*(D286-$B$3))*$B$7,0)+IF(E286&gt;$B$3,(58*(E286-$B$3)^2+25*(E286-$B$3))*$C$7,0)+IF(F286&gt;$B$3,(58*(F286-$B$3)^2+25*(F286-$B$3))*$D$7,0)+IF(G286&gt;$B$3,(58*(G286-$B$3)^2+25*(G286-$B$3))*$E$7,0))</f>
        <v>#DIV/0!</v>
      </c>
      <c r="I286" s="138" t="e">
        <f>IF('Emission Calculations'!$B$9="flat",IF(0.056*'Wind Calculations'!$C286&gt;$B$3,1,0),IF(OR(D286&gt;$B$3,E286&gt;$B$3,F286&gt;$B$3,AND((G286&gt;$B$3),$B$7&gt;0)),1,0))</f>
        <v>#DIV/0!</v>
      </c>
      <c r="J286" s="139"/>
      <c r="K286" s="148"/>
      <c r="L286" s="136"/>
      <c r="M286" s="89" t="e">
        <f>'Wind Calculations'!$L286*LN(10/$L$4)/LN($L$5/$L$4)</f>
        <v>#DIV/0!</v>
      </c>
      <c r="N286" s="89" t="e">
        <f t="shared" si="84"/>
        <v>#DIV/0!</v>
      </c>
      <c r="O286" s="89" t="e">
        <f t="shared" si="85"/>
        <v>#DIV/0!</v>
      </c>
      <c r="P286" s="89" t="e">
        <f t="shared" si="86"/>
        <v>#DIV/0!</v>
      </c>
      <c r="Q286" s="89" t="e">
        <f t="shared" si="87"/>
        <v>#DIV/0!</v>
      </c>
      <c r="R286" s="89" t="e">
        <f>IF('Emission Calculations'!$C$9="flat",IF(0.053*'Wind Calculations'!$M286&gt;$L$3,58*('Wind Calculations'!$M286-$L$3)^2+25*('Wind Calculations'!$M286-$L$3),0),IF(N286&gt;$L$3,(58*(N286-$L$3)^2+25*(N286-$L$3))*$L$7,0)+IF(O286&gt;$L$3,(58*(O286-$L$3)^2+25*(O286-$L$3))*$M$7,0)+IF(P286&gt;$L$3,(58*(P286-$L$3)^2+25*(P286-$L$3))*$N$7,0)+IF(Q286&gt;$L$3,(58*(Q286-$L$3)^2+25*(Q286-$L$3))*$O$7,0))</f>
        <v>#DIV/0!</v>
      </c>
      <c r="S286" s="89" t="e">
        <f>IF('Emission Calculations'!$C$9="flat",IF(0.056*'Wind Calculations'!$M286&gt;$L$3,1,0),IF(OR(N286&gt;$L$3,O286&gt;$L$3,P286&gt;$L$3,AND((Q286&gt;$L$3),$L$7&gt;0)),1,0))</f>
        <v>#DIV/0!</v>
      </c>
      <c r="T286" s="47"/>
      <c r="U286" s="148"/>
      <c r="V286" s="136"/>
      <c r="W286" s="89" t="e">
        <f>'Wind Calculations'!$V286*LN(10/$V$4)/LN($V$5/$V$4)</f>
        <v>#DIV/0!</v>
      </c>
      <c r="X286" s="89" t="e">
        <f t="shared" si="88"/>
        <v>#DIV/0!</v>
      </c>
      <c r="Y286" s="89" t="e">
        <f t="shared" si="89"/>
        <v>#DIV/0!</v>
      </c>
      <c r="Z286" s="89" t="e">
        <f t="shared" si="90"/>
        <v>#DIV/0!</v>
      </c>
      <c r="AA286" s="89" t="e">
        <f t="shared" si="91"/>
        <v>#DIV/0!</v>
      </c>
      <c r="AB286" s="89" t="e">
        <f>IF('Emission Calculations'!$D$9="flat",IF(0.053*'Wind Calculations'!$W286&gt;$V$3,58*('Wind Calculations'!$W286-$L$3)^2+25*('Wind Calculations'!$W286-$L$3),0),IF(X286&gt;$L$3,(58*(X286-$L$3)^2+25*(X286-$L$3))*$V$7,0)+IF(Y286&gt;$V$3,(58*(Y286-$V$3)^2+25*(Y286-$V$3))*$W$7,0)+IF(Z286&gt;$V$3,(58*(Z286-$V$3)^2+25*(Z286-$V$3))*$X$7,0)+IF(AA286&gt;$V$3,(58*(AA286-$V$3)^2+25*(AA286-$V$3))*$Y$7,0))</f>
        <v>#DIV/0!</v>
      </c>
      <c r="AC286" s="89" t="e">
        <f>IF('Emission Calculations'!$D$9="flat",IF(0.056*'Wind Calculations'!$W286&gt;$V$3,1,0),IF(OR(X286&gt;$V$3,Y286&gt;$V$3,Z286&gt;$V$3,AND((AA286&gt;$V$3),$V$7&gt;0)),1,0))</f>
        <v>#DIV/0!</v>
      </c>
      <c r="AD286" s="47"/>
      <c r="AE286" s="148"/>
      <c r="AF286" s="136"/>
      <c r="AG286" s="89" t="e">
        <f>'Wind Calculations'!$AF286*LN(10/$AF$4)/LN($AF$5/$AF$4)</f>
        <v>#DIV/0!</v>
      </c>
      <c r="AH286" s="89" t="e">
        <f t="shared" si="92"/>
        <v>#DIV/0!</v>
      </c>
      <c r="AI286" s="89" t="e">
        <f t="shared" si="93"/>
        <v>#DIV/0!</v>
      </c>
      <c r="AJ286" s="89" t="e">
        <f t="shared" si="94"/>
        <v>#DIV/0!</v>
      </c>
      <c r="AK286" s="89" t="e">
        <f t="shared" si="95"/>
        <v>#DIV/0!</v>
      </c>
      <c r="AL286" s="89" t="e">
        <f>IF('Emission Calculations'!$E$9="flat",IF(0.053*'Wind Calculations'!$AG286&gt;$AF$3,58*('Wind Calculations'!$AG286-$AF$3)^2+25*('Wind Calculations'!$AG286-$AF$3),0),IF(AH286&gt;$AF$3,(58*(AH286-$AF$3)^2+25*(AH286-$AF$3))*$AF$7,0)+IF(AI286&gt;$AF$3,(58*(AI286-$AF$3)^2+25*(AI286-$AF$3))*$AG$7,0)+IF(AJ286&gt;$AF$3,(58*(AJ286-$AF$3)^2+25*(AJ286-$AF$3))*$AH$7,0)+IF(AK286&gt;$AF$3,(58*(AK286-$AF$3)^2+25*(AK286-$AF$3))*$AI$7,0))</f>
        <v>#DIV/0!</v>
      </c>
      <c r="AM286" s="89" t="e">
        <f>IF('Emission Calculations'!$E$9="flat",IF(0.056*'Wind Calculations'!$AG286&gt;$AF$3,1,0),IF(OR(AH286&gt;$AF$3,AI286&gt;$AF$3,AJ286&gt;$AF$3,AND((AK286&gt;$AF$3),$AF$7&gt;0)),1,0))</f>
        <v>#DIV/0!</v>
      </c>
      <c r="AN286" s="47"/>
      <c r="AO286" s="148"/>
      <c r="AP286" s="136"/>
      <c r="AQ286" s="89" t="e">
        <f>'Wind Calculations'!$AP286*LN(10/$AP$4)/LN($AP$5/$AP$4)</f>
        <v>#DIV/0!</v>
      </c>
      <c r="AR286" s="89" t="e">
        <f t="shared" si="96"/>
        <v>#DIV/0!</v>
      </c>
      <c r="AS286" s="89" t="e">
        <f t="shared" si="97"/>
        <v>#DIV/0!</v>
      </c>
      <c r="AT286" s="89" t="e">
        <f t="shared" si="98"/>
        <v>#DIV/0!</v>
      </c>
      <c r="AU286" s="89" t="e">
        <f t="shared" si="99"/>
        <v>#DIV/0!</v>
      </c>
      <c r="AV286" s="89" t="e">
        <f>IF('Emission Calculations'!$F$9="flat",IF(0.053*'Wind Calculations'!$AQ286&gt;$AP$3,58*('Wind Calculations'!$AQ286-$AP$3)^2+25*('Wind Calculations'!$AQ286-$AP$3),0),IF(AR286&gt;$AP$3,(58*(AR286-$AP$3)^2+25*(AR286-$AP$3))*$AP$7,0)+IF(AS286&gt;$AP$3,(58*(AS286-$AP$3)^2+25*(AS286-$AP$3))*$AQ$7,0)+IF(AT286&gt;$AP$3,(58*(AT286-$AP$3)^2+25*(AT286-$AP$3))*$AR$7,0)+IF(AU286&gt;$AP$3,(58*(AU286-$AP$3)^2+25*(AU286-$AP$3))*$AS$7,0))</f>
        <v>#DIV/0!</v>
      </c>
      <c r="AW286" s="89" t="e">
        <f>IF('Emission Calculations'!$F$9="flat",IF(0.056*'Wind Calculations'!$AQ286&gt;$AP$3,1,0),IF(OR(AR286&gt;$AP$3,AS286&gt;$AP$3,AT286&gt;$AP$3,AND((AU286&gt;$AP$3),$AP$7&gt;0)),1,0))</f>
        <v>#DIV/0!</v>
      </c>
    </row>
    <row r="287" spans="1:49">
      <c r="A287" s="148"/>
      <c r="B287" s="136"/>
      <c r="C287" s="89" t="e">
        <f>'Wind Calculations'!$B287*LN(10/$B$4)/LN($B$5/$B$4)</f>
        <v>#DIV/0!</v>
      </c>
      <c r="D287" s="89" t="e">
        <f t="shared" si="80"/>
        <v>#DIV/0!</v>
      </c>
      <c r="E287" s="89" t="e">
        <f t="shared" si="81"/>
        <v>#DIV/0!</v>
      </c>
      <c r="F287" s="89" t="e">
        <f t="shared" si="82"/>
        <v>#DIV/0!</v>
      </c>
      <c r="G287" s="89" t="e">
        <f t="shared" si="83"/>
        <v>#DIV/0!</v>
      </c>
      <c r="H287" s="138" t="e">
        <f>IF('Emission Calculations'!$B$9="flat",IF(0.053*'Wind Calculations'!$C287&gt;$B$3,58*('Wind Calculations'!$C287-$B$3)^2+25*('Wind Calculations'!$C287-$B$3),0),IF(D287&gt;$B$3,(58*(D287-$B$3)^2+25*(D287-$B$3))*$B$7,0)+IF(E287&gt;$B$3,(58*(E287-$B$3)^2+25*(E287-$B$3))*$C$7,0)+IF(F287&gt;$B$3,(58*(F287-$B$3)^2+25*(F287-$B$3))*$D$7,0)+IF(G287&gt;$B$3,(58*(G287-$B$3)^2+25*(G287-$B$3))*$E$7,0))</f>
        <v>#DIV/0!</v>
      </c>
      <c r="I287" s="138" t="e">
        <f>IF('Emission Calculations'!$B$9="flat",IF(0.056*'Wind Calculations'!$C287&gt;$B$3,1,0),IF(OR(D287&gt;$B$3,E287&gt;$B$3,F287&gt;$B$3,AND((G287&gt;$B$3),$B$7&gt;0)),1,0))</f>
        <v>#DIV/0!</v>
      </c>
      <c r="J287" s="139"/>
      <c r="K287" s="148"/>
      <c r="L287" s="136"/>
      <c r="M287" s="89" t="e">
        <f>'Wind Calculations'!$L287*LN(10/$L$4)/LN($L$5/$L$4)</f>
        <v>#DIV/0!</v>
      </c>
      <c r="N287" s="89" t="e">
        <f t="shared" si="84"/>
        <v>#DIV/0!</v>
      </c>
      <c r="O287" s="89" t="e">
        <f t="shared" si="85"/>
        <v>#DIV/0!</v>
      </c>
      <c r="P287" s="89" t="e">
        <f t="shared" si="86"/>
        <v>#DIV/0!</v>
      </c>
      <c r="Q287" s="89" t="e">
        <f t="shared" si="87"/>
        <v>#DIV/0!</v>
      </c>
      <c r="R287" s="89" t="e">
        <f>IF('Emission Calculations'!$C$9="flat",IF(0.053*'Wind Calculations'!$M287&gt;$L$3,58*('Wind Calculations'!$M287-$L$3)^2+25*('Wind Calculations'!$M287-$L$3),0),IF(N287&gt;$L$3,(58*(N287-$L$3)^2+25*(N287-$L$3))*$L$7,0)+IF(O287&gt;$L$3,(58*(O287-$L$3)^2+25*(O287-$L$3))*$M$7,0)+IF(P287&gt;$L$3,(58*(P287-$L$3)^2+25*(P287-$L$3))*$N$7,0)+IF(Q287&gt;$L$3,(58*(Q287-$L$3)^2+25*(Q287-$L$3))*$O$7,0))</f>
        <v>#DIV/0!</v>
      </c>
      <c r="S287" s="89" t="e">
        <f>IF('Emission Calculations'!$C$9="flat",IF(0.056*'Wind Calculations'!$M287&gt;$L$3,1,0),IF(OR(N287&gt;$L$3,O287&gt;$L$3,P287&gt;$L$3,AND((Q287&gt;$L$3),$L$7&gt;0)),1,0))</f>
        <v>#DIV/0!</v>
      </c>
      <c r="T287" s="47"/>
      <c r="U287" s="148"/>
      <c r="V287" s="136"/>
      <c r="W287" s="89" t="e">
        <f>'Wind Calculations'!$V287*LN(10/$V$4)/LN($V$5/$V$4)</f>
        <v>#DIV/0!</v>
      </c>
      <c r="X287" s="89" t="e">
        <f t="shared" si="88"/>
        <v>#DIV/0!</v>
      </c>
      <c r="Y287" s="89" t="e">
        <f t="shared" si="89"/>
        <v>#DIV/0!</v>
      </c>
      <c r="Z287" s="89" t="e">
        <f t="shared" si="90"/>
        <v>#DIV/0!</v>
      </c>
      <c r="AA287" s="89" t="e">
        <f t="shared" si="91"/>
        <v>#DIV/0!</v>
      </c>
      <c r="AB287" s="89" t="e">
        <f>IF('Emission Calculations'!$D$9="flat",IF(0.053*'Wind Calculations'!$W287&gt;$V$3,58*('Wind Calculations'!$W287-$L$3)^2+25*('Wind Calculations'!$W287-$L$3),0),IF(X287&gt;$L$3,(58*(X287-$L$3)^2+25*(X287-$L$3))*$V$7,0)+IF(Y287&gt;$V$3,(58*(Y287-$V$3)^2+25*(Y287-$V$3))*$W$7,0)+IF(Z287&gt;$V$3,(58*(Z287-$V$3)^2+25*(Z287-$V$3))*$X$7,0)+IF(AA287&gt;$V$3,(58*(AA287-$V$3)^2+25*(AA287-$V$3))*$Y$7,0))</f>
        <v>#DIV/0!</v>
      </c>
      <c r="AC287" s="89" t="e">
        <f>IF('Emission Calculations'!$D$9="flat",IF(0.056*'Wind Calculations'!$W287&gt;$V$3,1,0),IF(OR(X287&gt;$V$3,Y287&gt;$V$3,Z287&gt;$V$3,AND((AA287&gt;$V$3),$V$7&gt;0)),1,0))</f>
        <v>#DIV/0!</v>
      </c>
      <c r="AD287" s="47"/>
      <c r="AE287" s="148"/>
      <c r="AF287" s="136"/>
      <c r="AG287" s="89" t="e">
        <f>'Wind Calculations'!$AF287*LN(10/$AF$4)/LN($AF$5/$AF$4)</f>
        <v>#DIV/0!</v>
      </c>
      <c r="AH287" s="89" t="e">
        <f t="shared" si="92"/>
        <v>#DIV/0!</v>
      </c>
      <c r="AI287" s="89" t="e">
        <f t="shared" si="93"/>
        <v>#DIV/0!</v>
      </c>
      <c r="AJ287" s="89" t="e">
        <f t="shared" si="94"/>
        <v>#DIV/0!</v>
      </c>
      <c r="AK287" s="89" t="e">
        <f t="shared" si="95"/>
        <v>#DIV/0!</v>
      </c>
      <c r="AL287" s="89" t="e">
        <f>IF('Emission Calculations'!$E$9="flat",IF(0.053*'Wind Calculations'!$AG287&gt;$AF$3,58*('Wind Calculations'!$AG287-$AF$3)^2+25*('Wind Calculations'!$AG287-$AF$3),0),IF(AH287&gt;$AF$3,(58*(AH287-$AF$3)^2+25*(AH287-$AF$3))*$AF$7,0)+IF(AI287&gt;$AF$3,(58*(AI287-$AF$3)^2+25*(AI287-$AF$3))*$AG$7,0)+IF(AJ287&gt;$AF$3,(58*(AJ287-$AF$3)^2+25*(AJ287-$AF$3))*$AH$7,0)+IF(AK287&gt;$AF$3,(58*(AK287-$AF$3)^2+25*(AK287-$AF$3))*$AI$7,0))</f>
        <v>#DIV/0!</v>
      </c>
      <c r="AM287" s="89" t="e">
        <f>IF('Emission Calculations'!$E$9="flat",IF(0.056*'Wind Calculations'!$AG287&gt;$AF$3,1,0),IF(OR(AH287&gt;$AF$3,AI287&gt;$AF$3,AJ287&gt;$AF$3,AND((AK287&gt;$AF$3),$AF$7&gt;0)),1,0))</f>
        <v>#DIV/0!</v>
      </c>
      <c r="AN287" s="47"/>
      <c r="AO287" s="148"/>
      <c r="AP287" s="136"/>
      <c r="AQ287" s="89" t="e">
        <f>'Wind Calculations'!$AP287*LN(10/$AP$4)/LN($AP$5/$AP$4)</f>
        <v>#DIV/0!</v>
      </c>
      <c r="AR287" s="89" t="e">
        <f t="shared" si="96"/>
        <v>#DIV/0!</v>
      </c>
      <c r="AS287" s="89" t="e">
        <f t="shared" si="97"/>
        <v>#DIV/0!</v>
      </c>
      <c r="AT287" s="89" t="e">
        <f t="shared" si="98"/>
        <v>#DIV/0!</v>
      </c>
      <c r="AU287" s="89" t="e">
        <f t="shared" si="99"/>
        <v>#DIV/0!</v>
      </c>
      <c r="AV287" s="89" t="e">
        <f>IF('Emission Calculations'!$F$9="flat",IF(0.053*'Wind Calculations'!$AQ287&gt;$AP$3,58*('Wind Calculations'!$AQ287-$AP$3)^2+25*('Wind Calculations'!$AQ287-$AP$3),0),IF(AR287&gt;$AP$3,(58*(AR287-$AP$3)^2+25*(AR287-$AP$3))*$AP$7,0)+IF(AS287&gt;$AP$3,(58*(AS287-$AP$3)^2+25*(AS287-$AP$3))*$AQ$7,0)+IF(AT287&gt;$AP$3,(58*(AT287-$AP$3)^2+25*(AT287-$AP$3))*$AR$7,0)+IF(AU287&gt;$AP$3,(58*(AU287-$AP$3)^2+25*(AU287-$AP$3))*$AS$7,0))</f>
        <v>#DIV/0!</v>
      </c>
      <c r="AW287" s="89" t="e">
        <f>IF('Emission Calculations'!$F$9="flat",IF(0.056*'Wind Calculations'!$AQ287&gt;$AP$3,1,0),IF(OR(AR287&gt;$AP$3,AS287&gt;$AP$3,AT287&gt;$AP$3,AND((AU287&gt;$AP$3),$AP$7&gt;0)),1,0))</f>
        <v>#DIV/0!</v>
      </c>
    </row>
    <row r="288" spans="1:49">
      <c r="A288" s="148"/>
      <c r="B288" s="136"/>
      <c r="C288" s="89" t="e">
        <f>'Wind Calculations'!$B288*LN(10/$B$4)/LN($B$5/$B$4)</f>
        <v>#DIV/0!</v>
      </c>
      <c r="D288" s="89" t="e">
        <f t="shared" si="80"/>
        <v>#DIV/0!</v>
      </c>
      <c r="E288" s="89" t="e">
        <f t="shared" si="81"/>
        <v>#DIV/0!</v>
      </c>
      <c r="F288" s="89" t="e">
        <f t="shared" si="82"/>
        <v>#DIV/0!</v>
      </c>
      <c r="G288" s="89" t="e">
        <f t="shared" si="83"/>
        <v>#DIV/0!</v>
      </c>
      <c r="H288" s="138" t="e">
        <f>IF('Emission Calculations'!$B$9="flat",IF(0.053*'Wind Calculations'!$C288&gt;$B$3,58*('Wind Calculations'!$C288-$B$3)^2+25*('Wind Calculations'!$C288-$B$3),0),IF(D288&gt;$B$3,(58*(D288-$B$3)^2+25*(D288-$B$3))*$B$7,0)+IF(E288&gt;$B$3,(58*(E288-$B$3)^2+25*(E288-$B$3))*$C$7,0)+IF(F288&gt;$B$3,(58*(F288-$B$3)^2+25*(F288-$B$3))*$D$7,0)+IF(G288&gt;$B$3,(58*(G288-$B$3)^2+25*(G288-$B$3))*$E$7,0))</f>
        <v>#DIV/0!</v>
      </c>
      <c r="I288" s="138" t="e">
        <f>IF('Emission Calculations'!$B$9="flat",IF(0.056*'Wind Calculations'!$C288&gt;$B$3,1,0),IF(OR(D288&gt;$B$3,E288&gt;$B$3,F288&gt;$B$3,AND((G288&gt;$B$3),$B$7&gt;0)),1,0))</f>
        <v>#DIV/0!</v>
      </c>
      <c r="J288" s="139"/>
      <c r="K288" s="148"/>
      <c r="L288" s="136"/>
      <c r="M288" s="89" t="e">
        <f>'Wind Calculations'!$L288*LN(10/$L$4)/LN($L$5/$L$4)</f>
        <v>#DIV/0!</v>
      </c>
      <c r="N288" s="89" t="e">
        <f t="shared" si="84"/>
        <v>#DIV/0!</v>
      </c>
      <c r="O288" s="89" t="e">
        <f t="shared" si="85"/>
        <v>#DIV/0!</v>
      </c>
      <c r="P288" s="89" t="e">
        <f t="shared" si="86"/>
        <v>#DIV/0!</v>
      </c>
      <c r="Q288" s="89" t="e">
        <f t="shared" si="87"/>
        <v>#DIV/0!</v>
      </c>
      <c r="R288" s="89" t="e">
        <f>IF('Emission Calculations'!$C$9="flat",IF(0.053*'Wind Calculations'!$M288&gt;$L$3,58*('Wind Calculations'!$M288-$L$3)^2+25*('Wind Calculations'!$M288-$L$3),0),IF(N288&gt;$L$3,(58*(N288-$L$3)^2+25*(N288-$L$3))*$L$7,0)+IF(O288&gt;$L$3,(58*(O288-$L$3)^2+25*(O288-$L$3))*$M$7,0)+IF(P288&gt;$L$3,(58*(P288-$L$3)^2+25*(P288-$L$3))*$N$7,0)+IF(Q288&gt;$L$3,(58*(Q288-$L$3)^2+25*(Q288-$L$3))*$O$7,0))</f>
        <v>#DIV/0!</v>
      </c>
      <c r="S288" s="89" t="e">
        <f>IF('Emission Calculations'!$C$9="flat",IF(0.056*'Wind Calculations'!$M288&gt;$L$3,1,0),IF(OR(N288&gt;$L$3,O288&gt;$L$3,P288&gt;$L$3,AND((Q288&gt;$L$3),$L$7&gt;0)),1,0))</f>
        <v>#DIV/0!</v>
      </c>
      <c r="T288" s="47"/>
      <c r="U288" s="148"/>
      <c r="V288" s="136"/>
      <c r="W288" s="89" t="e">
        <f>'Wind Calculations'!$V288*LN(10/$V$4)/LN($V$5/$V$4)</f>
        <v>#DIV/0!</v>
      </c>
      <c r="X288" s="89" t="e">
        <f t="shared" si="88"/>
        <v>#DIV/0!</v>
      </c>
      <c r="Y288" s="89" t="e">
        <f t="shared" si="89"/>
        <v>#DIV/0!</v>
      </c>
      <c r="Z288" s="89" t="e">
        <f t="shared" si="90"/>
        <v>#DIV/0!</v>
      </c>
      <c r="AA288" s="89" t="e">
        <f t="shared" si="91"/>
        <v>#DIV/0!</v>
      </c>
      <c r="AB288" s="89" t="e">
        <f>IF('Emission Calculations'!$D$9="flat",IF(0.053*'Wind Calculations'!$W288&gt;$V$3,58*('Wind Calculations'!$W288-$L$3)^2+25*('Wind Calculations'!$W288-$L$3),0),IF(X288&gt;$L$3,(58*(X288-$L$3)^2+25*(X288-$L$3))*$V$7,0)+IF(Y288&gt;$V$3,(58*(Y288-$V$3)^2+25*(Y288-$V$3))*$W$7,0)+IF(Z288&gt;$V$3,(58*(Z288-$V$3)^2+25*(Z288-$V$3))*$X$7,0)+IF(AA288&gt;$V$3,(58*(AA288-$V$3)^2+25*(AA288-$V$3))*$Y$7,0))</f>
        <v>#DIV/0!</v>
      </c>
      <c r="AC288" s="89" t="e">
        <f>IF('Emission Calculations'!$D$9="flat",IF(0.056*'Wind Calculations'!$W288&gt;$V$3,1,0),IF(OR(X288&gt;$V$3,Y288&gt;$V$3,Z288&gt;$V$3,AND((AA288&gt;$V$3),$V$7&gt;0)),1,0))</f>
        <v>#DIV/0!</v>
      </c>
      <c r="AD288" s="47"/>
      <c r="AE288" s="148"/>
      <c r="AF288" s="136"/>
      <c r="AG288" s="89" t="e">
        <f>'Wind Calculations'!$AF288*LN(10/$AF$4)/LN($AF$5/$AF$4)</f>
        <v>#DIV/0!</v>
      </c>
      <c r="AH288" s="89" t="e">
        <f t="shared" si="92"/>
        <v>#DIV/0!</v>
      </c>
      <c r="AI288" s="89" t="e">
        <f t="shared" si="93"/>
        <v>#DIV/0!</v>
      </c>
      <c r="AJ288" s="89" t="e">
        <f t="shared" si="94"/>
        <v>#DIV/0!</v>
      </c>
      <c r="AK288" s="89" t="e">
        <f t="shared" si="95"/>
        <v>#DIV/0!</v>
      </c>
      <c r="AL288" s="89" t="e">
        <f>IF('Emission Calculations'!$E$9="flat",IF(0.053*'Wind Calculations'!$AG288&gt;$AF$3,58*('Wind Calculations'!$AG288-$AF$3)^2+25*('Wind Calculations'!$AG288-$AF$3),0),IF(AH288&gt;$AF$3,(58*(AH288-$AF$3)^2+25*(AH288-$AF$3))*$AF$7,0)+IF(AI288&gt;$AF$3,(58*(AI288-$AF$3)^2+25*(AI288-$AF$3))*$AG$7,0)+IF(AJ288&gt;$AF$3,(58*(AJ288-$AF$3)^2+25*(AJ288-$AF$3))*$AH$7,0)+IF(AK288&gt;$AF$3,(58*(AK288-$AF$3)^2+25*(AK288-$AF$3))*$AI$7,0))</f>
        <v>#DIV/0!</v>
      </c>
      <c r="AM288" s="89" t="e">
        <f>IF('Emission Calculations'!$E$9="flat",IF(0.056*'Wind Calculations'!$AG288&gt;$AF$3,1,0),IF(OR(AH288&gt;$AF$3,AI288&gt;$AF$3,AJ288&gt;$AF$3,AND((AK288&gt;$AF$3),$AF$7&gt;0)),1,0))</f>
        <v>#DIV/0!</v>
      </c>
      <c r="AN288" s="47"/>
      <c r="AO288" s="148"/>
      <c r="AP288" s="136"/>
      <c r="AQ288" s="89" t="e">
        <f>'Wind Calculations'!$AP288*LN(10/$AP$4)/LN($AP$5/$AP$4)</f>
        <v>#DIV/0!</v>
      </c>
      <c r="AR288" s="89" t="e">
        <f t="shared" si="96"/>
        <v>#DIV/0!</v>
      </c>
      <c r="AS288" s="89" t="e">
        <f t="shared" si="97"/>
        <v>#DIV/0!</v>
      </c>
      <c r="AT288" s="89" t="e">
        <f t="shared" si="98"/>
        <v>#DIV/0!</v>
      </c>
      <c r="AU288" s="89" t="e">
        <f t="shared" si="99"/>
        <v>#DIV/0!</v>
      </c>
      <c r="AV288" s="89" t="e">
        <f>IF('Emission Calculations'!$F$9="flat",IF(0.053*'Wind Calculations'!$AQ288&gt;$AP$3,58*('Wind Calculations'!$AQ288-$AP$3)^2+25*('Wind Calculations'!$AQ288-$AP$3),0),IF(AR288&gt;$AP$3,(58*(AR288-$AP$3)^2+25*(AR288-$AP$3))*$AP$7,0)+IF(AS288&gt;$AP$3,(58*(AS288-$AP$3)^2+25*(AS288-$AP$3))*$AQ$7,0)+IF(AT288&gt;$AP$3,(58*(AT288-$AP$3)^2+25*(AT288-$AP$3))*$AR$7,0)+IF(AU288&gt;$AP$3,(58*(AU288-$AP$3)^2+25*(AU288-$AP$3))*$AS$7,0))</f>
        <v>#DIV/0!</v>
      </c>
      <c r="AW288" s="89" t="e">
        <f>IF('Emission Calculations'!$F$9="flat",IF(0.056*'Wind Calculations'!$AQ288&gt;$AP$3,1,0),IF(OR(AR288&gt;$AP$3,AS288&gt;$AP$3,AT288&gt;$AP$3,AND((AU288&gt;$AP$3),$AP$7&gt;0)),1,0))</f>
        <v>#DIV/0!</v>
      </c>
    </row>
    <row r="289" spans="1:49">
      <c r="A289" s="148"/>
      <c r="B289" s="136"/>
      <c r="C289" s="89" t="e">
        <f>'Wind Calculations'!$B289*LN(10/$B$4)/LN($B$5/$B$4)</f>
        <v>#DIV/0!</v>
      </c>
      <c r="D289" s="89" t="e">
        <f t="shared" si="80"/>
        <v>#DIV/0!</v>
      </c>
      <c r="E289" s="89" t="e">
        <f t="shared" si="81"/>
        <v>#DIV/0!</v>
      </c>
      <c r="F289" s="89" t="e">
        <f t="shared" si="82"/>
        <v>#DIV/0!</v>
      </c>
      <c r="G289" s="89" t="e">
        <f t="shared" si="83"/>
        <v>#DIV/0!</v>
      </c>
      <c r="H289" s="138" t="e">
        <f>IF('Emission Calculations'!$B$9="flat",IF(0.053*'Wind Calculations'!$C289&gt;$B$3,58*('Wind Calculations'!$C289-$B$3)^2+25*('Wind Calculations'!$C289-$B$3),0),IF(D289&gt;$B$3,(58*(D289-$B$3)^2+25*(D289-$B$3))*$B$7,0)+IF(E289&gt;$B$3,(58*(E289-$B$3)^2+25*(E289-$B$3))*$C$7,0)+IF(F289&gt;$B$3,(58*(F289-$B$3)^2+25*(F289-$B$3))*$D$7,0)+IF(G289&gt;$B$3,(58*(G289-$B$3)^2+25*(G289-$B$3))*$E$7,0))</f>
        <v>#DIV/0!</v>
      </c>
      <c r="I289" s="138" t="e">
        <f>IF('Emission Calculations'!$B$9="flat",IF(0.056*'Wind Calculations'!$C289&gt;$B$3,1,0),IF(OR(D289&gt;$B$3,E289&gt;$B$3,F289&gt;$B$3,AND((G289&gt;$B$3),$B$7&gt;0)),1,0))</f>
        <v>#DIV/0!</v>
      </c>
      <c r="J289" s="139"/>
      <c r="K289" s="148"/>
      <c r="L289" s="136"/>
      <c r="M289" s="89" t="e">
        <f>'Wind Calculations'!$L289*LN(10/$L$4)/LN($L$5/$L$4)</f>
        <v>#DIV/0!</v>
      </c>
      <c r="N289" s="89" t="e">
        <f t="shared" si="84"/>
        <v>#DIV/0!</v>
      </c>
      <c r="O289" s="89" t="e">
        <f t="shared" si="85"/>
        <v>#DIV/0!</v>
      </c>
      <c r="P289" s="89" t="e">
        <f t="shared" si="86"/>
        <v>#DIV/0!</v>
      </c>
      <c r="Q289" s="89" t="e">
        <f t="shared" si="87"/>
        <v>#DIV/0!</v>
      </c>
      <c r="R289" s="89" t="e">
        <f>IF('Emission Calculations'!$C$9="flat",IF(0.053*'Wind Calculations'!$M289&gt;$L$3,58*('Wind Calculations'!$M289-$L$3)^2+25*('Wind Calculations'!$M289-$L$3),0),IF(N289&gt;$L$3,(58*(N289-$L$3)^2+25*(N289-$L$3))*$L$7,0)+IF(O289&gt;$L$3,(58*(O289-$L$3)^2+25*(O289-$L$3))*$M$7,0)+IF(P289&gt;$L$3,(58*(P289-$L$3)^2+25*(P289-$L$3))*$N$7,0)+IF(Q289&gt;$L$3,(58*(Q289-$L$3)^2+25*(Q289-$L$3))*$O$7,0))</f>
        <v>#DIV/0!</v>
      </c>
      <c r="S289" s="89" t="e">
        <f>IF('Emission Calculations'!$C$9="flat",IF(0.056*'Wind Calculations'!$M289&gt;$L$3,1,0),IF(OR(N289&gt;$L$3,O289&gt;$L$3,P289&gt;$L$3,AND((Q289&gt;$L$3),$L$7&gt;0)),1,0))</f>
        <v>#DIV/0!</v>
      </c>
      <c r="T289" s="47"/>
      <c r="U289" s="148"/>
      <c r="V289" s="136"/>
      <c r="W289" s="89" t="e">
        <f>'Wind Calculations'!$V289*LN(10/$V$4)/LN($V$5/$V$4)</f>
        <v>#DIV/0!</v>
      </c>
      <c r="X289" s="89" t="e">
        <f t="shared" si="88"/>
        <v>#DIV/0!</v>
      </c>
      <c r="Y289" s="89" t="e">
        <f t="shared" si="89"/>
        <v>#DIV/0!</v>
      </c>
      <c r="Z289" s="89" t="e">
        <f t="shared" si="90"/>
        <v>#DIV/0!</v>
      </c>
      <c r="AA289" s="89" t="e">
        <f t="shared" si="91"/>
        <v>#DIV/0!</v>
      </c>
      <c r="AB289" s="89" t="e">
        <f>IF('Emission Calculations'!$D$9="flat",IF(0.053*'Wind Calculations'!$W289&gt;$V$3,58*('Wind Calculations'!$W289-$L$3)^2+25*('Wind Calculations'!$W289-$L$3),0),IF(X289&gt;$L$3,(58*(X289-$L$3)^2+25*(X289-$L$3))*$V$7,0)+IF(Y289&gt;$V$3,(58*(Y289-$V$3)^2+25*(Y289-$V$3))*$W$7,0)+IF(Z289&gt;$V$3,(58*(Z289-$V$3)^2+25*(Z289-$V$3))*$X$7,0)+IF(AA289&gt;$V$3,(58*(AA289-$V$3)^2+25*(AA289-$V$3))*$Y$7,0))</f>
        <v>#DIV/0!</v>
      </c>
      <c r="AC289" s="89" t="e">
        <f>IF('Emission Calculations'!$D$9="flat",IF(0.056*'Wind Calculations'!$W289&gt;$V$3,1,0),IF(OR(X289&gt;$V$3,Y289&gt;$V$3,Z289&gt;$V$3,AND((AA289&gt;$V$3),$V$7&gt;0)),1,0))</f>
        <v>#DIV/0!</v>
      </c>
      <c r="AD289" s="47"/>
      <c r="AE289" s="148"/>
      <c r="AF289" s="136"/>
      <c r="AG289" s="89" t="e">
        <f>'Wind Calculations'!$AF289*LN(10/$AF$4)/LN($AF$5/$AF$4)</f>
        <v>#DIV/0!</v>
      </c>
      <c r="AH289" s="89" t="e">
        <f t="shared" si="92"/>
        <v>#DIV/0!</v>
      </c>
      <c r="AI289" s="89" t="e">
        <f t="shared" si="93"/>
        <v>#DIV/0!</v>
      </c>
      <c r="AJ289" s="89" t="e">
        <f t="shared" si="94"/>
        <v>#DIV/0!</v>
      </c>
      <c r="AK289" s="89" t="e">
        <f t="shared" si="95"/>
        <v>#DIV/0!</v>
      </c>
      <c r="AL289" s="89" t="e">
        <f>IF('Emission Calculations'!$E$9="flat",IF(0.053*'Wind Calculations'!$AG289&gt;$AF$3,58*('Wind Calculations'!$AG289-$AF$3)^2+25*('Wind Calculations'!$AG289-$AF$3),0),IF(AH289&gt;$AF$3,(58*(AH289-$AF$3)^2+25*(AH289-$AF$3))*$AF$7,0)+IF(AI289&gt;$AF$3,(58*(AI289-$AF$3)^2+25*(AI289-$AF$3))*$AG$7,0)+IF(AJ289&gt;$AF$3,(58*(AJ289-$AF$3)^2+25*(AJ289-$AF$3))*$AH$7,0)+IF(AK289&gt;$AF$3,(58*(AK289-$AF$3)^2+25*(AK289-$AF$3))*$AI$7,0))</f>
        <v>#DIV/0!</v>
      </c>
      <c r="AM289" s="89" t="e">
        <f>IF('Emission Calculations'!$E$9="flat",IF(0.056*'Wind Calculations'!$AG289&gt;$AF$3,1,0),IF(OR(AH289&gt;$AF$3,AI289&gt;$AF$3,AJ289&gt;$AF$3,AND((AK289&gt;$AF$3),$AF$7&gt;0)),1,0))</f>
        <v>#DIV/0!</v>
      </c>
      <c r="AN289" s="47"/>
      <c r="AO289" s="148"/>
      <c r="AP289" s="136"/>
      <c r="AQ289" s="89" t="e">
        <f>'Wind Calculations'!$AP289*LN(10/$AP$4)/LN($AP$5/$AP$4)</f>
        <v>#DIV/0!</v>
      </c>
      <c r="AR289" s="89" t="e">
        <f t="shared" si="96"/>
        <v>#DIV/0!</v>
      </c>
      <c r="AS289" s="89" t="e">
        <f t="shared" si="97"/>
        <v>#DIV/0!</v>
      </c>
      <c r="AT289" s="89" t="e">
        <f t="shared" si="98"/>
        <v>#DIV/0!</v>
      </c>
      <c r="AU289" s="89" t="e">
        <f t="shared" si="99"/>
        <v>#DIV/0!</v>
      </c>
      <c r="AV289" s="89" t="e">
        <f>IF('Emission Calculations'!$F$9="flat",IF(0.053*'Wind Calculations'!$AQ289&gt;$AP$3,58*('Wind Calculations'!$AQ289-$AP$3)^2+25*('Wind Calculations'!$AQ289-$AP$3),0),IF(AR289&gt;$AP$3,(58*(AR289-$AP$3)^2+25*(AR289-$AP$3))*$AP$7,0)+IF(AS289&gt;$AP$3,(58*(AS289-$AP$3)^2+25*(AS289-$AP$3))*$AQ$7,0)+IF(AT289&gt;$AP$3,(58*(AT289-$AP$3)^2+25*(AT289-$AP$3))*$AR$7,0)+IF(AU289&gt;$AP$3,(58*(AU289-$AP$3)^2+25*(AU289-$AP$3))*$AS$7,0))</f>
        <v>#DIV/0!</v>
      </c>
      <c r="AW289" s="89" t="e">
        <f>IF('Emission Calculations'!$F$9="flat",IF(0.056*'Wind Calculations'!$AQ289&gt;$AP$3,1,0),IF(OR(AR289&gt;$AP$3,AS289&gt;$AP$3,AT289&gt;$AP$3,AND((AU289&gt;$AP$3),$AP$7&gt;0)),1,0))</f>
        <v>#DIV/0!</v>
      </c>
    </row>
    <row r="290" spans="1:49">
      <c r="A290" s="148"/>
      <c r="B290" s="136"/>
      <c r="C290" s="89" t="e">
        <f>'Wind Calculations'!$B290*LN(10/$B$4)/LN($B$5/$B$4)</f>
        <v>#DIV/0!</v>
      </c>
      <c r="D290" s="89" t="e">
        <f t="shared" si="80"/>
        <v>#DIV/0!</v>
      </c>
      <c r="E290" s="89" t="e">
        <f t="shared" si="81"/>
        <v>#DIV/0!</v>
      </c>
      <c r="F290" s="89" t="e">
        <f t="shared" si="82"/>
        <v>#DIV/0!</v>
      </c>
      <c r="G290" s="89" t="e">
        <f t="shared" si="83"/>
        <v>#DIV/0!</v>
      </c>
      <c r="H290" s="138" t="e">
        <f>IF('Emission Calculations'!$B$9="flat",IF(0.053*'Wind Calculations'!$C290&gt;$B$3,58*('Wind Calculations'!$C290-$B$3)^2+25*('Wind Calculations'!$C290-$B$3),0),IF(D290&gt;$B$3,(58*(D290-$B$3)^2+25*(D290-$B$3))*$B$7,0)+IF(E290&gt;$B$3,(58*(E290-$B$3)^2+25*(E290-$B$3))*$C$7,0)+IF(F290&gt;$B$3,(58*(F290-$B$3)^2+25*(F290-$B$3))*$D$7,0)+IF(G290&gt;$B$3,(58*(G290-$B$3)^2+25*(G290-$B$3))*$E$7,0))</f>
        <v>#DIV/0!</v>
      </c>
      <c r="I290" s="138" t="e">
        <f>IF('Emission Calculations'!$B$9="flat",IF(0.056*'Wind Calculations'!$C290&gt;$B$3,1,0),IF(OR(D290&gt;$B$3,E290&gt;$B$3,F290&gt;$B$3,AND((G290&gt;$B$3),$B$7&gt;0)),1,0))</f>
        <v>#DIV/0!</v>
      </c>
      <c r="J290" s="139"/>
      <c r="K290" s="148"/>
      <c r="L290" s="136"/>
      <c r="M290" s="89" t="e">
        <f>'Wind Calculations'!$L290*LN(10/$L$4)/LN($L$5/$L$4)</f>
        <v>#DIV/0!</v>
      </c>
      <c r="N290" s="89" t="e">
        <f t="shared" si="84"/>
        <v>#DIV/0!</v>
      </c>
      <c r="O290" s="89" t="e">
        <f t="shared" si="85"/>
        <v>#DIV/0!</v>
      </c>
      <c r="P290" s="89" t="e">
        <f t="shared" si="86"/>
        <v>#DIV/0!</v>
      </c>
      <c r="Q290" s="89" t="e">
        <f t="shared" si="87"/>
        <v>#DIV/0!</v>
      </c>
      <c r="R290" s="89" t="e">
        <f>IF('Emission Calculations'!$C$9="flat",IF(0.053*'Wind Calculations'!$M290&gt;$L$3,58*('Wind Calculations'!$M290-$L$3)^2+25*('Wind Calculations'!$M290-$L$3),0),IF(N290&gt;$L$3,(58*(N290-$L$3)^2+25*(N290-$L$3))*$L$7,0)+IF(O290&gt;$L$3,(58*(O290-$L$3)^2+25*(O290-$L$3))*$M$7,0)+IF(P290&gt;$L$3,(58*(P290-$L$3)^2+25*(P290-$L$3))*$N$7,0)+IF(Q290&gt;$L$3,(58*(Q290-$L$3)^2+25*(Q290-$L$3))*$O$7,0))</f>
        <v>#DIV/0!</v>
      </c>
      <c r="S290" s="89" t="e">
        <f>IF('Emission Calculations'!$C$9="flat",IF(0.056*'Wind Calculations'!$M290&gt;$L$3,1,0),IF(OR(N290&gt;$L$3,O290&gt;$L$3,P290&gt;$L$3,AND((Q290&gt;$L$3),$L$7&gt;0)),1,0))</f>
        <v>#DIV/0!</v>
      </c>
      <c r="T290" s="47"/>
      <c r="U290" s="148"/>
      <c r="V290" s="136"/>
      <c r="W290" s="89" t="e">
        <f>'Wind Calculations'!$V290*LN(10/$V$4)/LN($V$5/$V$4)</f>
        <v>#DIV/0!</v>
      </c>
      <c r="X290" s="89" t="e">
        <f t="shared" si="88"/>
        <v>#DIV/0!</v>
      </c>
      <c r="Y290" s="89" t="e">
        <f t="shared" si="89"/>
        <v>#DIV/0!</v>
      </c>
      <c r="Z290" s="89" t="e">
        <f t="shared" si="90"/>
        <v>#DIV/0!</v>
      </c>
      <c r="AA290" s="89" t="e">
        <f t="shared" si="91"/>
        <v>#DIV/0!</v>
      </c>
      <c r="AB290" s="89" t="e">
        <f>IF('Emission Calculations'!$D$9="flat",IF(0.053*'Wind Calculations'!$W290&gt;$V$3,58*('Wind Calculations'!$W290-$L$3)^2+25*('Wind Calculations'!$W290-$L$3),0),IF(X290&gt;$L$3,(58*(X290-$L$3)^2+25*(X290-$L$3))*$V$7,0)+IF(Y290&gt;$V$3,(58*(Y290-$V$3)^2+25*(Y290-$V$3))*$W$7,0)+IF(Z290&gt;$V$3,(58*(Z290-$V$3)^2+25*(Z290-$V$3))*$X$7,0)+IF(AA290&gt;$V$3,(58*(AA290-$V$3)^2+25*(AA290-$V$3))*$Y$7,0))</f>
        <v>#DIV/0!</v>
      </c>
      <c r="AC290" s="89" t="e">
        <f>IF('Emission Calculations'!$D$9="flat",IF(0.056*'Wind Calculations'!$W290&gt;$V$3,1,0),IF(OR(X290&gt;$V$3,Y290&gt;$V$3,Z290&gt;$V$3,AND((AA290&gt;$V$3),$V$7&gt;0)),1,0))</f>
        <v>#DIV/0!</v>
      </c>
      <c r="AD290" s="47"/>
      <c r="AE290" s="148"/>
      <c r="AF290" s="136"/>
      <c r="AG290" s="89" t="e">
        <f>'Wind Calculations'!$AF290*LN(10/$AF$4)/LN($AF$5/$AF$4)</f>
        <v>#DIV/0!</v>
      </c>
      <c r="AH290" s="89" t="e">
        <f t="shared" si="92"/>
        <v>#DIV/0!</v>
      </c>
      <c r="AI290" s="89" t="e">
        <f t="shared" si="93"/>
        <v>#DIV/0!</v>
      </c>
      <c r="AJ290" s="89" t="e">
        <f t="shared" si="94"/>
        <v>#DIV/0!</v>
      </c>
      <c r="AK290" s="89" t="e">
        <f t="shared" si="95"/>
        <v>#DIV/0!</v>
      </c>
      <c r="AL290" s="89" t="e">
        <f>IF('Emission Calculations'!$E$9="flat",IF(0.053*'Wind Calculations'!$AG290&gt;$AF$3,58*('Wind Calculations'!$AG290-$AF$3)^2+25*('Wind Calculations'!$AG290-$AF$3),0),IF(AH290&gt;$AF$3,(58*(AH290-$AF$3)^2+25*(AH290-$AF$3))*$AF$7,0)+IF(AI290&gt;$AF$3,(58*(AI290-$AF$3)^2+25*(AI290-$AF$3))*$AG$7,0)+IF(AJ290&gt;$AF$3,(58*(AJ290-$AF$3)^2+25*(AJ290-$AF$3))*$AH$7,0)+IF(AK290&gt;$AF$3,(58*(AK290-$AF$3)^2+25*(AK290-$AF$3))*$AI$7,0))</f>
        <v>#DIV/0!</v>
      </c>
      <c r="AM290" s="89" t="e">
        <f>IF('Emission Calculations'!$E$9="flat",IF(0.056*'Wind Calculations'!$AG290&gt;$AF$3,1,0),IF(OR(AH290&gt;$AF$3,AI290&gt;$AF$3,AJ290&gt;$AF$3,AND((AK290&gt;$AF$3),$AF$7&gt;0)),1,0))</f>
        <v>#DIV/0!</v>
      </c>
      <c r="AN290" s="47"/>
      <c r="AO290" s="148"/>
      <c r="AP290" s="136"/>
      <c r="AQ290" s="89" t="e">
        <f>'Wind Calculations'!$AP290*LN(10/$AP$4)/LN($AP$5/$AP$4)</f>
        <v>#DIV/0!</v>
      </c>
      <c r="AR290" s="89" t="e">
        <f t="shared" si="96"/>
        <v>#DIV/0!</v>
      </c>
      <c r="AS290" s="89" t="e">
        <f t="shared" si="97"/>
        <v>#DIV/0!</v>
      </c>
      <c r="AT290" s="89" t="e">
        <f t="shared" si="98"/>
        <v>#DIV/0!</v>
      </c>
      <c r="AU290" s="89" t="e">
        <f t="shared" si="99"/>
        <v>#DIV/0!</v>
      </c>
      <c r="AV290" s="89" t="e">
        <f>IF('Emission Calculations'!$F$9="flat",IF(0.053*'Wind Calculations'!$AQ290&gt;$AP$3,58*('Wind Calculations'!$AQ290-$AP$3)^2+25*('Wind Calculations'!$AQ290-$AP$3),0),IF(AR290&gt;$AP$3,(58*(AR290-$AP$3)^2+25*(AR290-$AP$3))*$AP$7,0)+IF(AS290&gt;$AP$3,(58*(AS290-$AP$3)^2+25*(AS290-$AP$3))*$AQ$7,0)+IF(AT290&gt;$AP$3,(58*(AT290-$AP$3)^2+25*(AT290-$AP$3))*$AR$7,0)+IF(AU290&gt;$AP$3,(58*(AU290-$AP$3)^2+25*(AU290-$AP$3))*$AS$7,0))</f>
        <v>#DIV/0!</v>
      </c>
      <c r="AW290" s="89" t="e">
        <f>IF('Emission Calculations'!$F$9="flat",IF(0.056*'Wind Calculations'!$AQ290&gt;$AP$3,1,0),IF(OR(AR290&gt;$AP$3,AS290&gt;$AP$3,AT290&gt;$AP$3,AND((AU290&gt;$AP$3),$AP$7&gt;0)),1,0))</f>
        <v>#DIV/0!</v>
      </c>
    </row>
    <row r="291" spans="1:49">
      <c r="A291" s="148"/>
      <c r="B291" s="136"/>
      <c r="C291" s="89" t="e">
        <f>'Wind Calculations'!$B291*LN(10/$B$4)/LN($B$5/$B$4)</f>
        <v>#DIV/0!</v>
      </c>
      <c r="D291" s="89" t="e">
        <f t="shared" si="80"/>
        <v>#DIV/0!</v>
      </c>
      <c r="E291" s="89" t="e">
        <f t="shared" si="81"/>
        <v>#DIV/0!</v>
      </c>
      <c r="F291" s="89" t="e">
        <f t="shared" si="82"/>
        <v>#DIV/0!</v>
      </c>
      <c r="G291" s="89" t="e">
        <f t="shared" si="83"/>
        <v>#DIV/0!</v>
      </c>
      <c r="H291" s="138" t="e">
        <f>IF('Emission Calculations'!$B$9="flat",IF(0.053*'Wind Calculations'!$C291&gt;$B$3,58*('Wind Calculations'!$C291-$B$3)^2+25*('Wind Calculations'!$C291-$B$3),0),IF(D291&gt;$B$3,(58*(D291-$B$3)^2+25*(D291-$B$3))*$B$7,0)+IF(E291&gt;$B$3,(58*(E291-$B$3)^2+25*(E291-$B$3))*$C$7,0)+IF(F291&gt;$B$3,(58*(F291-$B$3)^2+25*(F291-$B$3))*$D$7,0)+IF(G291&gt;$B$3,(58*(G291-$B$3)^2+25*(G291-$B$3))*$E$7,0))</f>
        <v>#DIV/0!</v>
      </c>
      <c r="I291" s="138" t="e">
        <f>IF('Emission Calculations'!$B$9="flat",IF(0.056*'Wind Calculations'!$C291&gt;$B$3,1,0),IF(OR(D291&gt;$B$3,E291&gt;$B$3,F291&gt;$B$3,AND((G291&gt;$B$3),$B$7&gt;0)),1,0))</f>
        <v>#DIV/0!</v>
      </c>
      <c r="J291" s="139"/>
      <c r="K291" s="148"/>
      <c r="L291" s="136"/>
      <c r="M291" s="89" t="e">
        <f>'Wind Calculations'!$L291*LN(10/$L$4)/LN($L$5/$L$4)</f>
        <v>#DIV/0!</v>
      </c>
      <c r="N291" s="89" t="e">
        <f t="shared" si="84"/>
        <v>#DIV/0!</v>
      </c>
      <c r="O291" s="89" t="e">
        <f t="shared" si="85"/>
        <v>#DIV/0!</v>
      </c>
      <c r="P291" s="89" t="e">
        <f t="shared" si="86"/>
        <v>#DIV/0!</v>
      </c>
      <c r="Q291" s="89" t="e">
        <f t="shared" si="87"/>
        <v>#DIV/0!</v>
      </c>
      <c r="R291" s="89" t="e">
        <f>IF('Emission Calculations'!$C$9="flat",IF(0.053*'Wind Calculations'!$M291&gt;$L$3,58*('Wind Calculations'!$M291-$L$3)^2+25*('Wind Calculations'!$M291-$L$3),0),IF(N291&gt;$L$3,(58*(N291-$L$3)^2+25*(N291-$L$3))*$L$7,0)+IF(O291&gt;$L$3,(58*(O291-$L$3)^2+25*(O291-$L$3))*$M$7,0)+IF(P291&gt;$L$3,(58*(P291-$L$3)^2+25*(P291-$L$3))*$N$7,0)+IF(Q291&gt;$L$3,(58*(Q291-$L$3)^2+25*(Q291-$L$3))*$O$7,0))</f>
        <v>#DIV/0!</v>
      </c>
      <c r="S291" s="89" t="e">
        <f>IF('Emission Calculations'!$C$9="flat",IF(0.056*'Wind Calculations'!$M291&gt;$L$3,1,0),IF(OR(N291&gt;$L$3,O291&gt;$L$3,P291&gt;$L$3,AND((Q291&gt;$L$3),$L$7&gt;0)),1,0))</f>
        <v>#DIV/0!</v>
      </c>
      <c r="T291" s="47"/>
      <c r="U291" s="148"/>
      <c r="V291" s="136"/>
      <c r="W291" s="89" t="e">
        <f>'Wind Calculations'!$V291*LN(10/$V$4)/LN($V$5/$V$4)</f>
        <v>#DIV/0!</v>
      </c>
      <c r="X291" s="89" t="e">
        <f t="shared" si="88"/>
        <v>#DIV/0!</v>
      </c>
      <c r="Y291" s="89" t="e">
        <f t="shared" si="89"/>
        <v>#DIV/0!</v>
      </c>
      <c r="Z291" s="89" t="e">
        <f t="shared" si="90"/>
        <v>#DIV/0!</v>
      </c>
      <c r="AA291" s="89" t="e">
        <f t="shared" si="91"/>
        <v>#DIV/0!</v>
      </c>
      <c r="AB291" s="89" t="e">
        <f>IF('Emission Calculations'!$D$9="flat",IF(0.053*'Wind Calculations'!$W291&gt;$V$3,58*('Wind Calculations'!$W291-$L$3)^2+25*('Wind Calculations'!$W291-$L$3),0),IF(X291&gt;$L$3,(58*(X291-$L$3)^2+25*(X291-$L$3))*$V$7,0)+IF(Y291&gt;$V$3,(58*(Y291-$V$3)^2+25*(Y291-$V$3))*$W$7,0)+IF(Z291&gt;$V$3,(58*(Z291-$V$3)^2+25*(Z291-$V$3))*$X$7,0)+IF(AA291&gt;$V$3,(58*(AA291-$V$3)^2+25*(AA291-$V$3))*$Y$7,0))</f>
        <v>#DIV/0!</v>
      </c>
      <c r="AC291" s="89" t="e">
        <f>IF('Emission Calculations'!$D$9="flat",IF(0.056*'Wind Calculations'!$W291&gt;$V$3,1,0),IF(OR(X291&gt;$V$3,Y291&gt;$V$3,Z291&gt;$V$3,AND((AA291&gt;$V$3),$V$7&gt;0)),1,0))</f>
        <v>#DIV/0!</v>
      </c>
      <c r="AD291" s="47"/>
      <c r="AE291" s="148"/>
      <c r="AF291" s="136"/>
      <c r="AG291" s="89" t="e">
        <f>'Wind Calculations'!$AF291*LN(10/$AF$4)/LN($AF$5/$AF$4)</f>
        <v>#DIV/0!</v>
      </c>
      <c r="AH291" s="89" t="e">
        <f t="shared" si="92"/>
        <v>#DIV/0!</v>
      </c>
      <c r="AI291" s="89" t="e">
        <f t="shared" si="93"/>
        <v>#DIV/0!</v>
      </c>
      <c r="AJ291" s="89" t="e">
        <f t="shared" si="94"/>
        <v>#DIV/0!</v>
      </c>
      <c r="AK291" s="89" t="e">
        <f t="shared" si="95"/>
        <v>#DIV/0!</v>
      </c>
      <c r="AL291" s="89" t="e">
        <f>IF('Emission Calculations'!$E$9="flat",IF(0.053*'Wind Calculations'!$AG291&gt;$AF$3,58*('Wind Calculations'!$AG291-$AF$3)^2+25*('Wind Calculations'!$AG291-$AF$3),0),IF(AH291&gt;$AF$3,(58*(AH291-$AF$3)^2+25*(AH291-$AF$3))*$AF$7,0)+IF(AI291&gt;$AF$3,(58*(AI291-$AF$3)^2+25*(AI291-$AF$3))*$AG$7,0)+IF(AJ291&gt;$AF$3,(58*(AJ291-$AF$3)^2+25*(AJ291-$AF$3))*$AH$7,0)+IF(AK291&gt;$AF$3,(58*(AK291-$AF$3)^2+25*(AK291-$AF$3))*$AI$7,0))</f>
        <v>#DIV/0!</v>
      </c>
      <c r="AM291" s="89" t="e">
        <f>IF('Emission Calculations'!$E$9="flat",IF(0.056*'Wind Calculations'!$AG291&gt;$AF$3,1,0),IF(OR(AH291&gt;$AF$3,AI291&gt;$AF$3,AJ291&gt;$AF$3,AND((AK291&gt;$AF$3),$AF$7&gt;0)),1,0))</f>
        <v>#DIV/0!</v>
      </c>
      <c r="AN291" s="47"/>
      <c r="AO291" s="148"/>
      <c r="AP291" s="136"/>
      <c r="AQ291" s="89" t="e">
        <f>'Wind Calculations'!$AP291*LN(10/$AP$4)/LN($AP$5/$AP$4)</f>
        <v>#DIV/0!</v>
      </c>
      <c r="AR291" s="89" t="e">
        <f t="shared" si="96"/>
        <v>#DIV/0!</v>
      </c>
      <c r="AS291" s="89" t="e">
        <f t="shared" si="97"/>
        <v>#DIV/0!</v>
      </c>
      <c r="AT291" s="89" t="e">
        <f t="shared" si="98"/>
        <v>#DIV/0!</v>
      </c>
      <c r="AU291" s="89" t="e">
        <f t="shared" si="99"/>
        <v>#DIV/0!</v>
      </c>
      <c r="AV291" s="89" t="e">
        <f>IF('Emission Calculations'!$F$9="flat",IF(0.053*'Wind Calculations'!$AQ291&gt;$AP$3,58*('Wind Calculations'!$AQ291-$AP$3)^2+25*('Wind Calculations'!$AQ291-$AP$3),0),IF(AR291&gt;$AP$3,(58*(AR291-$AP$3)^2+25*(AR291-$AP$3))*$AP$7,0)+IF(AS291&gt;$AP$3,(58*(AS291-$AP$3)^2+25*(AS291-$AP$3))*$AQ$7,0)+IF(AT291&gt;$AP$3,(58*(AT291-$AP$3)^2+25*(AT291-$AP$3))*$AR$7,0)+IF(AU291&gt;$AP$3,(58*(AU291-$AP$3)^2+25*(AU291-$AP$3))*$AS$7,0))</f>
        <v>#DIV/0!</v>
      </c>
      <c r="AW291" s="89" t="e">
        <f>IF('Emission Calculations'!$F$9="flat",IF(0.056*'Wind Calculations'!$AQ291&gt;$AP$3,1,0),IF(OR(AR291&gt;$AP$3,AS291&gt;$AP$3,AT291&gt;$AP$3,AND((AU291&gt;$AP$3),$AP$7&gt;0)),1,0))</f>
        <v>#DIV/0!</v>
      </c>
    </row>
    <row r="292" spans="1:49">
      <c r="A292" s="148"/>
      <c r="B292" s="136"/>
      <c r="C292" s="89" t="e">
        <f>'Wind Calculations'!$B292*LN(10/$B$4)/LN($B$5/$B$4)</f>
        <v>#DIV/0!</v>
      </c>
      <c r="D292" s="89" t="e">
        <f t="shared" si="80"/>
        <v>#DIV/0!</v>
      </c>
      <c r="E292" s="89" t="e">
        <f t="shared" si="81"/>
        <v>#DIV/0!</v>
      </c>
      <c r="F292" s="89" t="e">
        <f t="shared" si="82"/>
        <v>#DIV/0!</v>
      </c>
      <c r="G292" s="89" t="e">
        <f t="shared" si="83"/>
        <v>#DIV/0!</v>
      </c>
      <c r="H292" s="138" t="e">
        <f>IF('Emission Calculations'!$B$9="flat",IF(0.053*'Wind Calculations'!$C292&gt;$B$3,58*('Wind Calculations'!$C292-$B$3)^2+25*('Wind Calculations'!$C292-$B$3),0),IF(D292&gt;$B$3,(58*(D292-$B$3)^2+25*(D292-$B$3))*$B$7,0)+IF(E292&gt;$B$3,(58*(E292-$B$3)^2+25*(E292-$B$3))*$C$7,0)+IF(F292&gt;$B$3,(58*(F292-$B$3)^2+25*(F292-$B$3))*$D$7,0)+IF(G292&gt;$B$3,(58*(G292-$B$3)^2+25*(G292-$B$3))*$E$7,0))</f>
        <v>#DIV/0!</v>
      </c>
      <c r="I292" s="138" t="e">
        <f>IF('Emission Calculations'!$B$9="flat",IF(0.056*'Wind Calculations'!$C292&gt;$B$3,1,0),IF(OR(D292&gt;$B$3,E292&gt;$B$3,F292&gt;$B$3,AND((G292&gt;$B$3),$B$7&gt;0)),1,0))</f>
        <v>#DIV/0!</v>
      </c>
      <c r="J292" s="139"/>
      <c r="K292" s="148"/>
      <c r="L292" s="136"/>
      <c r="M292" s="89" t="e">
        <f>'Wind Calculations'!$L292*LN(10/$L$4)/LN($L$5/$L$4)</f>
        <v>#DIV/0!</v>
      </c>
      <c r="N292" s="89" t="e">
        <f t="shared" si="84"/>
        <v>#DIV/0!</v>
      </c>
      <c r="O292" s="89" t="e">
        <f t="shared" si="85"/>
        <v>#DIV/0!</v>
      </c>
      <c r="P292" s="89" t="e">
        <f t="shared" si="86"/>
        <v>#DIV/0!</v>
      </c>
      <c r="Q292" s="89" t="e">
        <f t="shared" si="87"/>
        <v>#DIV/0!</v>
      </c>
      <c r="R292" s="89" t="e">
        <f>IF('Emission Calculations'!$C$9="flat",IF(0.053*'Wind Calculations'!$M292&gt;$L$3,58*('Wind Calculations'!$M292-$L$3)^2+25*('Wind Calculations'!$M292-$L$3),0),IF(N292&gt;$L$3,(58*(N292-$L$3)^2+25*(N292-$L$3))*$L$7,0)+IF(O292&gt;$L$3,(58*(O292-$L$3)^2+25*(O292-$L$3))*$M$7,0)+IF(P292&gt;$L$3,(58*(P292-$L$3)^2+25*(P292-$L$3))*$N$7,0)+IF(Q292&gt;$L$3,(58*(Q292-$L$3)^2+25*(Q292-$L$3))*$O$7,0))</f>
        <v>#DIV/0!</v>
      </c>
      <c r="S292" s="89" t="e">
        <f>IF('Emission Calculations'!$C$9="flat",IF(0.056*'Wind Calculations'!$M292&gt;$L$3,1,0),IF(OR(N292&gt;$L$3,O292&gt;$L$3,P292&gt;$L$3,AND((Q292&gt;$L$3),$L$7&gt;0)),1,0))</f>
        <v>#DIV/0!</v>
      </c>
      <c r="T292" s="47"/>
      <c r="U292" s="148"/>
      <c r="V292" s="136"/>
      <c r="W292" s="89" t="e">
        <f>'Wind Calculations'!$V292*LN(10/$V$4)/LN($V$5/$V$4)</f>
        <v>#DIV/0!</v>
      </c>
      <c r="X292" s="89" t="e">
        <f t="shared" si="88"/>
        <v>#DIV/0!</v>
      </c>
      <c r="Y292" s="89" t="e">
        <f t="shared" si="89"/>
        <v>#DIV/0!</v>
      </c>
      <c r="Z292" s="89" t="e">
        <f t="shared" si="90"/>
        <v>#DIV/0!</v>
      </c>
      <c r="AA292" s="89" t="e">
        <f t="shared" si="91"/>
        <v>#DIV/0!</v>
      </c>
      <c r="AB292" s="89" t="e">
        <f>IF('Emission Calculations'!$D$9="flat",IF(0.053*'Wind Calculations'!$W292&gt;$V$3,58*('Wind Calculations'!$W292-$L$3)^2+25*('Wind Calculations'!$W292-$L$3),0),IF(X292&gt;$L$3,(58*(X292-$L$3)^2+25*(X292-$L$3))*$V$7,0)+IF(Y292&gt;$V$3,(58*(Y292-$V$3)^2+25*(Y292-$V$3))*$W$7,0)+IF(Z292&gt;$V$3,(58*(Z292-$V$3)^2+25*(Z292-$V$3))*$X$7,0)+IF(AA292&gt;$V$3,(58*(AA292-$V$3)^2+25*(AA292-$V$3))*$Y$7,0))</f>
        <v>#DIV/0!</v>
      </c>
      <c r="AC292" s="89" t="e">
        <f>IF('Emission Calculations'!$D$9="flat",IF(0.056*'Wind Calculations'!$W292&gt;$V$3,1,0),IF(OR(X292&gt;$V$3,Y292&gt;$V$3,Z292&gt;$V$3,AND((AA292&gt;$V$3),$V$7&gt;0)),1,0))</f>
        <v>#DIV/0!</v>
      </c>
      <c r="AD292" s="47"/>
      <c r="AE292" s="148"/>
      <c r="AF292" s="136"/>
      <c r="AG292" s="89" t="e">
        <f>'Wind Calculations'!$AF292*LN(10/$AF$4)/LN($AF$5/$AF$4)</f>
        <v>#DIV/0!</v>
      </c>
      <c r="AH292" s="89" t="e">
        <f t="shared" si="92"/>
        <v>#DIV/0!</v>
      </c>
      <c r="AI292" s="89" t="e">
        <f t="shared" si="93"/>
        <v>#DIV/0!</v>
      </c>
      <c r="AJ292" s="89" t="e">
        <f t="shared" si="94"/>
        <v>#DIV/0!</v>
      </c>
      <c r="AK292" s="89" t="e">
        <f t="shared" si="95"/>
        <v>#DIV/0!</v>
      </c>
      <c r="AL292" s="89" t="e">
        <f>IF('Emission Calculations'!$E$9="flat",IF(0.053*'Wind Calculations'!$AG292&gt;$AF$3,58*('Wind Calculations'!$AG292-$AF$3)^2+25*('Wind Calculations'!$AG292-$AF$3),0),IF(AH292&gt;$AF$3,(58*(AH292-$AF$3)^2+25*(AH292-$AF$3))*$AF$7,0)+IF(AI292&gt;$AF$3,(58*(AI292-$AF$3)^2+25*(AI292-$AF$3))*$AG$7,0)+IF(AJ292&gt;$AF$3,(58*(AJ292-$AF$3)^2+25*(AJ292-$AF$3))*$AH$7,0)+IF(AK292&gt;$AF$3,(58*(AK292-$AF$3)^2+25*(AK292-$AF$3))*$AI$7,0))</f>
        <v>#DIV/0!</v>
      </c>
      <c r="AM292" s="89" t="e">
        <f>IF('Emission Calculations'!$E$9="flat",IF(0.056*'Wind Calculations'!$AG292&gt;$AF$3,1,0),IF(OR(AH292&gt;$AF$3,AI292&gt;$AF$3,AJ292&gt;$AF$3,AND((AK292&gt;$AF$3),$AF$7&gt;0)),1,0))</f>
        <v>#DIV/0!</v>
      </c>
      <c r="AN292" s="47"/>
      <c r="AO292" s="148"/>
      <c r="AP292" s="136"/>
      <c r="AQ292" s="89" t="e">
        <f>'Wind Calculations'!$AP292*LN(10/$AP$4)/LN($AP$5/$AP$4)</f>
        <v>#DIV/0!</v>
      </c>
      <c r="AR292" s="89" t="e">
        <f t="shared" si="96"/>
        <v>#DIV/0!</v>
      </c>
      <c r="AS292" s="89" t="e">
        <f t="shared" si="97"/>
        <v>#DIV/0!</v>
      </c>
      <c r="AT292" s="89" t="e">
        <f t="shared" si="98"/>
        <v>#DIV/0!</v>
      </c>
      <c r="AU292" s="89" t="e">
        <f t="shared" si="99"/>
        <v>#DIV/0!</v>
      </c>
      <c r="AV292" s="89" t="e">
        <f>IF('Emission Calculations'!$F$9="flat",IF(0.053*'Wind Calculations'!$AQ292&gt;$AP$3,58*('Wind Calculations'!$AQ292-$AP$3)^2+25*('Wind Calculations'!$AQ292-$AP$3),0),IF(AR292&gt;$AP$3,(58*(AR292-$AP$3)^2+25*(AR292-$AP$3))*$AP$7,0)+IF(AS292&gt;$AP$3,(58*(AS292-$AP$3)^2+25*(AS292-$AP$3))*$AQ$7,0)+IF(AT292&gt;$AP$3,(58*(AT292-$AP$3)^2+25*(AT292-$AP$3))*$AR$7,0)+IF(AU292&gt;$AP$3,(58*(AU292-$AP$3)^2+25*(AU292-$AP$3))*$AS$7,0))</f>
        <v>#DIV/0!</v>
      </c>
      <c r="AW292" s="89" t="e">
        <f>IF('Emission Calculations'!$F$9="flat",IF(0.056*'Wind Calculations'!$AQ292&gt;$AP$3,1,0),IF(OR(AR292&gt;$AP$3,AS292&gt;$AP$3,AT292&gt;$AP$3,AND((AU292&gt;$AP$3),$AP$7&gt;0)),1,0))</f>
        <v>#DIV/0!</v>
      </c>
    </row>
    <row r="293" spans="1:49">
      <c r="A293" s="148"/>
      <c r="B293" s="136"/>
      <c r="C293" s="89" t="e">
        <f>'Wind Calculations'!$B293*LN(10/$B$4)/LN($B$5/$B$4)</f>
        <v>#DIV/0!</v>
      </c>
      <c r="D293" s="89" t="e">
        <f t="shared" si="80"/>
        <v>#DIV/0!</v>
      </c>
      <c r="E293" s="89" t="e">
        <f t="shared" si="81"/>
        <v>#DIV/0!</v>
      </c>
      <c r="F293" s="89" t="e">
        <f t="shared" si="82"/>
        <v>#DIV/0!</v>
      </c>
      <c r="G293" s="89" t="e">
        <f t="shared" si="83"/>
        <v>#DIV/0!</v>
      </c>
      <c r="H293" s="138" t="e">
        <f>IF('Emission Calculations'!$B$9="flat",IF(0.053*'Wind Calculations'!$C293&gt;$B$3,58*('Wind Calculations'!$C293-$B$3)^2+25*('Wind Calculations'!$C293-$B$3),0),IF(D293&gt;$B$3,(58*(D293-$B$3)^2+25*(D293-$B$3))*$B$7,0)+IF(E293&gt;$B$3,(58*(E293-$B$3)^2+25*(E293-$B$3))*$C$7,0)+IF(F293&gt;$B$3,(58*(F293-$B$3)^2+25*(F293-$B$3))*$D$7,0)+IF(G293&gt;$B$3,(58*(G293-$B$3)^2+25*(G293-$B$3))*$E$7,0))</f>
        <v>#DIV/0!</v>
      </c>
      <c r="I293" s="138" t="e">
        <f>IF('Emission Calculations'!$B$9="flat",IF(0.056*'Wind Calculations'!$C293&gt;$B$3,1,0),IF(OR(D293&gt;$B$3,E293&gt;$B$3,F293&gt;$B$3,AND((G293&gt;$B$3),$B$7&gt;0)),1,0))</f>
        <v>#DIV/0!</v>
      </c>
      <c r="J293" s="139"/>
      <c r="K293" s="148"/>
      <c r="L293" s="136"/>
      <c r="M293" s="89" t="e">
        <f>'Wind Calculations'!$L293*LN(10/$L$4)/LN($L$5/$L$4)</f>
        <v>#DIV/0!</v>
      </c>
      <c r="N293" s="89" t="e">
        <f t="shared" si="84"/>
        <v>#DIV/0!</v>
      </c>
      <c r="O293" s="89" t="e">
        <f t="shared" si="85"/>
        <v>#DIV/0!</v>
      </c>
      <c r="P293" s="89" t="e">
        <f t="shared" si="86"/>
        <v>#DIV/0!</v>
      </c>
      <c r="Q293" s="89" t="e">
        <f t="shared" si="87"/>
        <v>#DIV/0!</v>
      </c>
      <c r="R293" s="89" t="e">
        <f>IF('Emission Calculations'!$C$9="flat",IF(0.053*'Wind Calculations'!$M293&gt;$L$3,58*('Wind Calculations'!$M293-$L$3)^2+25*('Wind Calculations'!$M293-$L$3),0),IF(N293&gt;$L$3,(58*(N293-$L$3)^2+25*(N293-$L$3))*$L$7,0)+IF(O293&gt;$L$3,(58*(O293-$L$3)^2+25*(O293-$L$3))*$M$7,0)+IF(P293&gt;$L$3,(58*(P293-$L$3)^2+25*(P293-$L$3))*$N$7,0)+IF(Q293&gt;$L$3,(58*(Q293-$L$3)^2+25*(Q293-$L$3))*$O$7,0))</f>
        <v>#DIV/0!</v>
      </c>
      <c r="S293" s="89" t="e">
        <f>IF('Emission Calculations'!$C$9="flat",IF(0.056*'Wind Calculations'!$M293&gt;$L$3,1,0),IF(OR(N293&gt;$L$3,O293&gt;$L$3,P293&gt;$L$3,AND((Q293&gt;$L$3),$L$7&gt;0)),1,0))</f>
        <v>#DIV/0!</v>
      </c>
      <c r="T293" s="47"/>
      <c r="U293" s="148"/>
      <c r="V293" s="136"/>
      <c r="W293" s="89" t="e">
        <f>'Wind Calculations'!$V293*LN(10/$V$4)/LN($V$5/$V$4)</f>
        <v>#DIV/0!</v>
      </c>
      <c r="X293" s="89" t="e">
        <f t="shared" si="88"/>
        <v>#DIV/0!</v>
      </c>
      <c r="Y293" s="89" t="e">
        <f t="shared" si="89"/>
        <v>#DIV/0!</v>
      </c>
      <c r="Z293" s="89" t="e">
        <f t="shared" si="90"/>
        <v>#DIV/0!</v>
      </c>
      <c r="AA293" s="89" t="e">
        <f t="shared" si="91"/>
        <v>#DIV/0!</v>
      </c>
      <c r="AB293" s="89" t="e">
        <f>IF('Emission Calculations'!$D$9="flat",IF(0.053*'Wind Calculations'!$W293&gt;$V$3,58*('Wind Calculations'!$W293-$L$3)^2+25*('Wind Calculations'!$W293-$L$3),0),IF(X293&gt;$L$3,(58*(X293-$L$3)^2+25*(X293-$L$3))*$V$7,0)+IF(Y293&gt;$V$3,(58*(Y293-$V$3)^2+25*(Y293-$V$3))*$W$7,0)+IF(Z293&gt;$V$3,(58*(Z293-$V$3)^2+25*(Z293-$V$3))*$X$7,0)+IF(AA293&gt;$V$3,(58*(AA293-$V$3)^2+25*(AA293-$V$3))*$Y$7,0))</f>
        <v>#DIV/0!</v>
      </c>
      <c r="AC293" s="89" t="e">
        <f>IF('Emission Calculations'!$D$9="flat",IF(0.056*'Wind Calculations'!$W293&gt;$V$3,1,0),IF(OR(X293&gt;$V$3,Y293&gt;$V$3,Z293&gt;$V$3,AND((AA293&gt;$V$3),$V$7&gt;0)),1,0))</f>
        <v>#DIV/0!</v>
      </c>
      <c r="AD293" s="47"/>
      <c r="AE293" s="148"/>
      <c r="AF293" s="136"/>
      <c r="AG293" s="89" t="e">
        <f>'Wind Calculations'!$AF293*LN(10/$AF$4)/LN($AF$5/$AF$4)</f>
        <v>#DIV/0!</v>
      </c>
      <c r="AH293" s="89" t="e">
        <f t="shared" si="92"/>
        <v>#DIV/0!</v>
      </c>
      <c r="AI293" s="89" t="e">
        <f t="shared" si="93"/>
        <v>#DIV/0!</v>
      </c>
      <c r="AJ293" s="89" t="e">
        <f t="shared" si="94"/>
        <v>#DIV/0!</v>
      </c>
      <c r="AK293" s="89" t="e">
        <f t="shared" si="95"/>
        <v>#DIV/0!</v>
      </c>
      <c r="AL293" s="89" t="e">
        <f>IF('Emission Calculations'!$E$9="flat",IF(0.053*'Wind Calculations'!$AG293&gt;$AF$3,58*('Wind Calculations'!$AG293-$AF$3)^2+25*('Wind Calculations'!$AG293-$AF$3),0),IF(AH293&gt;$AF$3,(58*(AH293-$AF$3)^2+25*(AH293-$AF$3))*$AF$7,0)+IF(AI293&gt;$AF$3,(58*(AI293-$AF$3)^2+25*(AI293-$AF$3))*$AG$7,0)+IF(AJ293&gt;$AF$3,(58*(AJ293-$AF$3)^2+25*(AJ293-$AF$3))*$AH$7,0)+IF(AK293&gt;$AF$3,(58*(AK293-$AF$3)^2+25*(AK293-$AF$3))*$AI$7,0))</f>
        <v>#DIV/0!</v>
      </c>
      <c r="AM293" s="89" t="e">
        <f>IF('Emission Calculations'!$E$9="flat",IF(0.056*'Wind Calculations'!$AG293&gt;$AF$3,1,0),IF(OR(AH293&gt;$AF$3,AI293&gt;$AF$3,AJ293&gt;$AF$3,AND((AK293&gt;$AF$3),$AF$7&gt;0)),1,0))</f>
        <v>#DIV/0!</v>
      </c>
      <c r="AN293" s="47"/>
      <c r="AO293" s="148"/>
      <c r="AP293" s="136"/>
      <c r="AQ293" s="89" t="e">
        <f>'Wind Calculations'!$AP293*LN(10/$AP$4)/LN($AP$5/$AP$4)</f>
        <v>#DIV/0!</v>
      </c>
      <c r="AR293" s="89" t="e">
        <f t="shared" si="96"/>
        <v>#DIV/0!</v>
      </c>
      <c r="AS293" s="89" t="e">
        <f t="shared" si="97"/>
        <v>#DIV/0!</v>
      </c>
      <c r="AT293" s="89" t="e">
        <f t="shared" si="98"/>
        <v>#DIV/0!</v>
      </c>
      <c r="AU293" s="89" t="e">
        <f t="shared" si="99"/>
        <v>#DIV/0!</v>
      </c>
      <c r="AV293" s="89" t="e">
        <f>IF('Emission Calculations'!$F$9="flat",IF(0.053*'Wind Calculations'!$AQ293&gt;$AP$3,58*('Wind Calculations'!$AQ293-$AP$3)^2+25*('Wind Calculations'!$AQ293-$AP$3),0),IF(AR293&gt;$AP$3,(58*(AR293-$AP$3)^2+25*(AR293-$AP$3))*$AP$7,0)+IF(AS293&gt;$AP$3,(58*(AS293-$AP$3)^2+25*(AS293-$AP$3))*$AQ$7,0)+IF(AT293&gt;$AP$3,(58*(AT293-$AP$3)^2+25*(AT293-$AP$3))*$AR$7,0)+IF(AU293&gt;$AP$3,(58*(AU293-$AP$3)^2+25*(AU293-$AP$3))*$AS$7,0))</f>
        <v>#DIV/0!</v>
      </c>
      <c r="AW293" s="89" t="e">
        <f>IF('Emission Calculations'!$F$9="flat",IF(0.056*'Wind Calculations'!$AQ293&gt;$AP$3,1,0),IF(OR(AR293&gt;$AP$3,AS293&gt;$AP$3,AT293&gt;$AP$3,AND((AU293&gt;$AP$3),$AP$7&gt;0)),1,0))</f>
        <v>#DIV/0!</v>
      </c>
    </row>
    <row r="294" spans="1:49">
      <c r="A294" s="148"/>
      <c r="B294" s="136"/>
      <c r="C294" s="89" t="e">
        <f>'Wind Calculations'!$B294*LN(10/$B$4)/LN($B$5/$B$4)</f>
        <v>#DIV/0!</v>
      </c>
      <c r="D294" s="89" t="e">
        <f t="shared" si="80"/>
        <v>#DIV/0!</v>
      </c>
      <c r="E294" s="89" t="e">
        <f t="shared" si="81"/>
        <v>#DIV/0!</v>
      </c>
      <c r="F294" s="89" t="e">
        <f t="shared" si="82"/>
        <v>#DIV/0!</v>
      </c>
      <c r="G294" s="89" t="e">
        <f t="shared" si="83"/>
        <v>#DIV/0!</v>
      </c>
      <c r="H294" s="138" t="e">
        <f>IF('Emission Calculations'!$B$9="flat",IF(0.053*'Wind Calculations'!$C294&gt;$B$3,58*('Wind Calculations'!$C294-$B$3)^2+25*('Wind Calculations'!$C294-$B$3),0),IF(D294&gt;$B$3,(58*(D294-$B$3)^2+25*(D294-$B$3))*$B$7,0)+IF(E294&gt;$B$3,(58*(E294-$B$3)^2+25*(E294-$B$3))*$C$7,0)+IF(F294&gt;$B$3,(58*(F294-$B$3)^2+25*(F294-$B$3))*$D$7,0)+IF(G294&gt;$B$3,(58*(G294-$B$3)^2+25*(G294-$B$3))*$E$7,0))</f>
        <v>#DIV/0!</v>
      </c>
      <c r="I294" s="138" t="e">
        <f>IF('Emission Calculations'!$B$9="flat",IF(0.056*'Wind Calculations'!$C294&gt;$B$3,1,0),IF(OR(D294&gt;$B$3,E294&gt;$B$3,F294&gt;$B$3,AND((G294&gt;$B$3),$B$7&gt;0)),1,0))</f>
        <v>#DIV/0!</v>
      </c>
      <c r="J294" s="139"/>
      <c r="K294" s="148"/>
      <c r="L294" s="136"/>
      <c r="M294" s="89" t="e">
        <f>'Wind Calculations'!$L294*LN(10/$L$4)/LN($L$5/$L$4)</f>
        <v>#DIV/0!</v>
      </c>
      <c r="N294" s="89" t="e">
        <f t="shared" si="84"/>
        <v>#DIV/0!</v>
      </c>
      <c r="O294" s="89" t="e">
        <f t="shared" si="85"/>
        <v>#DIV/0!</v>
      </c>
      <c r="P294" s="89" t="e">
        <f t="shared" si="86"/>
        <v>#DIV/0!</v>
      </c>
      <c r="Q294" s="89" t="e">
        <f t="shared" si="87"/>
        <v>#DIV/0!</v>
      </c>
      <c r="R294" s="89" t="e">
        <f>IF('Emission Calculations'!$C$9="flat",IF(0.053*'Wind Calculations'!$M294&gt;$L$3,58*('Wind Calculations'!$M294-$L$3)^2+25*('Wind Calculations'!$M294-$L$3),0),IF(N294&gt;$L$3,(58*(N294-$L$3)^2+25*(N294-$L$3))*$L$7,0)+IF(O294&gt;$L$3,(58*(O294-$L$3)^2+25*(O294-$L$3))*$M$7,0)+IF(P294&gt;$L$3,(58*(P294-$L$3)^2+25*(P294-$L$3))*$N$7,0)+IF(Q294&gt;$L$3,(58*(Q294-$L$3)^2+25*(Q294-$L$3))*$O$7,0))</f>
        <v>#DIV/0!</v>
      </c>
      <c r="S294" s="89" t="e">
        <f>IF('Emission Calculations'!$C$9="flat",IF(0.056*'Wind Calculations'!$M294&gt;$L$3,1,0),IF(OR(N294&gt;$L$3,O294&gt;$L$3,P294&gt;$L$3,AND((Q294&gt;$L$3),$L$7&gt;0)),1,0))</f>
        <v>#DIV/0!</v>
      </c>
      <c r="T294" s="47"/>
      <c r="U294" s="148"/>
      <c r="V294" s="136"/>
      <c r="W294" s="89" t="e">
        <f>'Wind Calculations'!$V294*LN(10/$V$4)/LN($V$5/$V$4)</f>
        <v>#DIV/0!</v>
      </c>
      <c r="X294" s="89" t="e">
        <f t="shared" si="88"/>
        <v>#DIV/0!</v>
      </c>
      <c r="Y294" s="89" t="e">
        <f t="shared" si="89"/>
        <v>#DIV/0!</v>
      </c>
      <c r="Z294" s="89" t="e">
        <f t="shared" si="90"/>
        <v>#DIV/0!</v>
      </c>
      <c r="AA294" s="89" t="e">
        <f t="shared" si="91"/>
        <v>#DIV/0!</v>
      </c>
      <c r="AB294" s="89" t="e">
        <f>IF('Emission Calculations'!$D$9="flat",IF(0.053*'Wind Calculations'!$W294&gt;$V$3,58*('Wind Calculations'!$W294-$L$3)^2+25*('Wind Calculations'!$W294-$L$3),0),IF(X294&gt;$L$3,(58*(X294-$L$3)^2+25*(X294-$L$3))*$V$7,0)+IF(Y294&gt;$V$3,(58*(Y294-$V$3)^2+25*(Y294-$V$3))*$W$7,0)+IF(Z294&gt;$V$3,(58*(Z294-$V$3)^2+25*(Z294-$V$3))*$X$7,0)+IF(AA294&gt;$V$3,(58*(AA294-$V$3)^2+25*(AA294-$V$3))*$Y$7,0))</f>
        <v>#DIV/0!</v>
      </c>
      <c r="AC294" s="89" t="e">
        <f>IF('Emission Calculations'!$D$9="flat",IF(0.056*'Wind Calculations'!$W294&gt;$V$3,1,0),IF(OR(X294&gt;$V$3,Y294&gt;$V$3,Z294&gt;$V$3,AND((AA294&gt;$V$3),$V$7&gt;0)),1,0))</f>
        <v>#DIV/0!</v>
      </c>
      <c r="AD294" s="47"/>
      <c r="AE294" s="148"/>
      <c r="AF294" s="136"/>
      <c r="AG294" s="89" t="e">
        <f>'Wind Calculations'!$AF294*LN(10/$AF$4)/LN($AF$5/$AF$4)</f>
        <v>#DIV/0!</v>
      </c>
      <c r="AH294" s="89" t="e">
        <f t="shared" si="92"/>
        <v>#DIV/0!</v>
      </c>
      <c r="AI294" s="89" t="e">
        <f t="shared" si="93"/>
        <v>#DIV/0!</v>
      </c>
      <c r="AJ294" s="89" t="e">
        <f t="shared" si="94"/>
        <v>#DIV/0!</v>
      </c>
      <c r="AK294" s="89" t="e">
        <f t="shared" si="95"/>
        <v>#DIV/0!</v>
      </c>
      <c r="AL294" s="89" t="e">
        <f>IF('Emission Calculations'!$E$9="flat",IF(0.053*'Wind Calculations'!$AG294&gt;$AF$3,58*('Wind Calculations'!$AG294-$AF$3)^2+25*('Wind Calculations'!$AG294-$AF$3),0),IF(AH294&gt;$AF$3,(58*(AH294-$AF$3)^2+25*(AH294-$AF$3))*$AF$7,0)+IF(AI294&gt;$AF$3,(58*(AI294-$AF$3)^2+25*(AI294-$AF$3))*$AG$7,0)+IF(AJ294&gt;$AF$3,(58*(AJ294-$AF$3)^2+25*(AJ294-$AF$3))*$AH$7,0)+IF(AK294&gt;$AF$3,(58*(AK294-$AF$3)^2+25*(AK294-$AF$3))*$AI$7,0))</f>
        <v>#DIV/0!</v>
      </c>
      <c r="AM294" s="89" t="e">
        <f>IF('Emission Calculations'!$E$9="flat",IF(0.056*'Wind Calculations'!$AG294&gt;$AF$3,1,0),IF(OR(AH294&gt;$AF$3,AI294&gt;$AF$3,AJ294&gt;$AF$3,AND((AK294&gt;$AF$3),$AF$7&gt;0)),1,0))</f>
        <v>#DIV/0!</v>
      </c>
      <c r="AN294" s="47"/>
      <c r="AO294" s="148"/>
      <c r="AP294" s="136"/>
      <c r="AQ294" s="89" t="e">
        <f>'Wind Calculations'!$AP294*LN(10/$AP$4)/LN($AP$5/$AP$4)</f>
        <v>#DIV/0!</v>
      </c>
      <c r="AR294" s="89" t="e">
        <f t="shared" si="96"/>
        <v>#DIV/0!</v>
      </c>
      <c r="AS294" s="89" t="e">
        <f t="shared" si="97"/>
        <v>#DIV/0!</v>
      </c>
      <c r="AT294" s="89" t="e">
        <f t="shared" si="98"/>
        <v>#DIV/0!</v>
      </c>
      <c r="AU294" s="89" t="e">
        <f t="shared" si="99"/>
        <v>#DIV/0!</v>
      </c>
      <c r="AV294" s="89" t="e">
        <f>IF('Emission Calculations'!$F$9="flat",IF(0.053*'Wind Calculations'!$AQ294&gt;$AP$3,58*('Wind Calculations'!$AQ294-$AP$3)^2+25*('Wind Calculations'!$AQ294-$AP$3),0),IF(AR294&gt;$AP$3,(58*(AR294-$AP$3)^2+25*(AR294-$AP$3))*$AP$7,0)+IF(AS294&gt;$AP$3,(58*(AS294-$AP$3)^2+25*(AS294-$AP$3))*$AQ$7,0)+IF(AT294&gt;$AP$3,(58*(AT294-$AP$3)^2+25*(AT294-$AP$3))*$AR$7,0)+IF(AU294&gt;$AP$3,(58*(AU294-$AP$3)^2+25*(AU294-$AP$3))*$AS$7,0))</f>
        <v>#DIV/0!</v>
      </c>
      <c r="AW294" s="89" t="e">
        <f>IF('Emission Calculations'!$F$9="flat",IF(0.056*'Wind Calculations'!$AQ294&gt;$AP$3,1,0),IF(OR(AR294&gt;$AP$3,AS294&gt;$AP$3,AT294&gt;$AP$3,AND((AU294&gt;$AP$3),$AP$7&gt;0)),1,0))</f>
        <v>#DIV/0!</v>
      </c>
    </row>
    <row r="295" spans="1:49">
      <c r="A295" s="148"/>
      <c r="B295" s="136"/>
      <c r="C295" s="89" t="e">
        <f>'Wind Calculations'!$B295*LN(10/$B$4)/LN($B$5/$B$4)</f>
        <v>#DIV/0!</v>
      </c>
      <c r="D295" s="89" t="e">
        <f t="shared" si="80"/>
        <v>#DIV/0!</v>
      </c>
      <c r="E295" s="89" t="e">
        <f t="shared" si="81"/>
        <v>#DIV/0!</v>
      </c>
      <c r="F295" s="89" t="e">
        <f t="shared" si="82"/>
        <v>#DIV/0!</v>
      </c>
      <c r="G295" s="89" t="e">
        <f t="shared" si="83"/>
        <v>#DIV/0!</v>
      </c>
      <c r="H295" s="138" t="e">
        <f>IF('Emission Calculations'!$B$9="flat",IF(0.053*'Wind Calculations'!$C295&gt;$B$3,58*('Wind Calculations'!$C295-$B$3)^2+25*('Wind Calculations'!$C295-$B$3),0),IF(D295&gt;$B$3,(58*(D295-$B$3)^2+25*(D295-$B$3))*$B$7,0)+IF(E295&gt;$B$3,(58*(E295-$B$3)^2+25*(E295-$B$3))*$C$7,0)+IF(F295&gt;$B$3,(58*(F295-$B$3)^2+25*(F295-$B$3))*$D$7,0)+IF(G295&gt;$B$3,(58*(G295-$B$3)^2+25*(G295-$B$3))*$E$7,0))</f>
        <v>#DIV/0!</v>
      </c>
      <c r="I295" s="138" t="e">
        <f>IF('Emission Calculations'!$B$9="flat",IF(0.056*'Wind Calculations'!$C295&gt;$B$3,1,0),IF(OR(D295&gt;$B$3,E295&gt;$B$3,F295&gt;$B$3,AND((G295&gt;$B$3),$B$7&gt;0)),1,0))</f>
        <v>#DIV/0!</v>
      </c>
      <c r="J295" s="139"/>
      <c r="K295" s="148"/>
      <c r="L295" s="136"/>
      <c r="M295" s="89" t="e">
        <f>'Wind Calculations'!$L295*LN(10/$L$4)/LN($L$5/$L$4)</f>
        <v>#DIV/0!</v>
      </c>
      <c r="N295" s="89" t="e">
        <f t="shared" si="84"/>
        <v>#DIV/0!</v>
      </c>
      <c r="O295" s="89" t="e">
        <f t="shared" si="85"/>
        <v>#DIV/0!</v>
      </c>
      <c r="P295" s="89" t="e">
        <f t="shared" si="86"/>
        <v>#DIV/0!</v>
      </c>
      <c r="Q295" s="89" t="e">
        <f t="shared" si="87"/>
        <v>#DIV/0!</v>
      </c>
      <c r="R295" s="89" t="e">
        <f>IF('Emission Calculations'!$C$9="flat",IF(0.053*'Wind Calculations'!$M295&gt;$L$3,58*('Wind Calculations'!$M295-$L$3)^2+25*('Wind Calculations'!$M295-$L$3),0),IF(N295&gt;$L$3,(58*(N295-$L$3)^2+25*(N295-$L$3))*$L$7,0)+IF(O295&gt;$L$3,(58*(O295-$L$3)^2+25*(O295-$L$3))*$M$7,0)+IF(P295&gt;$L$3,(58*(P295-$L$3)^2+25*(P295-$L$3))*$N$7,0)+IF(Q295&gt;$L$3,(58*(Q295-$L$3)^2+25*(Q295-$L$3))*$O$7,0))</f>
        <v>#DIV/0!</v>
      </c>
      <c r="S295" s="89" t="e">
        <f>IF('Emission Calculations'!$C$9="flat",IF(0.056*'Wind Calculations'!$M295&gt;$L$3,1,0),IF(OR(N295&gt;$L$3,O295&gt;$L$3,P295&gt;$L$3,AND((Q295&gt;$L$3),$L$7&gt;0)),1,0))</f>
        <v>#DIV/0!</v>
      </c>
      <c r="T295" s="47"/>
      <c r="U295" s="148"/>
      <c r="V295" s="136"/>
      <c r="W295" s="89" t="e">
        <f>'Wind Calculations'!$V295*LN(10/$V$4)/LN($V$5/$V$4)</f>
        <v>#DIV/0!</v>
      </c>
      <c r="X295" s="89" t="e">
        <f t="shared" si="88"/>
        <v>#DIV/0!</v>
      </c>
      <c r="Y295" s="89" t="e">
        <f t="shared" si="89"/>
        <v>#DIV/0!</v>
      </c>
      <c r="Z295" s="89" t="e">
        <f t="shared" si="90"/>
        <v>#DIV/0!</v>
      </c>
      <c r="AA295" s="89" t="e">
        <f t="shared" si="91"/>
        <v>#DIV/0!</v>
      </c>
      <c r="AB295" s="89" t="e">
        <f>IF('Emission Calculations'!$D$9="flat",IF(0.053*'Wind Calculations'!$W295&gt;$V$3,58*('Wind Calculations'!$W295-$L$3)^2+25*('Wind Calculations'!$W295-$L$3),0),IF(X295&gt;$L$3,(58*(X295-$L$3)^2+25*(X295-$L$3))*$V$7,0)+IF(Y295&gt;$V$3,(58*(Y295-$V$3)^2+25*(Y295-$V$3))*$W$7,0)+IF(Z295&gt;$V$3,(58*(Z295-$V$3)^2+25*(Z295-$V$3))*$X$7,0)+IF(AA295&gt;$V$3,(58*(AA295-$V$3)^2+25*(AA295-$V$3))*$Y$7,0))</f>
        <v>#DIV/0!</v>
      </c>
      <c r="AC295" s="89" t="e">
        <f>IF('Emission Calculations'!$D$9="flat",IF(0.056*'Wind Calculations'!$W295&gt;$V$3,1,0),IF(OR(X295&gt;$V$3,Y295&gt;$V$3,Z295&gt;$V$3,AND((AA295&gt;$V$3),$V$7&gt;0)),1,0))</f>
        <v>#DIV/0!</v>
      </c>
      <c r="AD295" s="47"/>
      <c r="AE295" s="148"/>
      <c r="AF295" s="136"/>
      <c r="AG295" s="89" t="e">
        <f>'Wind Calculations'!$AF295*LN(10/$AF$4)/LN($AF$5/$AF$4)</f>
        <v>#DIV/0!</v>
      </c>
      <c r="AH295" s="89" t="e">
        <f t="shared" si="92"/>
        <v>#DIV/0!</v>
      </c>
      <c r="AI295" s="89" t="e">
        <f t="shared" si="93"/>
        <v>#DIV/0!</v>
      </c>
      <c r="AJ295" s="89" t="e">
        <f t="shared" si="94"/>
        <v>#DIV/0!</v>
      </c>
      <c r="AK295" s="89" t="e">
        <f t="shared" si="95"/>
        <v>#DIV/0!</v>
      </c>
      <c r="AL295" s="89" t="e">
        <f>IF('Emission Calculations'!$E$9="flat",IF(0.053*'Wind Calculations'!$AG295&gt;$AF$3,58*('Wind Calculations'!$AG295-$AF$3)^2+25*('Wind Calculations'!$AG295-$AF$3),0),IF(AH295&gt;$AF$3,(58*(AH295-$AF$3)^2+25*(AH295-$AF$3))*$AF$7,0)+IF(AI295&gt;$AF$3,(58*(AI295-$AF$3)^2+25*(AI295-$AF$3))*$AG$7,0)+IF(AJ295&gt;$AF$3,(58*(AJ295-$AF$3)^2+25*(AJ295-$AF$3))*$AH$7,0)+IF(AK295&gt;$AF$3,(58*(AK295-$AF$3)^2+25*(AK295-$AF$3))*$AI$7,0))</f>
        <v>#DIV/0!</v>
      </c>
      <c r="AM295" s="89" t="e">
        <f>IF('Emission Calculations'!$E$9="flat",IF(0.056*'Wind Calculations'!$AG295&gt;$AF$3,1,0),IF(OR(AH295&gt;$AF$3,AI295&gt;$AF$3,AJ295&gt;$AF$3,AND((AK295&gt;$AF$3),$AF$7&gt;0)),1,0))</f>
        <v>#DIV/0!</v>
      </c>
      <c r="AN295" s="47"/>
      <c r="AO295" s="148"/>
      <c r="AP295" s="136"/>
      <c r="AQ295" s="89" t="e">
        <f>'Wind Calculations'!$AP295*LN(10/$AP$4)/LN($AP$5/$AP$4)</f>
        <v>#DIV/0!</v>
      </c>
      <c r="AR295" s="89" t="e">
        <f t="shared" si="96"/>
        <v>#DIV/0!</v>
      </c>
      <c r="AS295" s="89" t="e">
        <f t="shared" si="97"/>
        <v>#DIV/0!</v>
      </c>
      <c r="AT295" s="89" t="e">
        <f t="shared" si="98"/>
        <v>#DIV/0!</v>
      </c>
      <c r="AU295" s="89" t="e">
        <f t="shared" si="99"/>
        <v>#DIV/0!</v>
      </c>
      <c r="AV295" s="89" t="e">
        <f>IF('Emission Calculations'!$F$9="flat",IF(0.053*'Wind Calculations'!$AQ295&gt;$AP$3,58*('Wind Calculations'!$AQ295-$AP$3)^2+25*('Wind Calculations'!$AQ295-$AP$3),0),IF(AR295&gt;$AP$3,(58*(AR295-$AP$3)^2+25*(AR295-$AP$3))*$AP$7,0)+IF(AS295&gt;$AP$3,(58*(AS295-$AP$3)^2+25*(AS295-$AP$3))*$AQ$7,0)+IF(AT295&gt;$AP$3,(58*(AT295-$AP$3)^2+25*(AT295-$AP$3))*$AR$7,0)+IF(AU295&gt;$AP$3,(58*(AU295-$AP$3)^2+25*(AU295-$AP$3))*$AS$7,0))</f>
        <v>#DIV/0!</v>
      </c>
      <c r="AW295" s="89" t="e">
        <f>IF('Emission Calculations'!$F$9="flat",IF(0.056*'Wind Calculations'!$AQ295&gt;$AP$3,1,0),IF(OR(AR295&gt;$AP$3,AS295&gt;$AP$3,AT295&gt;$AP$3,AND((AU295&gt;$AP$3),$AP$7&gt;0)),1,0))</f>
        <v>#DIV/0!</v>
      </c>
    </row>
    <row r="296" spans="1:49">
      <c r="A296" s="148"/>
      <c r="B296" s="136"/>
      <c r="C296" s="89" t="e">
        <f>'Wind Calculations'!$B296*LN(10/$B$4)/LN($B$5/$B$4)</f>
        <v>#DIV/0!</v>
      </c>
      <c r="D296" s="89" t="e">
        <f t="shared" si="80"/>
        <v>#DIV/0!</v>
      </c>
      <c r="E296" s="89" t="e">
        <f t="shared" si="81"/>
        <v>#DIV/0!</v>
      </c>
      <c r="F296" s="89" t="e">
        <f t="shared" si="82"/>
        <v>#DIV/0!</v>
      </c>
      <c r="G296" s="89" t="e">
        <f t="shared" si="83"/>
        <v>#DIV/0!</v>
      </c>
      <c r="H296" s="138" t="e">
        <f>IF('Emission Calculations'!$B$9="flat",IF(0.053*'Wind Calculations'!$C296&gt;$B$3,58*('Wind Calculations'!$C296-$B$3)^2+25*('Wind Calculations'!$C296-$B$3),0),IF(D296&gt;$B$3,(58*(D296-$B$3)^2+25*(D296-$B$3))*$B$7,0)+IF(E296&gt;$B$3,(58*(E296-$B$3)^2+25*(E296-$B$3))*$C$7,0)+IF(F296&gt;$B$3,(58*(F296-$B$3)^2+25*(F296-$B$3))*$D$7,0)+IF(G296&gt;$B$3,(58*(G296-$B$3)^2+25*(G296-$B$3))*$E$7,0))</f>
        <v>#DIV/0!</v>
      </c>
      <c r="I296" s="138" t="e">
        <f>IF('Emission Calculations'!$B$9="flat",IF(0.056*'Wind Calculations'!$C296&gt;$B$3,1,0),IF(OR(D296&gt;$B$3,E296&gt;$B$3,F296&gt;$B$3,AND((G296&gt;$B$3),$B$7&gt;0)),1,0))</f>
        <v>#DIV/0!</v>
      </c>
      <c r="J296" s="139"/>
      <c r="K296" s="148"/>
      <c r="L296" s="136"/>
      <c r="M296" s="89" t="e">
        <f>'Wind Calculations'!$L296*LN(10/$L$4)/LN($L$5/$L$4)</f>
        <v>#DIV/0!</v>
      </c>
      <c r="N296" s="89" t="e">
        <f t="shared" si="84"/>
        <v>#DIV/0!</v>
      </c>
      <c r="O296" s="89" t="e">
        <f t="shared" si="85"/>
        <v>#DIV/0!</v>
      </c>
      <c r="P296" s="89" t="e">
        <f t="shared" si="86"/>
        <v>#DIV/0!</v>
      </c>
      <c r="Q296" s="89" t="e">
        <f t="shared" si="87"/>
        <v>#DIV/0!</v>
      </c>
      <c r="R296" s="89" t="e">
        <f>IF('Emission Calculations'!$C$9="flat",IF(0.053*'Wind Calculations'!$M296&gt;$L$3,58*('Wind Calculations'!$M296-$L$3)^2+25*('Wind Calculations'!$M296-$L$3),0),IF(N296&gt;$L$3,(58*(N296-$L$3)^2+25*(N296-$L$3))*$L$7,0)+IF(O296&gt;$L$3,(58*(O296-$L$3)^2+25*(O296-$L$3))*$M$7,0)+IF(P296&gt;$L$3,(58*(P296-$L$3)^2+25*(P296-$L$3))*$N$7,0)+IF(Q296&gt;$L$3,(58*(Q296-$L$3)^2+25*(Q296-$L$3))*$O$7,0))</f>
        <v>#DIV/0!</v>
      </c>
      <c r="S296" s="89" t="e">
        <f>IF('Emission Calculations'!$C$9="flat",IF(0.056*'Wind Calculations'!$M296&gt;$L$3,1,0),IF(OR(N296&gt;$L$3,O296&gt;$L$3,P296&gt;$L$3,AND((Q296&gt;$L$3),$L$7&gt;0)),1,0))</f>
        <v>#DIV/0!</v>
      </c>
      <c r="T296" s="47"/>
      <c r="U296" s="148"/>
      <c r="V296" s="136"/>
      <c r="W296" s="89" t="e">
        <f>'Wind Calculations'!$V296*LN(10/$V$4)/LN($V$5/$V$4)</f>
        <v>#DIV/0!</v>
      </c>
      <c r="X296" s="89" t="e">
        <f t="shared" si="88"/>
        <v>#DIV/0!</v>
      </c>
      <c r="Y296" s="89" t="e">
        <f t="shared" si="89"/>
        <v>#DIV/0!</v>
      </c>
      <c r="Z296" s="89" t="e">
        <f t="shared" si="90"/>
        <v>#DIV/0!</v>
      </c>
      <c r="AA296" s="89" t="e">
        <f t="shared" si="91"/>
        <v>#DIV/0!</v>
      </c>
      <c r="AB296" s="89" t="e">
        <f>IF('Emission Calculations'!$D$9="flat",IF(0.053*'Wind Calculations'!$W296&gt;$V$3,58*('Wind Calculations'!$W296-$L$3)^2+25*('Wind Calculations'!$W296-$L$3),0),IF(X296&gt;$L$3,(58*(X296-$L$3)^2+25*(X296-$L$3))*$V$7,0)+IF(Y296&gt;$V$3,(58*(Y296-$V$3)^2+25*(Y296-$V$3))*$W$7,0)+IF(Z296&gt;$V$3,(58*(Z296-$V$3)^2+25*(Z296-$V$3))*$X$7,0)+IF(AA296&gt;$V$3,(58*(AA296-$V$3)^2+25*(AA296-$V$3))*$Y$7,0))</f>
        <v>#DIV/0!</v>
      </c>
      <c r="AC296" s="89" t="e">
        <f>IF('Emission Calculations'!$D$9="flat",IF(0.056*'Wind Calculations'!$W296&gt;$V$3,1,0),IF(OR(X296&gt;$V$3,Y296&gt;$V$3,Z296&gt;$V$3,AND((AA296&gt;$V$3),$V$7&gt;0)),1,0))</f>
        <v>#DIV/0!</v>
      </c>
      <c r="AD296" s="47"/>
      <c r="AE296" s="148"/>
      <c r="AF296" s="136"/>
      <c r="AG296" s="89" t="e">
        <f>'Wind Calculations'!$AF296*LN(10/$AF$4)/LN($AF$5/$AF$4)</f>
        <v>#DIV/0!</v>
      </c>
      <c r="AH296" s="89" t="e">
        <f t="shared" si="92"/>
        <v>#DIV/0!</v>
      </c>
      <c r="AI296" s="89" t="e">
        <f t="shared" si="93"/>
        <v>#DIV/0!</v>
      </c>
      <c r="AJ296" s="89" t="e">
        <f t="shared" si="94"/>
        <v>#DIV/0!</v>
      </c>
      <c r="AK296" s="89" t="e">
        <f t="shared" si="95"/>
        <v>#DIV/0!</v>
      </c>
      <c r="AL296" s="89" t="e">
        <f>IF('Emission Calculations'!$E$9="flat",IF(0.053*'Wind Calculations'!$AG296&gt;$AF$3,58*('Wind Calculations'!$AG296-$AF$3)^2+25*('Wind Calculations'!$AG296-$AF$3),0),IF(AH296&gt;$AF$3,(58*(AH296-$AF$3)^2+25*(AH296-$AF$3))*$AF$7,0)+IF(AI296&gt;$AF$3,(58*(AI296-$AF$3)^2+25*(AI296-$AF$3))*$AG$7,0)+IF(AJ296&gt;$AF$3,(58*(AJ296-$AF$3)^2+25*(AJ296-$AF$3))*$AH$7,0)+IF(AK296&gt;$AF$3,(58*(AK296-$AF$3)^2+25*(AK296-$AF$3))*$AI$7,0))</f>
        <v>#DIV/0!</v>
      </c>
      <c r="AM296" s="89" t="e">
        <f>IF('Emission Calculations'!$E$9="flat",IF(0.056*'Wind Calculations'!$AG296&gt;$AF$3,1,0),IF(OR(AH296&gt;$AF$3,AI296&gt;$AF$3,AJ296&gt;$AF$3,AND((AK296&gt;$AF$3),$AF$7&gt;0)),1,0))</f>
        <v>#DIV/0!</v>
      </c>
      <c r="AN296" s="47"/>
      <c r="AO296" s="148"/>
      <c r="AP296" s="136"/>
      <c r="AQ296" s="89" t="e">
        <f>'Wind Calculations'!$AP296*LN(10/$AP$4)/LN($AP$5/$AP$4)</f>
        <v>#DIV/0!</v>
      </c>
      <c r="AR296" s="89" t="e">
        <f t="shared" si="96"/>
        <v>#DIV/0!</v>
      </c>
      <c r="AS296" s="89" t="e">
        <f t="shared" si="97"/>
        <v>#DIV/0!</v>
      </c>
      <c r="AT296" s="89" t="e">
        <f t="shared" si="98"/>
        <v>#DIV/0!</v>
      </c>
      <c r="AU296" s="89" t="e">
        <f t="shared" si="99"/>
        <v>#DIV/0!</v>
      </c>
      <c r="AV296" s="89" t="e">
        <f>IF('Emission Calculations'!$F$9="flat",IF(0.053*'Wind Calculations'!$AQ296&gt;$AP$3,58*('Wind Calculations'!$AQ296-$AP$3)^2+25*('Wind Calculations'!$AQ296-$AP$3),0),IF(AR296&gt;$AP$3,(58*(AR296-$AP$3)^2+25*(AR296-$AP$3))*$AP$7,0)+IF(AS296&gt;$AP$3,(58*(AS296-$AP$3)^2+25*(AS296-$AP$3))*$AQ$7,0)+IF(AT296&gt;$AP$3,(58*(AT296-$AP$3)^2+25*(AT296-$AP$3))*$AR$7,0)+IF(AU296&gt;$AP$3,(58*(AU296-$AP$3)^2+25*(AU296-$AP$3))*$AS$7,0))</f>
        <v>#DIV/0!</v>
      </c>
      <c r="AW296" s="89" t="e">
        <f>IF('Emission Calculations'!$F$9="flat",IF(0.056*'Wind Calculations'!$AQ296&gt;$AP$3,1,0),IF(OR(AR296&gt;$AP$3,AS296&gt;$AP$3,AT296&gt;$AP$3,AND((AU296&gt;$AP$3),$AP$7&gt;0)),1,0))</f>
        <v>#DIV/0!</v>
      </c>
    </row>
    <row r="297" spans="1:49">
      <c r="A297" s="148"/>
      <c r="B297" s="136"/>
      <c r="C297" s="89" t="e">
        <f>'Wind Calculations'!$B297*LN(10/$B$4)/LN($B$5/$B$4)</f>
        <v>#DIV/0!</v>
      </c>
      <c r="D297" s="89" t="e">
        <f t="shared" si="80"/>
        <v>#DIV/0!</v>
      </c>
      <c r="E297" s="89" t="e">
        <f t="shared" si="81"/>
        <v>#DIV/0!</v>
      </c>
      <c r="F297" s="89" t="e">
        <f t="shared" si="82"/>
        <v>#DIV/0!</v>
      </c>
      <c r="G297" s="89" t="e">
        <f t="shared" si="83"/>
        <v>#DIV/0!</v>
      </c>
      <c r="H297" s="138" t="e">
        <f>IF('Emission Calculations'!$B$9="flat",IF(0.053*'Wind Calculations'!$C297&gt;$B$3,58*('Wind Calculations'!$C297-$B$3)^2+25*('Wind Calculations'!$C297-$B$3),0),IF(D297&gt;$B$3,(58*(D297-$B$3)^2+25*(D297-$B$3))*$B$7,0)+IF(E297&gt;$B$3,(58*(E297-$B$3)^2+25*(E297-$B$3))*$C$7,0)+IF(F297&gt;$B$3,(58*(F297-$B$3)^2+25*(F297-$B$3))*$D$7,0)+IF(G297&gt;$B$3,(58*(G297-$B$3)^2+25*(G297-$B$3))*$E$7,0))</f>
        <v>#DIV/0!</v>
      </c>
      <c r="I297" s="138" t="e">
        <f>IF('Emission Calculations'!$B$9="flat",IF(0.056*'Wind Calculations'!$C297&gt;$B$3,1,0),IF(OR(D297&gt;$B$3,E297&gt;$B$3,F297&gt;$B$3,AND((G297&gt;$B$3),$B$7&gt;0)),1,0))</f>
        <v>#DIV/0!</v>
      </c>
      <c r="J297" s="139"/>
      <c r="K297" s="148"/>
      <c r="L297" s="136"/>
      <c r="M297" s="89" t="e">
        <f>'Wind Calculations'!$L297*LN(10/$L$4)/LN($L$5/$L$4)</f>
        <v>#DIV/0!</v>
      </c>
      <c r="N297" s="89" t="e">
        <f t="shared" si="84"/>
        <v>#DIV/0!</v>
      </c>
      <c r="O297" s="89" t="e">
        <f t="shared" si="85"/>
        <v>#DIV/0!</v>
      </c>
      <c r="P297" s="89" t="e">
        <f t="shared" si="86"/>
        <v>#DIV/0!</v>
      </c>
      <c r="Q297" s="89" t="e">
        <f t="shared" si="87"/>
        <v>#DIV/0!</v>
      </c>
      <c r="R297" s="89" t="e">
        <f>IF('Emission Calculations'!$C$9="flat",IF(0.053*'Wind Calculations'!$M297&gt;$L$3,58*('Wind Calculations'!$M297-$L$3)^2+25*('Wind Calculations'!$M297-$L$3),0),IF(N297&gt;$L$3,(58*(N297-$L$3)^2+25*(N297-$L$3))*$L$7,0)+IF(O297&gt;$L$3,(58*(O297-$L$3)^2+25*(O297-$L$3))*$M$7,0)+IF(P297&gt;$L$3,(58*(P297-$L$3)^2+25*(P297-$L$3))*$N$7,0)+IF(Q297&gt;$L$3,(58*(Q297-$L$3)^2+25*(Q297-$L$3))*$O$7,0))</f>
        <v>#DIV/0!</v>
      </c>
      <c r="S297" s="89" t="e">
        <f>IF('Emission Calculations'!$C$9="flat",IF(0.056*'Wind Calculations'!$M297&gt;$L$3,1,0),IF(OR(N297&gt;$L$3,O297&gt;$L$3,P297&gt;$L$3,AND((Q297&gt;$L$3),$L$7&gt;0)),1,0))</f>
        <v>#DIV/0!</v>
      </c>
      <c r="T297" s="47"/>
      <c r="U297" s="148"/>
      <c r="V297" s="136"/>
      <c r="W297" s="89" t="e">
        <f>'Wind Calculations'!$V297*LN(10/$V$4)/LN($V$5/$V$4)</f>
        <v>#DIV/0!</v>
      </c>
      <c r="X297" s="89" t="e">
        <f t="shared" si="88"/>
        <v>#DIV/0!</v>
      </c>
      <c r="Y297" s="89" t="e">
        <f t="shared" si="89"/>
        <v>#DIV/0!</v>
      </c>
      <c r="Z297" s="89" t="e">
        <f t="shared" si="90"/>
        <v>#DIV/0!</v>
      </c>
      <c r="AA297" s="89" t="e">
        <f t="shared" si="91"/>
        <v>#DIV/0!</v>
      </c>
      <c r="AB297" s="89" t="e">
        <f>IF('Emission Calculations'!$D$9="flat",IF(0.053*'Wind Calculations'!$W297&gt;$V$3,58*('Wind Calculations'!$W297-$L$3)^2+25*('Wind Calculations'!$W297-$L$3),0),IF(X297&gt;$L$3,(58*(X297-$L$3)^2+25*(X297-$L$3))*$V$7,0)+IF(Y297&gt;$V$3,(58*(Y297-$V$3)^2+25*(Y297-$V$3))*$W$7,0)+IF(Z297&gt;$V$3,(58*(Z297-$V$3)^2+25*(Z297-$V$3))*$X$7,0)+IF(AA297&gt;$V$3,(58*(AA297-$V$3)^2+25*(AA297-$V$3))*$Y$7,0))</f>
        <v>#DIV/0!</v>
      </c>
      <c r="AC297" s="89" t="e">
        <f>IF('Emission Calculations'!$D$9="flat",IF(0.056*'Wind Calculations'!$W297&gt;$V$3,1,0),IF(OR(X297&gt;$V$3,Y297&gt;$V$3,Z297&gt;$V$3,AND((AA297&gt;$V$3),$V$7&gt;0)),1,0))</f>
        <v>#DIV/0!</v>
      </c>
      <c r="AD297" s="47"/>
      <c r="AE297" s="148"/>
      <c r="AF297" s="136"/>
      <c r="AG297" s="89" t="e">
        <f>'Wind Calculations'!$AF297*LN(10/$AF$4)/LN($AF$5/$AF$4)</f>
        <v>#DIV/0!</v>
      </c>
      <c r="AH297" s="89" t="e">
        <f t="shared" si="92"/>
        <v>#DIV/0!</v>
      </c>
      <c r="AI297" s="89" t="e">
        <f t="shared" si="93"/>
        <v>#DIV/0!</v>
      </c>
      <c r="AJ297" s="89" t="e">
        <f t="shared" si="94"/>
        <v>#DIV/0!</v>
      </c>
      <c r="AK297" s="89" t="e">
        <f t="shared" si="95"/>
        <v>#DIV/0!</v>
      </c>
      <c r="AL297" s="89" t="e">
        <f>IF('Emission Calculations'!$E$9="flat",IF(0.053*'Wind Calculations'!$AG297&gt;$AF$3,58*('Wind Calculations'!$AG297-$AF$3)^2+25*('Wind Calculations'!$AG297-$AF$3),0),IF(AH297&gt;$AF$3,(58*(AH297-$AF$3)^2+25*(AH297-$AF$3))*$AF$7,0)+IF(AI297&gt;$AF$3,(58*(AI297-$AF$3)^2+25*(AI297-$AF$3))*$AG$7,0)+IF(AJ297&gt;$AF$3,(58*(AJ297-$AF$3)^2+25*(AJ297-$AF$3))*$AH$7,0)+IF(AK297&gt;$AF$3,(58*(AK297-$AF$3)^2+25*(AK297-$AF$3))*$AI$7,0))</f>
        <v>#DIV/0!</v>
      </c>
      <c r="AM297" s="89" t="e">
        <f>IF('Emission Calculations'!$E$9="flat",IF(0.056*'Wind Calculations'!$AG297&gt;$AF$3,1,0),IF(OR(AH297&gt;$AF$3,AI297&gt;$AF$3,AJ297&gt;$AF$3,AND((AK297&gt;$AF$3),$AF$7&gt;0)),1,0))</f>
        <v>#DIV/0!</v>
      </c>
      <c r="AN297" s="47"/>
      <c r="AO297" s="148"/>
      <c r="AP297" s="136"/>
      <c r="AQ297" s="89" t="e">
        <f>'Wind Calculations'!$AP297*LN(10/$AP$4)/LN($AP$5/$AP$4)</f>
        <v>#DIV/0!</v>
      </c>
      <c r="AR297" s="89" t="e">
        <f t="shared" si="96"/>
        <v>#DIV/0!</v>
      </c>
      <c r="AS297" s="89" t="e">
        <f t="shared" si="97"/>
        <v>#DIV/0!</v>
      </c>
      <c r="AT297" s="89" t="e">
        <f t="shared" si="98"/>
        <v>#DIV/0!</v>
      </c>
      <c r="AU297" s="89" t="e">
        <f t="shared" si="99"/>
        <v>#DIV/0!</v>
      </c>
      <c r="AV297" s="89" t="e">
        <f>IF('Emission Calculations'!$F$9="flat",IF(0.053*'Wind Calculations'!$AQ297&gt;$AP$3,58*('Wind Calculations'!$AQ297-$AP$3)^2+25*('Wind Calculations'!$AQ297-$AP$3),0),IF(AR297&gt;$AP$3,(58*(AR297-$AP$3)^2+25*(AR297-$AP$3))*$AP$7,0)+IF(AS297&gt;$AP$3,(58*(AS297-$AP$3)^2+25*(AS297-$AP$3))*$AQ$7,0)+IF(AT297&gt;$AP$3,(58*(AT297-$AP$3)^2+25*(AT297-$AP$3))*$AR$7,0)+IF(AU297&gt;$AP$3,(58*(AU297-$AP$3)^2+25*(AU297-$AP$3))*$AS$7,0))</f>
        <v>#DIV/0!</v>
      </c>
      <c r="AW297" s="89" t="e">
        <f>IF('Emission Calculations'!$F$9="flat",IF(0.056*'Wind Calculations'!$AQ297&gt;$AP$3,1,0),IF(OR(AR297&gt;$AP$3,AS297&gt;$AP$3,AT297&gt;$AP$3,AND((AU297&gt;$AP$3),$AP$7&gt;0)),1,0))</f>
        <v>#DIV/0!</v>
      </c>
    </row>
    <row r="298" spans="1:49">
      <c r="A298" s="148"/>
      <c r="B298" s="136"/>
      <c r="C298" s="89" t="e">
        <f>'Wind Calculations'!$B298*LN(10/$B$4)/LN($B$5/$B$4)</f>
        <v>#DIV/0!</v>
      </c>
      <c r="D298" s="89" t="e">
        <f t="shared" si="80"/>
        <v>#DIV/0!</v>
      </c>
      <c r="E298" s="89" t="e">
        <f t="shared" si="81"/>
        <v>#DIV/0!</v>
      </c>
      <c r="F298" s="89" t="e">
        <f t="shared" si="82"/>
        <v>#DIV/0!</v>
      </c>
      <c r="G298" s="89" t="e">
        <f t="shared" si="83"/>
        <v>#DIV/0!</v>
      </c>
      <c r="H298" s="138" t="e">
        <f>IF('Emission Calculations'!$B$9="flat",IF(0.053*'Wind Calculations'!$C298&gt;$B$3,58*('Wind Calculations'!$C298-$B$3)^2+25*('Wind Calculations'!$C298-$B$3),0),IF(D298&gt;$B$3,(58*(D298-$B$3)^2+25*(D298-$B$3))*$B$7,0)+IF(E298&gt;$B$3,(58*(E298-$B$3)^2+25*(E298-$B$3))*$C$7,0)+IF(F298&gt;$B$3,(58*(F298-$B$3)^2+25*(F298-$B$3))*$D$7,0)+IF(G298&gt;$B$3,(58*(G298-$B$3)^2+25*(G298-$B$3))*$E$7,0))</f>
        <v>#DIV/0!</v>
      </c>
      <c r="I298" s="138" t="e">
        <f>IF('Emission Calculations'!$B$9="flat",IF(0.056*'Wind Calculations'!$C298&gt;$B$3,1,0),IF(OR(D298&gt;$B$3,E298&gt;$B$3,F298&gt;$B$3,AND((G298&gt;$B$3),$B$7&gt;0)),1,0))</f>
        <v>#DIV/0!</v>
      </c>
      <c r="J298" s="139"/>
      <c r="K298" s="148"/>
      <c r="L298" s="136"/>
      <c r="M298" s="89" t="e">
        <f>'Wind Calculations'!$L298*LN(10/$L$4)/LN($L$5/$L$4)</f>
        <v>#DIV/0!</v>
      </c>
      <c r="N298" s="89" t="e">
        <f t="shared" si="84"/>
        <v>#DIV/0!</v>
      </c>
      <c r="O298" s="89" t="e">
        <f t="shared" si="85"/>
        <v>#DIV/0!</v>
      </c>
      <c r="P298" s="89" t="e">
        <f t="shared" si="86"/>
        <v>#DIV/0!</v>
      </c>
      <c r="Q298" s="89" t="e">
        <f t="shared" si="87"/>
        <v>#DIV/0!</v>
      </c>
      <c r="R298" s="89" t="e">
        <f>IF('Emission Calculations'!$C$9="flat",IF(0.053*'Wind Calculations'!$M298&gt;$L$3,58*('Wind Calculations'!$M298-$L$3)^2+25*('Wind Calculations'!$M298-$L$3),0),IF(N298&gt;$L$3,(58*(N298-$L$3)^2+25*(N298-$L$3))*$L$7,0)+IF(O298&gt;$L$3,(58*(O298-$L$3)^2+25*(O298-$L$3))*$M$7,0)+IF(P298&gt;$L$3,(58*(P298-$L$3)^2+25*(P298-$L$3))*$N$7,0)+IF(Q298&gt;$L$3,(58*(Q298-$L$3)^2+25*(Q298-$L$3))*$O$7,0))</f>
        <v>#DIV/0!</v>
      </c>
      <c r="S298" s="89" t="e">
        <f>IF('Emission Calculations'!$C$9="flat",IF(0.056*'Wind Calculations'!$M298&gt;$L$3,1,0),IF(OR(N298&gt;$L$3,O298&gt;$L$3,P298&gt;$L$3,AND((Q298&gt;$L$3),$L$7&gt;0)),1,0))</f>
        <v>#DIV/0!</v>
      </c>
      <c r="T298" s="47"/>
      <c r="U298" s="148"/>
      <c r="V298" s="136"/>
      <c r="W298" s="89" t="e">
        <f>'Wind Calculations'!$V298*LN(10/$V$4)/LN($V$5/$V$4)</f>
        <v>#DIV/0!</v>
      </c>
      <c r="X298" s="89" t="e">
        <f t="shared" si="88"/>
        <v>#DIV/0!</v>
      </c>
      <c r="Y298" s="89" t="e">
        <f t="shared" si="89"/>
        <v>#DIV/0!</v>
      </c>
      <c r="Z298" s="89" t="e">
        <f t="shared" si="90"/>
        <v>#DIV/0!</v>
      </c>
      <c r="AA298" s="89" t="e">
        <f t="shared" si="91"/>
        <v>#DIV/0!</v>
      </c>
      <c r="AB298" s="89" t="e">
        <f>IF('Emission Calculations'!$D$9="flat",IF(0.053*'Wind Calculations'!$W298&gt;$V$3,58*('Wind Calculations'!$W298-$L$3)^2+25*('Wind Calculations'!$W298-$L$3),0),IF(X298&gt;$L$3,(58*(X298-$L$3)^2+25*(X298-$L$3))*$V$7,0)+IF(Y298&gt;$V$3,(58*(Y298-$V$3)^2+25*(Y298-$V$3))*$W$7,0)+IF(Z298&gt;$V$3,(58*(Z298-$V$3)^2+25*(Z298-$V$3))*$X$7,0)+IF(AA298&gt;$V$3,(58*(AA298-$V$3)^2+25*(AA298-$V$3))*$Y$7,0))</f>
        <v>#DIV/0!</v>
      </c>
      <c r="AC298" s="89" t="e">
        <f>IF('Emission Calculations'!$D$9="flat",IF(0.056*'Wind Calculations'!$W298&gt;$V$3,1,0),IF(OR(X298&gt;$V$3,Y298&gt;$V$3,Z298&gt;$V$3,AND((AA298&gt;$V$3),$V$7&gt;0)),1,0))</f>
        <v>#DIV/0!</v>
      </c>
      <c r="AD298" s="47"/>
      <c r="AE298" s="148"/>
      <c r="AF298" s="136"/>
      <c r="AG298" s="89" t="e">
        <f>'Wind Calculations'!$AF298*LN(10/$AF$4)/LN($AF$5/$AF$4)</f>
        <v>#DIV/0!</v>
      </c>
      <c r="AH298" s="89" t="e">
        <f t="shared" si="92"/>
        <v>#DIV/0!</v>
      </c>
      <c r="AI298" s="89" t="e">
        <f t="shared" si="93"/>
        <v>#DIV/0!</v>
      </c>
      <c r="AJ298" s="89" t="e">
        <f t="shared" si="94"/>
        <v>#DIV/0!</v>
      </c>
      <c r="AK298" s="89" t="e">
        <f t="shared" si="95"/>
        <v>#DIV/0!</v>
      </c>
      <c r="AL298" s="89" t="e">
        <f>IF('Emission Calculations'!$E$9="flat",IF(0.053*'Wind Calculations'!$AG298&gt;$AF$3,58*('Wind Calculations'!$AG298-$AF$3)^2+25*('Wind Calculations'!$AG298-$AF$3),0),IF(AH298&gt;$AF$3,(58*(AH298-$AF$3)^2+25*(AH298-$AF$3))*$AF$7,0)+IF(AI298&gt;$AF$3,(58*(AI298-$AF$3)^2+25*(AI298-$AF$3))*$AG$7,0)+IF(AJ298&gt;$AF$3,(58*(AJ298-$AF$3)^2+25*(AJ298-$AF$3))*$AH$7,0)+IF(AK298&gt;$AF$3,(58*(AK298-$AF$3)^2+25*(AK298-$AF$3))*$AI$7,0))</f>
        <v>#DIV/0!</v>
      </c>
      <c r="AM298" s="89" t="e">
        <f>IF('Emission Calculations'!$E$9="flat",IF(0.056*'Wind Calculations'!$AG298&gt;$AF$3,1,0),IF(OR(AH298&gt;$AF$3,AI298&gt;$AF$3,AJ298&gt;$AF$3,AND((AK298&gt;$AF$3),$AF$7&gt;0)),1,0))</f>
        <v>#DIV/0!</v>
      </c>
      <c r="AN298" s="47"/>
      <c r="AO298" s="148"/>
      <c r="AP298" s="136"/>
      <c r="AQ298" s="89" t="e">
        <f>'Wind Calculations'!$AP298*LN(10/$AP$4)/LN($AP$5/$AP$4)</f>
        <v>#DIV/0!</v>
      </c>
      <c r="AR298" s="89" t="e">
        <f t="shared" si="96"/>
        <v>#DIV/0!</v>
      </c>
      <c r="AS298" s="89" t="e">
        <f t="shared" si="97"/>
        <v>#DIV/0!</v>
      </c>
      <c r="AT298" s="89" t="e">
        <f t="shared" si="98"/>
        <v>#DIV/0!</v>
      </c>
      <c r="AU298" s="89" t="e">
        <f t="shared" si="99"/>
        <v>#DIV/0!</v>
      </c>
      <c r="AV298" s="89" t="e">
        <f>IF('Emission Calculations'!$F$9="flat",IF(0.053*'Wind Calculations'!$AQ298&gt;$AP$3,58*('Wind Calculations'!$AQ298-$AP$3)^2+25*('Wind Calculations'!$AQ298-$AP$3),0),IF(AR298&gt;$AP$3,(58*(AR298-$AP$3)^2+25*(AR298-$AP$3))*$AP$7,0)+IF(AS298&gt;$AP$3,(58*(AS298-$AP$3)^2+25*(AS298-$AP$3))*$AQ$7,0)+IF(AT298&gt;$AP$3,(58*(AT298-$AP$3)^2+25*(AT298-$AP$3))*$AR$7,0)+IF(AU298&gt;$AP$3,(58*(AU298-$AP$3)^2+25*(AU298-$AP$3))*$AS$7,0))</f>
        <v>#DIV/0!</v>
      </c>
      <c r="AW298" s="89" t="e">
        <f>IF('Emission Calculations'!$F$9="flat",IF(0.056*'Wind Calculations'!$AQ298&gt;$AP$3,1,0),IF(OR(AR298&gt;$AP$3,AS298&gt;$AP$3,AT298&gt;$AP$3,AND((AU298&gt;$AP$3),$AP$7&gt;0)),1,0))</f>
        <v>#DIV/0!</v>
      </c>
    </row>
    <row r="299" spans="1:49">
      <c r="A299" s="148"/>
      <c r="B299" s="136"/>
      <c r="C299" s="89" t="e">
        <f>'Wind Calculations'!$B299*LN(10/$B$4)/LN($B$5/$B$4)</f>
        <v>#DIV/0!</v>
      </c>
      <c r="D299" s="89" t="e">
        <f t="shared" si="80"/>
        <v>#DIV/0!</v>
      </c>
      <c r="E299" s="89" t="e">
        <f t="shared" si="81"/>
        <v>#DIV/0!</v>
      </c>
      <c r="F299" s="89" t="e">
        <f t="shared" si="82"/>
        <v>#DIV/0!</v>
      </c>
      <c r="G299" s="89" t="e">
        <f t="shared" si="83"/>
        <v>#DIV/0!</v>
      </c>
      <c r="H299" s="138" t="e">
        <f>IF('Emission Calculations'!$B$9="flat",IF(0.053*'Wind Calculations'!$C299&gt;$B$3,58*('Wind Calculations'!$C299-$B$3)^2+25*('Wind Calculations'!$C299-$B$3),0),IF(D299&gt;$B$3,(58*(D299-$B$3)^2+25*(D299-$B$3))*$B$7,0)+IF(E299&gt;$B$3,(58*(E299-$B$3)^2+25*(E299-$B$3))*$C$7,0)+IF(F299&gt;$B$3,(58*(F299-$B$3)^2+25*(F299-$B$3))*$D$7,0)+IF(G299&gt;$B$3,(58*(G299-$B$3)^2+25*(G299-$B$3))*$E$7,0))</f>
        <v>#DIV/0!</v>
      </c>
      <c r="I299" s="138" t="e">
        <f>IF('Emission Calculations'!$B$9="flat",IF(0.056*'Wind Calculations'!$C299&gt;$B$3,1,0),IF(OR(D299&gt;$B$3,E299&gt;$B$3,F299&gt;$B$3,AND((G299&gt;$B$3),$B$7&gt;0)),1,0))</f>
        <v>#DIV/0!</v>
      </c>
      <c r="J299" s="139"/>
      <c r="K299" s="148"/>
      <c r="L299" s="136"/>
      <c r="M299" s="89" t="e">
        <f>'Wind Calculations'!$L299*LN(10/$L$4)/LN($L$5/$L$4)</f>
        <v>#DIV/0!</v>
      </c>
      <c r="N299" s="89" t="e">
        <f t="shared" si="84"/>
        <v>#DIV/0!</v>
      </c>
      <c r="O299" s="89" t="e">
        <f t="shared" si="85"/>
        <v>#DIV/0!</v>
      </c>
      <c r="P299" s="89" t="e">
        <f t="shared" si="86"/>
        <v>#DIV/0!</v>
      </c>
      <c r="Q299" s="89" t="e">
        <f t="shared" si="87"/>
        <v>#DIV/0!</v>
      </c>
      <c r="R299" s="89" t="e">
        <f>IF('Emission Calculations'!$C$9="flat",IF(0.053*'Wind Calculations'!$M299&gt;$L$3,58*('Wind Calculations'!$M299-$L$3)^2+25*('Wind Calculations'!$M299-$L$3),0),IF(N299&gt;$L$3,(58*(N299-$L$3)^2+25*(N299-$L$3))*$L$7,0)+IF(O299&gt;$L$3,(58*(O299-$L$3)^2+25*(O299-$L$3))*$M$7,0)+IF(P299&gt;$L$3,(58*(P299-$L$3)^2+25*(P299-$L$3))*$N$7,0)+IF(Q299&gt;$L$3,(58*(Q299-$L$3)^2+25*(Q299-$L$3))*$O$7,0))</f>
        <v>#DIV/0!</v>
      </c>
      <c r="S299" s="89" t="e">
        <f>IF('Emission Calculations'!$C$9="flat",IF(0.056*'Wind Calculations'!$M299&gt;$L$3,1,0),IF(OR(N299&gt;$L$3,O299&gt;$L$3,P299&gt;$L$3,AND((Q299&gt;$L$3),$L$7&gt;0)),1,0))</f>
        <v>#DIV/0!</v>
      </c>
      <c r="T299" s="47"/>
      <c r="U299" s="148"/>
      <c r="V299" s="136"/>
      <c r="W299" s="89" t="e">
        <f>'Wind Calculations'!$V299*LN(10/$V$4)/LN($V$5/$V$4)</f>
        <v>#DIV/0!</v>
      </c>
      <c r="X299" s="89" t="e">
        <f t="shared" si="88"/>
        <v>#DIV/0!</v>
      </c>
      <c r="Y299" s="89" t="e">
        <f t="shared" si="89"/>
        <v>#DIV/0!</v>
      </c>
      <c r="Z299" s="89" t="e">
        <f t="shared" si="90"/>
        <v>#DIV/0!</v>
      </c>
      <c r="AA299" s="89" t="e">
        <f t="shared" si="91"/>
        <v>#DIV/0!</v>
      </c>
      <c r="AB299" s="89" t="e">
        <f>IF('Emission Calculations'!$D$9="flat",IF(0.053*'Wind Calculations'!$W299&gt;$V$3,58*('Wind Calculations'!$W299-$L$3)^2+25*('Wind Calculations'!$W299-$L$3),0),IF(X299&gt;$L$3,(58*(X299-$L$3)^2+25*(X299-$L$3))*$V$7,0)+IF(Y299&gt;$V$3,(58*(Y299-$V$3)^2+25*(Y299-$V$3))*$W$7,0)+IF(Z299&gt;$V$3,(58*(Z299-$V$3)^2+25*(Z299-$V$3))*$X$7,0)+IF(AA299&gt;$V$3,(58*(AA299-$V$3)^2+25*(AA299-$V$3))*$Y$7,0))</f>
        <v>#DIV/0!</v>
      </c>
      <c r="AC299" s="89" t="e">
        <f>IF('Emission Calculations'!$D$9="flat",IF(0.056*'Wind Calculations'!$W299&gt;$V$3,1,0),IF(OR(X299&gt;$V$3,Y299&gt;$V$3,Z299&gt;$V$3,AND((AA299&gt;$V$3),$V$7&gt;0)),1,0))</f>
        <v>#DIV/0!</v>
      </c>
      <c r="AD299" s="47"/>
      <c r="AE299" s="148"/>
      <c r="AF299" s="136"/>
      <c r="AG299" s="89" t="e">
        <f>'Wind Calculations'!$AF299*LN(10/$AF$4)/LN($AF$5/$AF$4)</f>
        <v>#DIV/0!</v>
      </c>
      <c r="AH299" s="89" t="e">
        <f t="shared" si="92"/>
        <v>#DIV/0!</v>
      </c>
      <c r="AI299" s="89" t="e">
        <f t="shared" si="93"/>
        <v>#DIV/0!</v>
      </c>
      <c r="AJ299" s="89" t="e">
        <f t="shared" si="94"/>
        <v>#DIV/0!</v>
      </c>
      <c r="AK299" s="89" t="e">
        <f t="shared" si="95"/>
        <v>#DIV/0!</v>
      </c>
      <c r="AL299" s="89" t="e">
        <f>IF('Emission Calculations'!$E$9="flat",IF(0.053*'Wind Calculations'!$AG299&gt;$AF$3,58*('Wind Calculations'!$AG299-$AF$3)^2+25*('Wind Calculations'!$AG299-$AF$3),0),IF(AH299&gt;$AF$3,(58*(AH299-$AF$3)^2+25*(AH299-$AF$3))*$AF$7,0)+IF(AI299&gt;$AF$3,(58*(AI299-$AF$3)^2+25*(AI299-$AF$3))*$AG$7,0)+IF(AJ299&gt;$AF$3,(58*(AJ299-$AF$3)^2+25*(AJ299-$AF$3))*$AH$7,0)+IF(AK299&gt;$AF$3,(58*(AK299-$AF$3)^2+25*(AK299-$AF$3))*$AI$7,0))</f>
        <v>#DIV/0!</v>
      </c>
      <c r="AM299" s="89" t="e">
        <f>IF('Emission Calculations'!$E$9="flat",IF(0.056*'Wind Calculations'!$AG299&gt;$AF$3,1,0),IF(OR(AH299&gt;$AF$3,AI299&gt;$AF$3,AJ299&gt;$AF$3,AND((AK299&gt;$AF$3),$AF$7&gt;0)),1,0))</f>
        <v>#DIV/0!</v>
      </c>
      <c r="AN299" s="47"/>
      <c r="AO299" s="148"/>
      <c r="AP299" s="136"/>
      <c r="AQ299" s="89" t="e">
        <f>'Wind Calculations'!$AP299*LN(10/$AP$4)/LN($AP$5/$AP$4)</f>
        <v>#DIV/0!</v>
      </c>
      <c r="AR299" s="89" t="e">
        <f t="shared" si="96"/>
        <v>#DIV/0!</v>
      </c>
      <c r="AS299" s="89" t="e">
        <f t="shared" si="97"/>
        <v>#DIV/0!</v>
      </c>
      <c r="AT299" s="89" t="e">
        <f t="shared" si="98"/>
        <v>#DIV/0!</v>
      </c>
      <c r="AU299" s="89" t="e">
        <f t="shared" si="99"/>
        <v>#DIV/0!</v>
      </c>
      <c r="AV299" s="89" t="e">
        <f>IF('Emission Calculations'!$F$9="flat",IF(0.053*'Wind Calculations'!$AQ299&gt;$AP$3,58*('Wind Calculations'!$AQ299-$AP$3)^2+25*('Wind Calculations'!$AQ299-$AP$3),0),IF(AR299&gt;$AP$3,(58*(AR299-$AP$3)^2+25*(AR299-$AP$3))*$AP$7,0)+IF(AS299&gt;$AP$3,(58*(AS299-$AP$3)^2+25*(AS299-$AP$3))*$AQ$7,0)+IF(AT299&gt;$AP$3,(58*(AT299-$AP$3)^2+25*(AT299-$AP$3))*$AR$7,0)+IF(AU299&gt;$AP$3,(58*(AU299-$AP$3)^2+25*(AU299-$AP$3))*$AS$7,0))</f>
        <v>#DIV/0!</v>
      </c>
      <c r="AW299" s="89" t="e">
        <f>IF('Emission Calculations'!$F$9="flat",IF(0.056*'Wind Calculations'!$AQ299&gt;$AP$3,1,0),IF(OR(AR299&gt;$AP$3,AS299&gt;$AP$3,AT299&gt;$AP$3,AND((AU299&gt;$AP$3),$AP$7&gt;0)),1,0))</f>
        <v>#DIV/0!</v>
      </c>
    </row>
    <row r="300" spans="1:49">
      <c r="A300" s="148"/>
      <c r="B300" s="136"/>
      <c r="C300" s="89" t="e">
        <f>'Wind Calculations'!$B300*LN(10/$B$4)/LN($B$5/$B$4)</f>
        <v>#DIV/0!</v>
      </c>
      <c r="D300" s="89" t="e">
        <f t="shared" si="80"/>
        <v>#DIV/0!</v>
      </c>
      <c r="E300" s="89" t="e">
        <f t="shared" si="81"/>
        <v>#DIV/0!</v>
      </c>
      <c r="F300" s="89" t="e">
        <f t="shared" si="82"/>
        <v>#DIV/0!</v>
      </c>
      <c r="G300" s="89" t="e">
        <f t="shared" si="83"/>
        <v>#DIV/0!</v>
      </c>
      <c r="H300" s="138" t="e">
        <f>IF('Emission Calculations'!$B$9="flat",IF(0.053*'Wind Calculations'!$C300&gt;$B$3,58*('Wind Calculations'!$C300-$B$3)^2+25*('Wind Calculations'!$C300-$B$3),0),IF(D300&gt;$B$3,(58*(D300-$B$3)^2+25*(D300-$B$3))*$B$7,0)+IF(E300&gt;$B$3,(58*(E300-$B$3)^2+25*(E300-$B$3))*$C$7,0)+IF(F300&gt;$B$3,(58*(F300-$B$3)^2+25*(F300-$B$3))*$D$7,0)+IF(G300&gt;$B$3,(58*(G300-$B$3)^2+25*(G300-$B$3))*$E$7,0))</f>
        <v>#DIV/0!</v>
      </c>
      <c r="I300" s="138" t="e">
        <f>IF('Emission Calculations'!$B$9="flat",IF(0.056*'Wind Calculations'!$C300&gt;$B$3,1,0),IF(OR(D300&gt;$B$3,E300&gt;$B$3,F300&gt;$B$3,AND((G300&gt;$B$3),$B$7&gt;0)),1,0))</f>
        <v>#DIV/0!</v>
      </c>
      <c r="J300" s="139"/>
      <c r="K300" s="148"/>
      <c r="L300" s="136"/>
      <c r="M300" s="89" t="e">
        <f>'Wind Calculations'!$L300*LN(10/$L$4)/LN($L$5/$L$4)</f>
        <v>#DIV/0!</v>
      </c>
      <c r="N300" s="89" t="e">
        <f t="shared" si="84"/>
        <v>#DIV/0!</v>
      </c>
      <c r="O300" s="89" t="e">
        <f t="shared" si="85"/>
        <v>#DIV/0!</v>
      </c>
      <c r="P300" s="89" t="e">
        <f t="shared" si="86"/>
        <v>#DIV/0!</v>
      </c>
      <c r="Q300" s="89" t="e">
        <f t="shared" si="87"/>
        <v>#DIV/0!</v>
      </c>
      <c r="R300" s="89" t="e">
        <f>IF('Emission Calculations'!$C$9="flat",IF(0.053*'Wind Calculations'!$M300&gt;$L$3,58*('Wind Calculations'!$M300-$L$3)^2+25*('Wind Calculations'!$M300-$L$3),0),IF(N300&gt;$L$3,(58*(N300-$L$3)^2+25*(N300-$L$3))*$L$7,0)+IF(O300&gt;$L$3,(58*(O300-$L$3)^2+25*(O300-$L$3))*$M$7,0)+IF(P300&gt;$L$3,(58*(P300-$L$3)^2+25*(P300-$L$3))*$N$7,0)+IF(Q300&gt;$L$3,(58*(Q300-$L$3)^2+25*(Q300-$L$3))*$O$7,0))</f>
        <v>#DIV/0!</v>
      </c>
      <c r="S300" s="89" t="e">
        <f>IF('Emission Calculations'!$C$9="flat",IF(0.056*'Wind Calculations'!$M300&gt;$L$3,1,0),IF(OR(N300&gt;$L$3,O300&gt;$L$3,P300&gt;$L$3,AND((Q300&gt;$L$3),$L$7&gt;0)),1,0))</f>
        <v>#DIV/0!</v>
      </c>
      <c r="T300" s="47"/>
      <c r="U300" s="148"/>
      <c r="V300" s="136"/>
      <c r="W300" s="89" t="e">
        <f>'Wind Calculations'!$V300*LN(10/$V$4)/LN($V$5/$V$4)</f>
        <v>#DIV/0!</v>
      </c>
      <c r="X300" s="89" t="e">
        <f t="shared" si="88"/>
        <v>#DIV/0!</v>
      </c>
      <c r="Y300" s="89" t="e">
        <f t="shared" si="89"/>
        <v>#DIV/0!</v>
      </c>
      <c r="Z300" s="89" t="e">
        <f t="shared" si="90"/>
        <v>#DIV/0!</v>
      </c>
      <c r="AA300" s="89" t="e">
        <f t="shared" si="91"/>
        <v>#DIV/0!</v>
      </c>
      <c r="AB300" s="89" t="e">
        <f>IF('Emission Calculations'!$D$9="flat",IF(0.053*'Wind Calculations'!$W300&gt;$V$3,58*('Wind Calculations'!$W300-$L$3)^2+25*('Wind Calculations'!$W300-$L$3),0),IF(X300&gt;$L$3,(58*(X300-$L$3)^2+25*(X300-$L$3))*$V$7,0)+IF(Y300&gt;$V$3,(58*(Y300-$V$3)^2+25*(Y300-$V$3))*$W$7,0)+IF(Z300&gt;$V$3,(58*(Z300-$V$3)^2+25*(Z300-$V$3))*$X$7,0)+IF(AA300&gt;$V$3,(58*(AA300-$V$3)^2+25*(AA300-$V$3))*$Y$7,0))</f>
        <v>#DIV/0!</v>
      </c>
      <c r="AC300" s="89" t="e">
        <f>IF('Emission Calculations'!$D$9="flat",IF(0.056*'Wind Calculations'!$W300&gt;$V$3,1,0),IF(OR(X300&gt;$V$3,Y300&gt;$V$3,Z300&gt;$V$3,AND((AA300&gt;$V$3),$V$7&gt;0)),1,0))</f>
        <v>#DIV/0!</v>
      </c>
      <c r="AD300" s="47"/>
      <c r="AE300" s="148"/>
      <c r="AF300" s="136"/>
      <c r="AG300" s="89" t="e">
        <f>'Wind Calculations'!$AF300*LN(10/$AF$4)/LN($AF$5/$AF$4)</f>
        <v>#DIV/0!</v>
      </c>
      <c r="AH300" s="89" t="e">
        <f t="shared" si="92"/>
        <v>#DIV/0!</v>
      </c>
      <c r="AI300" s="89" t="e">
        <f t="shared" si="93"/>
        <v>#DIV/0!</v>
      </c>
      <c r="AJ300" s="89" t="e">
        <f t="shared" si="94"/>
        <v>#DIV/0!</v>
      </c>
      <c r="AK300" s="89" t="e">
        <f t="shared" si="95"/>
        <v>#DIV/0!</v>
      </c>
      <c r="AL300" s="89" t="e">
        <f>IF('Emission Calculations'!$E$9="flat",IF(0.053*'Wind Calculations'!$AG300&gt;$AF$3,58*('Wind Calculations'!$AG300-$AF$3)^2+25*('Wind Calculations'!$AG300-$AF$3),0),IF(AH300&gt;$AF$3,(58*(AH300-$AF$3)^2+25*(AH300-$AF$3))*$AF$7,0)+IF(AI300&gt;$AF$3,(58*(AI300-$AF$3)^2+25*(AI300-$AF$3))*$AG$7,0)+IF(AJ300&gt;$AF$3,(58*(AJ300-$AF$3)^2+25*(AJ300-$AF$3))*$AH$7,0)+IF(AK300&gt;$AF$3,(58*(AK300-$AF$3)^2+25*(AK300-$AF$3))*$AI$7,0))</f>
        <v>#DIV/0!</v>
      </c>
      <c r="AM300" s="89" t="e">
        <f>IF('Emission Calculations'!$E$9="flat",IF(0.056*'Wind Calculations'!$AG300&gt;$AF$3,1,0),IF(OR(AH300&gt;$AF$3,AI300&gt;$AF$3,AJ300&gt;$AF$3,AND((AK300&gt;$AF$3),$AF$7&gt;0)),1,0))</f>
        <v>#DIV/0!</v>
      </c>
      <c r="AN300" s="47"/>
      <c r="AO300" s="148"/>
      <c r="AP300" s="136"/>
      <c r="AQ300" s="89" t="e">
        <f>'Wind Calculations'!$AP300*LN(10/$AP$4)/LN($AP$5/$AP$4)</f>
        <v>#DIV/0!</v>
      </c>
      <c r="AR300" s="89" t="e">
        <f t="shared" si="96"/>
        <v>#DIV/0!</v>
      </c>
      <c r="AS300" s="89" t="e">
        <f t="shared" si="97"/>
        <v>#DIV/0!</v>
      </c>
      <c r="AT300" s="89" t="e">
        <f t="shared" si="98"/>
        <v>#DIV/0!</v>
      </c>
      <c r="AU300" s="89" t="e">
        <f t="shared" si="99"/>
        <v>#DIV/0!</v>
      </c>
      <c r="AV300" s="89" t="e">
        <f>IF('Emission Calculations'!$F$9="flat",IF(0.053*'Wind Calculations'!$AQ300&gt;$AP$3,58*('Wind Calculations'!$AQ300-$AP$3)^2+25*('Wind Calculations'!$AQ300-$AP$3),0),IF(AR300&gt;$AP$3,(58*(AR300-$AP$3)^2+25*(AR300-$AP$3))*$AP$7,0)+IF(AS300&gt;$AP$3,(58*(AS300-$AP$3)^2+25*(AS300-$AP$3))*$AQ$7,0)+IF(AT300&gt;$AP$3,(58*(AT300-$AP$3)^2+25*(AT300-$AP$3))*$AR$7,0)+IF(AU300&gt;$AP$3,(58*(AU300-$AP$3)^2+25*(AU300-$AP$3))*$AS$7,0))</f>
        <v>#DIV/0!</v>
      </c>
      <c r="AW300" s="89" t="e">
        <f>IF('Emission Calculations'!$F$9="flat",IF(0.056*'Wind Calculations'!$AQ300&gt;$AP$3,1,0),IF(OR(AR300&gt;$AP$3,AS300&gt;$AP$3,AT300&gt;$AP$3,AND((AU300&gt;$AP$3),$AP$7&gt;0)),1,0))</f>
        <v>#DIV/0!</v>
      </c>
    </row>
    <row r="301" spans="1:49">
      <c r="A301" s="148"/>
      <c r="B301" s="136"/>
      <c r="C301" s="89" t="e">
        <f>'Wind Calculations'!$B301*LN(10/$B$4)/LN($B$5/$B$4)</f>
        <v>#DIV/0!</v>
      </c>
      <c r="D301" s="89" t="e">
        <f t="shared" si="80"/>
        <v>#DIV/0!</v>
      </c>
      <c r="E301" s="89" t="e">
        <f t="shared" si="81"/>
        <v>#DIV/0!</v>
      </c>
      <c r="F301" s="89" t="e">
        <f t="shared" si="82"/>
        <v>#DIV/0!</v>
      </c>
      <c r="G301" s="89" t="e">
        <f t="shared" si="83"/>
        <v>#DIV/0!</v>
      </c>
      <c r="H301" s="138" t="e">
        <f>IF('Emission Calculations'!$B$9="flat",IF(0.053*'Wind Calculations'!$C301&gt;$B$3,58*('Wind Calculations'!$C301-$B$3)^2+25*('Wind Calculations'!$C301-$B$3),0),IF(D301&gt;$B$3,(58*(D301-$B$3)^2+25*(D301-$B$3))*$B$7,0)+IF(E301&gt;$B$3,(58*(E301-$B$3)^2+25*(E301-$B$3))*$C$7,0)+IF(F301&gt;$B$3,(58*(F301-$B$3)^2+25*(F301-$B$3))*$D$7,0)+IF(G301&gt;$B$3,(58*(G301-$B$3)^2+25*(G301-$B$3))*$E$7,0))</f>
        <v>#DIV/0!</v>
      </c>
      <c r="I301" s="138" t="e">
        <f>IF('Emission Calculations'!$B$9="flat",IF(0.056*'Wind Calculations'!$C301&gt;$B$3,1,0),IF(OR(D301&gt;$B$3,E301&gt;$B$3,F301&gt;$B$3,AND((G301&gt;$B$3),$B$7&gt;0)),1,0))</f>
        <v>#DIV/0!</v>
      </c>
      <c r="J301" s="139"/>
      <c r="K301" s="148"/>
      <c r="L301" s="136"/>
      <c r="M301" s="89" t="e">
        <f>'Wind Calculations'!$L301*LN(10/$L$4)/LN($L$5/$L$4)</f>
        <v>#DIV/0!</v>
      </c>
      <c r="N301" s="89" t="e">
        <f t="shared" si="84"/>
        <v>#DIV/0!</v>
      </c>
      <c r="O301" s="89" t="e">
        <f t="shared" si="85"/>
        <v>#DIV/0!</v>
      </c>
      <c r="P301" s="89" t="e">
        <f t="shared" si="86"/>
        <v>#DIV/0!</v>
      </c>
      <c r="Q301" s="89" t="e">
        <f t="shared" si="87"/>
        <v>#DIV/0!</v>
      </c>
      <c r="R301" s="89" t="e">
        <f>IF('Emission Calculations'!$C$9="flat",IF(0.053*'Wind Calculations'!$M301&gt;$L$3,58*('Wind Calculations'!$M301-$L$3)^2+25*('Wind Calculations'!$M301-$L$3),0),IF(N301&gt;$L$3,(58*(N301-$L$3)^2+25*(N301-$L$3))*$L$7,0)+IF(O301&gt;$L$3,(58*(O301-$L$3)^2+25*(O301-$L$3))*$M$7,0)+IF(P301&gt;$L$3,(58*(P301-$L$3)^2+25*(P301-$L$3))*$N$7,0)+IF(Q301&gt;$L$3,(58*(Q301-$L$3)^2+25*(Q301-$L$3))*$O$7,0))</f>
        <v>#DIV/0!</v>
      </c>
      <c r="S301" s="89" t="e">
        <f>IF('Emission Calculations'!$C$9="flat",IF(0.056*'Wind Calculations'!$M301&gt;$L$3,1,0),IF(OR(N301&gt;$L$3,O301&gt;$L$3,P301&gt;$L$3,AND((Q301&gt;$L$3),$L$7&gt;0)),1,0))</f>
        <v>#DIV/0!</v>
      </c>
      <c r="T301" s="47"/>
      <c r="U301" s="148"/>
      <c r="V301" s="136"/>
      <c r="W301" s="89" t="e">
        <f>'Wind Calculations'!$V301*LN(10/$V$4)/LN($V$5/$V$4)</f>
        <v>#DIV/0!</v>
      </c>
      <c r="X301" s="89" t="e">
        <f t="shared" si="88"/>
        <v>#DIV/0!</v>
      </c>
      <c r="Y301" s="89" t="e">
        <f t="shared" si="89"/>
        <v>#DIV/0!</v>
      </c>
      <c r="Z301" s="89" t="e">
        <f t="shared" si="90"/>
        <v>#DIV/0!</v>
      </c>
      <c r="AA301" s="89" t="e">
        <f t="shared" si="91"/>
        <v>#DIV/0!</v>
      </c>
      <c r="AB301" s="89" t="e">
        <f>IF('Emission Calculations'!$D$9="flat",IF(0.053*'Wind Calculations'!$W301&gt;$V$3,58*('Wind Calculations'!$W301-$L$3)^2+25*('Wind Calculations'!$W301-$L$3),0),IF(X301&gt;$L$3,(58*(X301-$L$3)^2+25*(X301-$L$3))*$V$7,0)+IF(Y301&gt;$V$3,(58*(Y301-$V$3)^2+25*(Y301-$V$3))*$W$7,0)+IF(Z301&gt;$V$3,(58*(Z301-$V$3)^2+25*(Z301-$V$3))*$X$7,0)+IF(AA301&gt;$V$3,(58*(AA301-$V$3)^2+25*(AA301-$V$3))*$Y$7,0))</f>
        <v>#DIV/0!</v>
      </c>
      <c r="AC301" s="89" t="e">
        <f>IF('Emission Calculations'!$D$9="flat",IF(0.056*'Wind Calculations'!$W301&gt;$V$3,1,0),IF(OR(X301&gt;$V$3,Y301&gt;$V$3,Z301&gt;$V$3,AND((AA301&gt;$V$3),$V$7&gt;0)),1,0))</f>
        <v>#DIV/0!</v>
      </c>
      <c r="AD301" s="47"/>
      <c r="AE301" s="148"/>
      <c r="AF301" s="136"/>
      <c r="AG301" s="89" t="e">
        <f>'Wind Calculations'!$AF301*LN(10/$AF$4)/LN($AF$5/$AF$4)</f>
        <v>#DIV/0!</v>
      </c>
      <c r="AH301" s="89" t="e">
        <f t="shared" si="92"/>
        <v>#DIV/0!</v>
      </c>
      <c r="AI301" s="89" t="e">
        <f t="shared" si="93"/>
        <v>#DIV/0!</v>
      </c>
      <c r="AJ301" s="89" t="e">
        <f t="shared" si="94"/>
        <v>#DIV/0!</v>
      </c>
      <c r="AK301" s="89" t="e">
        <f t="shared" si="95"/>
        <v>#DIV/0!</v>
      </c>
      <c r="AL301" s="89" t="e">
        <f>IF('Emission Calculations'!$E$9="flat",IF(0.053*'Wind Calculations'!$AG301&gt;$AF$3,58*('Wind Calculations'!$AG301-$AF$3)^2+25*('Wind Calculations'!$AG301-$AF$3),0),IF(AH301&gt;$AF$3,(58*(AH301-$AF$3)^2+25*(AH301-$AF$3))*$AF$7,0)+IF(AI301&gt;$AF$3,(58*(AI301-$AF$3)^2+25*(AI301-$AF$3))*$AG$7,0)+IF(AJ301&gt;$AF$3,(58*(AJ301-$AF$3)^2+25*(AJ301-$AF$3))*$AH$7,0)+IF(AK301&gt;$AF$3,(58*(AK301-$AF$3)^2+25*(AK301-$AF$3))*$AI$7,0))</f>
        <v>#DIV/0!</v>
      </c>
      <c r="AM301" s="89" t="e">
        <f>IF('Emission Calculations'!$E$9="flat",IF(0.056*'Wind Calculations'!$AG301&gt;$AF$3,1,0),IF(OR(AH301&gt;$AF$3,AI301&gt;$AF$3,AJ301&gt;$AF$3,AND((AK301&gt;$AF$3),$AF$7&gt;0)),1,0))</f>
        <v>#DIV/0!</v>
      </c>
      <c r="AN301" s="47"/>
      <c r="AO301" s="148"/>
      <c r="AP301" s="136"/>
      <c r="AQ301" s="89" t="e">
        <f>'Wind Calculations'!$AP301*LN(10/$AP$4)/LN($AP$5/$AP$4)</f>
        <v>#DIV/0!</v>
      </c>
      <c r="AR301" s="89" t="e">
        <f t="shared" si="96"/>
        <v>#DIV/0!</v>
      </c>
      <c r="AS301" s="89" t="e">
        <f t="shared" si="97"/>
        <v>#DIV/0!</v>
      </c>
      <c r="AT301" s="89" t="e">
        <f t="shared" si="98"/>
        <v>#DIV/0!</v>
      </c>
      <c r="AU301" s="89" t="e">
        <f t="shared" si="99"/>
        <v>#DIV/0!</v>
      </c>
      <c r="AV301" s="89" t="e">
        <f>IF('Emission Calculations'!$F$9="flat",IF(0.053*'Wind Calculations'!$AQ301&gt;$AP$3,58*('Wind Calculations'!$AQ301-$AP$3)^2+25*('Wind Calculations'!$AQ301-$AP$3),0),IF(AR301&gt;$AP$3,(58*(AR301-$AP$3)^2+25*(AR301-$AP$3))*$AP$7,0)+IF(AS301&gt;$AP$3,(58*(AS301-$AP$3)^2+25*(AS301-$AP$3))*$AQ$7,0)+IF(AT301&gt;$AP$3,(58*(AT301-$AP$3)^2+25*(AT301-$AP$3))*$AR$7,0)+IF(AU301&gt;$AP$3,(58*(AU301-$AP$3)^2+25*(AU301-$AP$3))*$AS$7,0))</f>
        <v>#DIV/0!</v>
      </c>
      <c r="AW301" s="89" t="e">
        <f>IF('Emission Calculations'!$F$9="flat",IF(0.056*'Wind Calculations'!$AQ301&gt;$AP$3,1,0),IF(OR(AR301&gt;$AP$3,AS301&gt;$AP$3,AT301&gt;$AP$3,AND((AU301&gt;$AP$3),$AP$7&gt;0)),1,0))</f>
        <v>#DIV/0!</v>
      </c>
    </row>
    <row r="302" spans="1:49">
      <c r="A302" s="148"/>
      <c r="B302" s="136"/>
      <c r="C302" s="89" t="e">
        <f>'Wind Calculations'!$B302*LN(10/$B$4)/LN($B$5/$B$4)</f>
        <v>#DIV/0!</v>
      </c>
      <c r="D302" s="89" t="e">
        <f t="shared" si="80"/>
        <v>#DIV/0!</v>
      </c>
      <c r="E302" s="89" t="e">
        <f t="shared" si="81"/>
        <v>#DIV/0!</v>
      </c>
      <c r="F302" s="89" t="e">
        <f t="shared" si="82"/>
        <v>#DIV/0!</v>
      </c>
      <c r="G302" s="89" t="e">
        <f t="shared" si="83"/>
        <v>#DIV/0!</v>
      </c>
      <c r="H302" s="138" t="e">
        <f>IF('Emission Calculations'!$B$9="flat",IF(0.053*'Wind Calculations'!$C302&gt;$B$3,58*('Wind Calculations'!$C302-$B$3)^2+25*('Wind Calculations'!$C302-$B$3),0),IF(D302&gt;$B$3,(58*(D302-$B$3)^2+25*(D302-$B$3))*$B$7,0)+IF(E302&gt;$B$3,(58*(E302-$B$3)^2+25*(E302-$B$3))*$C$7,0)+IF(F302&gt;$B$3,(58*(F302-$B$3)^2+25*(F302-$B$3))*$D$7,0)+IF(G302&gt;$B$3,(58*(G302-$B$3)^2+25*(G302-$B$3))*$E$7,0))</f>
        <v>#DIV/0!</v>
      </c>
      <c r="I302" s="138" t="e">
        <f>IF('Emission Calculations'!$B$9="flat",IF(0.056*'Wind Calculations'!$C302&gt;$B$3,1,0),IF(OR(D302&gt;$B$3,E302&gt;$B$3,F302&gt;$B$3,AND((G302&gt;$B$3),$B$7&gt;0)),1,0))</f>
        <v>#DIV/0!</v>
      </c>
      <c r="J302" s="139"/>
      <c r="K302" s="148"/>
      <c r="L302" s="136"/>
      <c r="M302" s="89" t="e">
        <f>'Wind Calculations'!$L302*LN(10/$L$4)/LN($L$5/$L$4)</f>
        <v>#DIV/0!</v>
      </c>
      <c r="N302" s="89" t="e">
        <f t="shared" si="84"/>
        <v>#DIV/0!</v>
      </c>
      <c r="O302" s="89" t="e">
        <f t="shared" si="85"/>
        <v>#DIV/0!</v>
      </c>
      <c r="P302" s="89" t="e">
        <f t="shared" si="86"/>
        <v>#DIV/0!</v>
      </c>
      <c r="Q302" s="89" t="e">
        <f t="shared" si="87"/>
        <v>#DIV/0!</v>
      </c>
      <c r="R302" s="89" t="e">
        <f>IF('Emission Calculations'!$C$9="flat",IF(0.053*'Wind Calculations'!$M302&gt;$L$3,58*('Wind Calculations'!$M302-$L$3)^2+25*('Wind Calculations'!$M302-$L$3),0),IF(N302&gt;$L$3,(58*(N302-$L$3)^2+25*(N302-$L$3))*$L$7,0)+IF(O302&gt;$L$3,(58*(O302-$L$3)^2+25*(O302-$L$3))*$M$7,0)+IF(P302&gt;$L$3,(58*(P302-$L$3)^2+25*(P302-$L$3))*$N$7,0)+IF(Q302&gt;$L$3,(58*(Q302-$L$3)^2+25*(Q302-$L$3))*$O$7,0))</f>
        <v>#DIV/0!</v>
      </c>
      <c r="S302" s="89" t="e">
        <f>IF('Emission Calculations'!$C$9="flat",IF(0.056*'Wind Calculations'!$M302&gt;$L$3,1,0),IF(OR(N302&gt;$L$3,O302&gt;$L$3,P302&gt;$L$3,AND((Q302&gt;$L$3),$L$7&gt;0)),1,0))</f>
        <v>#DIV/0!</v>
      </c>
      <c r="T302" s="47"/>
      <c r="U302" s="148"/>
      <c r="V302" s="136"/>
      <c r="W302" s="89" t="e">
        <f>'Wind Calculations'!$V302*LN(10/$V$4)/LN($V$5/$V$4)</f>
        <v>#DIV/0!</v>
      </c>
      <c r="X302" s="89" t="e">
        <f t="shared" si="88"/>
        <v>#DIV/0!</v>
      </c>
      <c r="Y302" s="89" t="e">
        <f t="shared" si="89"/>
        <v>#DIV/0!</v>
      </c>
      <c r="Z302" s="89" t="e">
        <f t="shared" si="90"/>
        <v>#DIV/0!</v>
      </c>
      <c r="AA302" s="89" t="e">
        <f t="shared" si="91"/>
        <v>#DIV/0!</v>
      </c>
      <c r="AB302" s="89" t="e">
        <f>IF('Emission Calculations'!$D$9="flat",IF(0.053*'Wind Calculations'!$W302&gt;$V$3,58*('Wind Calculations'!$W302-$L$3)^2+25*('Wind Calculations'!$W302-$L$3),0),IF(X302&gt;$L$3,(58*(X302-$L$3)^2+25*(X302-$L$3))*$V$7,0)+IF(Y302&gt;$V$3,(58*(Y302-$V$3)^2+25*(Y302-$V$3))*$W$7,0)+IF(Z302&gt;$V$3,(58*(Z302-$V$3)^2+25*(Z302-$V$3))*$X$7,0)+IF(AA302&gt;$V$3,(58*(AA302-$V$3)^2+25*(AA302-$V$3))*$Y$7,0))</f>
        <v>#DIV/0!</v>
      </c>
      <c r="AC302" s="89" t="e">
        <f>IF('Emission Calculations'!$D$9="flat",IF(0.056*'Wind Calculations'!$W302&gt;$V$3,1,0),IF(OR(X302&gt;$V$3,Y302&gt;$V$3,Z302&gt;$V$3,AND((AA302&gt;$V$3),$V$7&gt;0)),1,0))</f>
        <v>#DIV/0!</v>
      </c>
      <c r="AD302" s="47"/>
      <c r="AE302" s="148"/>
      <c r="AF302" s="136"/>
      <c r="AG302" s="89" t="e">
        <f>'Wind Calculations'!$AF302*LN(10/$AF$4)/LN($AF$5/$AF$4)</f>
        <v>#DIV/0!</v>
      </c>
      <c r="AH302" s="89" t="e">
        <f t="shared" si="92"/>
        <v>#DIV/0!</v>
      </c>
      <c r="AI302" s="89" t="e">
        <f t="shared" si="93"/>
        <v>#DIV/0!</v>
      </c>
      <c r="AJ302" s="89" t="e">
        <f t="shared" si="94"/>
        <v>#DIV/0!</v>
      </c>
      <c r="AK302" s="89" t="e">
        <f t="shared" si="95"/>
        <v>#DIV/0!</v>
      </c>
      <c r="AL302" s="89" t="e">
        <f>IF('Emission Calculations'!$E$9="flat",IF(0.053*'Wind Calculations'!$AG302&gt;$AF$3,58*('Wind Calculations'!$AG302-$AF$3)^2+25*('Wind Calculations'!$AG302-$AF$3),0),IF(AH302&gt;$AF$3,(58*(AH302-$AF$3)^2+25*(AH302-$AF$3))*$AF$7,0)+IF(AI302&gt;$AF$3,(58*(AI302-$AF$3)^2+25*(AI302-$AF$3))*$AG$7,0)+IF(AJ302&gt;$AF$3,(58*(AJ302-$AF$3)^2+25*(AJ302-$AF$3))*$AH$7,0)+IF(AK302&gt;$AF$3,(58*(AK302-$AF$3)^2+25*(AK302-$AF$3))*$AI$7,0))</f>
        <v>#DIV/0!</v>
      </c>
      <c r="AM302" s="89" t="e">
        <f>IF('Emission Calculations'!$E$9="flat",IF(0.056*'Wind Calculations'!$AG302&gt;$AF$3,1,0),IF(OR(AH302&gt;$AF$3,AI302&gt;$AF$3,AJ302&gt;$AF$3,AND((AK302&gt;$AF$3),$AF$7&gt;0)),1,0))</f>
        <v>#DIV/0!</v>
      </c>
      <c r="AN302" s="47"/>
      <c r="AO302" s="148"/>
      <c r="AP302" s="136"/>
      <c r="AQ302" s="89" t="e">
        <f>'Wind Calculations'!$AP302*LN(10/$AP$4)/LN($AP$5/$AP$4)</f>
        <v>#DIV/0!</v>
      </c>
      <c r="AR302" s="89" t="e">
        <f t="shared" si="96"/>
        <v>#DIV/0!</v>
      </c>
      <c r="AS302" s="89" t="e">
        <f t="shared" si="97"/>
        <v>#DIV/0!</v>
      </c>
      <c r="AT302" s="89" t="e">
        <f t="shared" si="98"/>
        <v>#DIV/0!</v>
      </c>
      <c r="AU302" s="89" t="e">
        <f t="shared" si="99"/>
        <v>#DIV/0!</v>
      </c>
      <c r="AV302" s="89" t="e">
        <f>IF('Emission Calculations'!$F$9="flat",IF(0.053*'Wind Calculations'!$AQ302&gt;$AP$3,58*('Wind Calculations'!$AQ302-$AP$3)^2+25*('Wind Calculations'!$AQ302-$AP$3),0),IF(AR302&gt;$AP$3,(58*(AR302-$AP$3)^2+25*(AR302-$AP$3))*$AP$7,0)+IF(AS302&gt;$AP$3,(58*(AS302-$AP$3)^2+25*(AS302-$AP$3))*$AQ$7,0)+IF(AT302&gt;$AP$3,(58*(AT302-$AP$3)^2+25*(AT302-$AP$3))*$AR$7,0)+IF(AU302&gt;$AP$3,(58*(AU302-$AP$3)^2+25*(AU302-$AP$3))*$AS$7,0))</f>
        <v>#DIV/0!</v>
      </c>
      <c r="AW302" s="89" t="e">
        <f>IF('Emission Calculations'!$F$9="flat",IF(0.056*'Wind Calculations'!$AQ302&gt;$AP$3,1,0),IF(OR(AR302&gt;$AP$3,AS302&gt;$AP$3,AT302&gt;$AP$3,AND((AU302&gt;$AP$3),$AP$7&gt;0)),1,0))</f>
        <v>#DIV/0!</v>
      </c>
    </row>
    <row r="303" spans="1:49">
      <c r="A303" s="148"/>
      <c r="B303" s="136"/>
      <c r="C303" s="89" t="e">
        <f>'Wind Calculations'!$B303*LN(10/$B$4)/LN($B$5/$B$4)</f>
        <v>#DIV/0!</v>
      </c>
      <c r="D303" s="89" t="e">
        <f t="shared" si="80"/>
        <v>#DIV/0!</v>
      </c>
      <c r="E303" s="89" t="e">
        <f t="shared" si="81"/>
        <v>#DIV/0!</v>
      </c>
      <c r="F303" s="89" t="e">
        <f t="shared" si="82"/>
        <v>#DIV/0!</v>
      </c>
      <c r="G303" s="89" t="e">
        <f t="shared" si="83"/>
        <v>#DIV/0!</v>
      </c>
      <c r="H303" s="138" t="e">
        <f>IF('Emission Calculations'!$B$9="flat",IF(0.053*'Wind Calculations'!$C303&gt;$B$3,58*('Wind Calculations'!$C303-$B$3)^2+25*('Wind Calculations'!$C303-$B$3),0),IF(D303&gt;$B$3,(58*(D303-$B$3)^2+25*(D303-$B$3))*$B$7,0)+IF(E303&gt;$B$3,(58*(E303-$B$3)^2+25*(E303-$B$3))*$C$7,0)+IF(F303&gt;$B$3,(58*(F303-$B$3)^2+25*(F303-$B$3))*$D$7,0)+IF(G303&gt;$B$3,(58*(G303-$B$3)^2+25*(G303-$B$3))*$E$7,0))</f>
        <v>#DIV/0!</v>
      </c>
      <c r="I303" s="138" t="e">
        <f>IF('Emission Calculations'!$B$9="flat",IF(0.056*'Wind Calculations'!$C303&gt;$B$3,1,0),IF(OR(D303&gt;$B$3,E303&gt;$B$3,F303&gt;$B$3,AND((G303&gt;$B$3),$B$7&gt;0)),1,0))</f>
        <v>#DIV/0!</v>
      </c>
      <c r="J303" s="139"/>
      <c r="K303" s="148"/>
      <c r="L303" s="136"/>
      <c r="M303" s="89" t="e">
        <f>'Wind Calculations'!$L303*LN(10/$L$4)/LN($L$5/$L$4)</f>
        <v>#DIV/0!</v>
      </c>
      <c r="N303" s="89" t="e">
        <f t="shared" si="84"/>
        <v>#DIV/0!</v>
      </c>
      <c r="O303" s="89" t="e">
        <f t="shared" si="85"/>
        <v>#DIV/0!</v>
      </c>
      <c r="P303" s="89" t="e">
        <f t="shared" si="86"/>
        <v>#DIV/0!</v>
      </c>
      <c r="Q303" s="89" t="e">
        <f t="shared" si="87"/>
        <v>#DIV/0!</v>
      </c>
      <c r="R303" s="89" t="e">
        <f>IF('Emission Calculations'!$C$9="flat",IF(0.053*'Wind Calculations'!$M303&gt;$L$3,58*('Wind Calculations'!$M303-$L$3)^2+25*('Wind Calculations'!$M303-$L$3),0),IF(N303&gt;$L$3,(58*(N303-$L$3)^2+25*(N303-$L$3))*$L$7,0)+IF(O303&gt;$L$3,(58*(O303-$L$3)^2+25*(O303-$L$3))*$M$7,0)+IF(P303&gt;$L$3,(58*(P303-$L$3)^2+25*(P303-$L$3))*$N$7,0)+IF(Q303&gt;$L$3,(58*(Q303-$L$3)^2+25*(Q303-$L$3))*$O$7,0))</f>
        <v>#DIV/0!</v>
      </c>
      <c r="S303" s="89" t="e">
        <f>IF('Emission Calculations'!$C$9="flat",IF(0.056*'Wind Calculations'!$M303&gt;$L$3,1,0),IF(OR(N303&gt;$L$3,O303&gt;$L$3,P303&gt;$L$3,AND((Q303&gt;$L$3),$L$7&gt;0)),1,0))</f>
        <v>#DIV/0!</v>
      </c>
      <c r="T303" s="47"/>
      <c r="U303" s="148"/>
      <c r="V303" s="136"/>
      <c r="W303" s="89" t="e">
        <f>'Wind Calculations'!$V303*LN(10/$V$4)/LN($V$5/$V$4)</f>
        <v>#DIV/0!</v>
      </c>
      <c r="X303" s="89" t="e">
        <f t="shared" si="88"/>
        <v>#DIV/0!</v>
      </c>
      <c r="Y303" s="89" t="e">
        <f t="shared" si="89"/>
        <v>#DIV/0!</v>
      </c>
      <c r="Z303" s="89" t="e">
        <f t="shared" si="90"/>
        <v>#DIV/0!</v>
      </c>
      <c r="AA303" s="89" t="e">
        <f t="shared" si="91"/>
        <v>#DIV/0!</v>
      </c>
      <c r="AB303" s="89" t="e">
        <f>IF('Emission Calculations'!$D$9="flat",IF(0.053*'Wind Calculations'!$W303&gt;$V$3,58*('Wind Calculations'!$W303-$L$3)^2+25*('Wind Calculations'!$W303-$L$3),0),IF(X303&gt;$L$3,(58*(X303-$L$3)^2+25*(X303-$L$3))*$V$7,0)+IF(Y303&gt;$V$3,(58*(Y303-$V$3)^2+25*(Y303-$V$3))*$W$7,0)+IF(Z303&gt;$V$3,(58*(Z303-$V$3)^2+25*(Z303-$V$3))*$X$7,0)+IF(AA303&gt;$V$3,(58*(AA303-$V$3)^2+25*(AA303-$V$3))*$Y$7,0))</f>
        <v>#DIV/0!</v>
      </c>
      <c r="AC303" s="89" t="e">
        <f>IF('Emission Calculations'!$D$9="flat",IF(0.056*'Wind Calculations'!$W303&gt;$V$3,1,0),IF(OR(X303&gt;$V$3,Y303&gt;$V$3,Z303&gt;$V$3,AND((AA303&gt;$V$3),$V$7&gt;0)),1,0))</f>
        <v>#DIV/0!</v>
      </c>
      <c r="AD303" s="47"/>
      <c r="AE303" s="148"/>
      <c r="AF303" s="136"/>
      <c r="AG303" s="89" t="e">
        <f>'Wind Calculations'!$AF303*LN(10/$AF$4)/LN($AF$5/$AF$4)</f>
        <v>#DIV/0!</v>
      </c>
      <c r="AH303" s="89" t="e">
        <f t="shared" si="92"/>
        <v>#DIV/0!</v>
      </c>
      <c r="AI303" s="89" t="e">
        <f t="shared" si="93"/>
        <v>#DIV/0!</v>
      </c>
      <c r="AJ303" s="89" t="e">
        <f t="shared" si="94"/>
        <v>#DIV/0!</v>
      </c>
      <c r="AK303" s="89" t="e">
        <f t="shared" si="95"/>
        <v>#DIV/0!</v>
      </c>
      <c r="AL303" s="89" t="e">
        <f>IF('Emission Calculations'!$E$9="flat",IF(0.053*'Wind Calculations'!$AG303&gt;$AF$3,58*('Wind Calculations'!$AG303-$AF$3)^2+25*('Wind Calculations'!$AG303-$AF$3),0),IF(AH303&gt;$AF$3,(58*(AH303-$AF$3)^2+25*(AH303-$AF$3))*$AF$7,0)+IF(AI303&gt;$AF$3,(58*(AI303-$AF$3)^2+25*(AI303-$AF$3))*$AG$7,0)+IF(AJ303&gt;$AF$3,(58*(AJ303-$AF$3)^2+25*(AJ303-$AF$3))*$AH$7,0)+IF(AK303&gt;$AF$3,(58*(AK303-$AF$3)^2+25*(AK303-$AF$3))*$AI$7,0))</f>
        <v>#DIV/0!</v>
      </c>
      <c r="AM303" s="89" t="e">
        <f>IF('Emission Calculations'!$E$9="flat",IF(0.056*'Wind Calculations'!$AG303&gt;$AF$3,1,0),IF(OR(AH303&gt;$AF$3,AI303&gt;$AF$3,AJ303&gt;$AF$3,AND((AK303&gt;$AF$3),$AF$7&gt;0)),1,0))</f>
        <v>#DIV/0!</v>
      </c>
      <c r="AN303" s="47"/>
      <c r="AO303" s="148"/>
      <c r="AP303" s="136"/>
      <c r="AQ303" s="89" t="e">
        <f>'Wind Calculations'!$AP303*LN(10/$AP$4)/LN($AP$5/$AP$4)</f>
        <v>#DIV/0!</v>
      </c>
      <c r="AR303" s="89" t="e">
        <f t="shared" si="96"/>
        <v>#DIV/0!</v>
      </c>
      <c r="AS303" s="89" t="e">
        <f t="shared" si="97"/>
        <v>#DIV/0!</v>
      </c>
      <c r="AT303" s="89" t="e">
        <f t="shared" si="98"/>
        <v>#DIV/0!</v>
      </c>
      <c r="AU303" s="89" t="e">
        <f t="shared" si="99"/>
        <v>#DIV/0!</v>
      </c>
      <c r="AV303" s="89" t="e">
        <f>IF('Emission Calculations'!$F$9="flat",IF(0.053*'Wind Calculations'!$AQ303&gt;$AP$3,58*('Wind Calculations'!$AQ303-$AP$3)^2+25*('Wind Calculations'!$AQ303-$AP$3),0),IF(AR303&gt;$AP$3,(58*(AR303-$AP$3)^2+25*(AR303-$AP$3))*$AP$7,0)+IF(AS303&gt;$AP$3,(58*(AS303-$AP$3)^2+25*(AS303-$AP$3))*$AQ$7,0)+IF(AT303&gt;$AP$3,(58*(AT303-$AP$3)^2+25*(AT303-$AP$3))*$AR$7,0)+IF(AU303&gt;$AP$3,(58*(AU303-$AP$3)^2+25*(AU303-$AP$3))*$AS$7,0))</f>
        <v>#DIV/0!</v>
      </c>
      <c r="AW303" s="89" t="e">
        <f>IF('Emission Calculations'!$F$9="flat",IF(0.056*'Wind Calculations'!$AQ303&gt;$AP$3,1,0),IF(OR(AR303&gt;$AP$3,AS303&gt;$AP$3,AT303&gt;$AP$3,AND((AU303&gt;$AP$3),$AP$7&gt;0)),1,0))</f>
        <v>#DIV/0!</v>
      </c>
    </row>
    <row r="304" spans="1:49">
      <c r="A304" s="148"/>
      <c r="B304" s="136"/>
      <c r="C304" s="89" t="e">
        <f>'Wind Calculations'!$B304*LN(10/$B$4)/LN($B$5/$B$4)</f>
        <v>#DIV/0!</v>
      </c>
      <c r="D304" s="89" t="e">
        <f t="shared" si="80"/>
        <v>#DIV/0!</v>
      </c>
      <c r="E304" s="89" t="e">
        <f t="shared" si="81"/>
        <v>#DIV/0!</v>
      </c>
      <c r="F304" s="89" t="e">
        <f t="shared" si="82"/>
        <v>#DIV/0!</v>
      </c>
      <c r="G304" s="89" t="e">
        <f t="shared" si="83"/>
        <v>#DIV/0!</v>
      </c>
      <c r="H304" s="138" t="e">
        <f>IF('Emission Calculations'!$B$9="flat",IF(0.053*'Wind Calculations'!$C304&gt;$B$3,58*('Wind Calculations'!$C304-$B$3)^2+25*('Wind Calculations'!$C304-$B$3),0),IF(D304&gt;$B$3,(58*(D304-$B$3)^2+25*(D304-$B$3))*$B$7,0)+IF(E304&gt;$B$3,(58*(E304-$B$3)^2+25*(E304-$B$3))*$C$7,0)+IF(F304&gt;$B$3,(58*(F304-$B$3)^2+25*(F304-$B$3))*$D$7,0)+IF(G304&gt;$B$3,(58*(G304-$B$3)^2+25*(G304-$B$3))*$E$7,0))</f>
        <v>#DIV/0!</v>
      </c>
      <c r="I304" s="138" t="e">
        <f>IF('Emission Calculations'!$B$9="flat",IF(0.056*'Wind Calculations'!$C304&gt;$B$3,1,0),IF(OR(D304&gt;$B$3,E304&gt;$B$3,F304&gt;$B$3,AND((G304&gt;$B$3),$B$7&gt;0)),1,0))</f>
        <v>#DIV/0!</v>
      </c>
      <c r="J304" s="139"/>
      <c r="K304" s="148"/>
      <c r="L304" s="136"/>
      <c r="M304" s="89" t="e">
        <f>'Wind Calculations'!$L304*LN(10/$L$4)/LN($L$5/$L$4)</f>
        <v>#DIV/0!</v>
      </c>
      <c r="N304" s="89" t="e">
        <f t="shared" si="84"/>
        <v>#DIV/0!</v>
      </c>
      <c r="O304" s="89" t="e">
        <f t="shared" si="85"/>
        <v>#DIV/0!</v>
      </c>
      <c r="P304" s="89" t="e">
        <f t="shared" si="86"/>
        <v>#DIV/0!</v>
      </c>
      <c r="Q304" s="89" t="e">
        <f t="shared" si="87"/>
        <v>#DIV/0!</v>
      </c>
      <c r="R304" s="89" t="e">
        <f>IF('Emission Calculations'!$C$9="flat",IF(0.053*'Wind Calculations'!$M304&gt;$L$3,58*('Wind Calculations'!$M304-$L$3)^2+25*('Wind Calculations'!$M304-$L$3),0),IF(N304&gt;$L$3,(58*(N304-$L$3)^2+25*(N304-$L$3))*$L$7,0)+IF(O304&gt;$L$3,(58*(O304-$L$3)^2+25*(O304-$L$3))*$M$7,0)+IF(P304&gt;$L$3,(58*(P304-$L$3)^2+25*(P304-$L$3))*$N$7,0)+IF(Q304&gt;$L$3,(58*(Q304-$L$3)^2+25*(Q304-$L$3))*$O$7,0))</f>
        <v>#DIV/0!</v>
      </c>
      <c r="S304" s="89" t="e">
        <f>IF('Emission Calculations'!$C$9="flat",IF(0.056*'Wind Calculations'!$M304&gt;$L$3,1,0),IF(OR(N304&gt;$L$3,O304&gt;$L$3,P304&gt;$L$3,AND((Q304&gt;$L$3),$L$7&gt;0)),1,0))</f>
        <v>#DIV/0!</v>
      </c>
      <c r="T304" s="47"/>
      <c r="U304" s="148"/>
      <c r="V304" s="136"/>
      <c r="W304" s="89" t="e">
        <f>'Wind Calculations'!$V304*LN(10/$V$4)/LN($V$5/$V$4)</f>
        <v>#DIV/0!</v>
      </c>
      <c r="X304" s="89" t="e">
        <f t="shared" si="88"/>
        <v>#DIV/0!</v>
      </c>
      <c r="Y304" s="89" t="e">
        <f t="shared" si="89"/>
        <v>#DIV/0!</v>
      </c>
      <c r="Z304" s="89" t="e">
        <f t="shared" si="90"/>
        <v>#DIV/0!</v>
      </c>
      <c r="AA304" s="89" t="e">
        <f t="shared" si="91"/>
        <v>#DIV/0!</v>
      </c>
      <c r="AB304" s="89" t="e">
        <f>IF('Emission Calculations'!$D$9="flat",IF(0.053*'Wind Calculations'!$W304&gt;$V$3,58*('Wind Calculations'!$W304-$L$3)^2+25*('Wind Calculations'!$W304-$L$3),0),IF(X304&gt;$L$3,(58*(X304-$L$3)^2+25*(X304-$L$3))*$V$7,0)+IF(Y304&gt;$V$3,(58*(Y304-$V$3)^2+25*(Y304-$V$3))*$W$7,0)+IF(Z304&gt;$V$3,(58*(Z304-$V$3)^2+25*(Z304-$V$3))*$X$7,0)+IF(AA304&gt;$V$3,(58*(AA304-$V$3)^2+25*(AA304-$V$3))*$Y$7,0))</f>
        <v>#DIV/0!</v>
      </c>
      <c r="AC304" s="89" t="e">
        <f>IF('Emission Calculations'!$D$9="flat",IF(0.056*'Wind Calculations'!$W304&gt;$V$3,1,0),IF(OR(X304&gt;$V$3,Y304&gt;$V$3,Z304&gt;$V$3,AND((AA304&gt;$V$3),$V$7&gt;0)),1,0))</f>
        <v>#DIV/0!</v>
      </c>
      <c r="AD304" s="47"/>
      <c r="AE304" s="148"/>
      <c r="AF304" s="136"/>
      <c r="AG304" s="89" t="e">
        <f>'Wind Calculations'!$AF304*LN(10/$AF$4)/LN($AF$5/$AF$4)</f>
        <v>#DIV/0!</v>
      </c>
      <c r="AH304" s="89" t="e">
        <f t="shared" si="92"/>
        <v>#DIV/0!</v>
      </c>
      <c r="AI304" s="89" t="e">
        <f t="shared" si="93"/>
        <v>#DIV/0!</v>
      </c>
      <c r="AJ304" s="89" t="e">
        <f t="shared" si="94"/>
        <v>#DIV/0!</v>
      </c>
      <c r="AK304" s="89" t="e">
        <f t="shared" si="95"/>
        <v>#DIV/0!</v>
      </c>
      <c r="AL304" s="89" t="e">
        <f>IF('Emission Calculations'!$E$9="flat",IF(0.053*'Wind Calculations'!$AG304&gt;$AF$3,58*('Wind Calculations'!$AG304-$AF$3)^2+25*('Wind Calculations'!$AG304-$AF$3),0),IF(AH304&gt;$AF$3,(58*(AH304-$AF$3)^2+25*(AH304-$AF$3))*$AF$7,0)+IF(AI304&gt;$AF$3,(58*(AI304-$AF$3)^2+25*(AI304-$AF$3))*$AG$7,0)+IF(AJ304&gt;$AF$3,(58*(AJ304-$AF$3)^2+25*(AJ304-$AF$3))*$AH$7,0)+IF(AK304&gt;$AF$3,(58*(AK304-$AF$3)^2+25*(AK304-$AF$3))*$AI$7,0))</f>
        <v>#DIV/0!</v>
      </c>
      <c r="AM304" s="89" t="e">
        <f>IF('Emission Calculations'!$E$9="flat",IF(0.056*'Wind Calculations'!$AG304&gt;$AF$3,1,0),IF(OR(AH304&gt;$AF$3,AI304&gt;$AF$3,AJ304&gt;$AF$3,AND((AK304&gt;$AF$3),$AF$7&gt;0)),1,0))</f>
        <v>#DIV/0!</v>
      </c>
      <c r="AN304" s="47"/>
      <c r="AO304" s="148"/>
      <c r="AP304" s="136"/>
      <c r="AQ304" s="89" t="e">
        <f>'Wind Calculations'!$AP304*LN(10/$AP$4)/LN($AP$5/$AP$4)</f>
        <v>#DIV/0!</v>
      </c>
      <c r="AR304" s="89" t="e">
        <f t="shared" si="96"/>
        <v>#DIV/0!</v>
      </c>
      <c r="AS304" s="89" t="e">
        <f t="shared" si="97"/>
        <v>#DIV/0!</v>
      </c>
      <c r="AT304" s="89" t="e">
        <f t="shared" si="98"/>
        <v>#DIV/0!</v>
      </c>
      <c r="AU304" s="89" t="e">
        <f t="shared" si="99"/>
        <v>#DIV/0!</v>
      </c>
      <c r="AV304" s="89" t="e">
        <f>IF('Emission Calculations'!$F$9="flat",IF(0.053*'Wind Calculations'!$AQ304&gt;$AP$3,58*('Wind Calculations'!$AQ304-$AP$3)^2+25*('Wind Calculations'!$AQ304-$AP$3),0),IF(AR304&gt;$AP$3,(58*(AR304-$AP$3)^2+25*(AR304-$AP$3))*$AP$7,0)+IF(AS304&gt;$AP$3,(58*(AS304-$AP$3)^2+25*(AS304-$AP$3))*$AQ$7,0)+IF(AT304&gt;$AP$3,(58*(AT304-$AP$3)^2+25*(AT304-$AP$3))*$AR$7,0)+IF(AU304&gt;$AP$3,(58*(AU304-$AP$3)^2+25*(AU304-$AP$3))*$AS$7,0))</f>
        <v>#DIV/0!</v>
      </c>
      <c r="AW304" s="89" t="e">
        <f>IF('Emission Calculations'!$F$9="flat",IF(0.056*'Wind Calculations'!$AQ304&gt;$AP$3,1,0),IF(OR(AR304&gt;$AP$3,AS304&gt;$AP$3,AT304&gt;$AP$3,AND((AU304&gt;$AP$3),$AP$7&gt;0)),1,0))</f>
        <v>#DIV/0!</v>
      </c>
    </row>
    <row r="305" spans="1:49">
      <c r="A305" s="148"/>
      <c r="B305" s="136"/>
      <c r="C305" s="89" t="e">
        <f>'Wind Calculations'!$B305*LN(10/$B$4)/LN($B$5/$B$4)</f>
        <v>#DIV/0!</v>
      </c>
      <c r="D305" s="89" t="e">
        <f t="shared" si="80"/>
        <v>#DIV/0!</v>
      </c>
      <c r="E305" s="89" t="e">
        <f t="shared" si="81"/>
        <v>#DIV/0!</v>
      </c>
      <c r="F305" s="89" t="e">
        <f t="shared" si="82"/>
        <v>#DIV/0!</v>
      </c>
      <c r="G305" s="89" t="e">
        <f t="shared" si="83"/>
        <v>#DIV/0!</v>
      </c>
      <c r="H305" s="138" t="e">
        <f>IF('Emission Calculations'!$B$9="flat",IF(0.053*'Wind Calculations'!$C305&gt;$B$3,58*('Wind Calculations'!$C305-$B$3)^2+25*('Wind Calculations'!$C305-$B$3),0),IF(D305&gt;$B$3,(58*(D305-$B$3)^2+25*(D305-$B$3))*$B$7,0)+IF(E305&gt;$B$3,(58*(E305-$B$3)^2+25*(E305-$B$3))*$C$7,0)+IF(F305&gt;$B$3,(58*(F305-$B$3)^2+25*(F305-$B$3))*$D$7,0)+IF(G305&gt;$B$3,(58*(G305-$B$3)^2+25*(G305-$B$3))*$E$7,0))</f>
        <v>#DIV/0!</v>
      </c>
      <c r="I305" s="138" t="e">
        <f>IF('Emission Calculations'!$B$9="flat",IF(0.056*'Wind Calculations'!$C305&gt;$B$3,1,0),IF(OR(D305&gt;$B$3,E305&gt;$B$3,F305&gt;$B$3,AND((G305&gt;$B$3),$B$7&gt;0)),1,0))</f>
        <v>#DIV/0!</v>
      </c>
      <c r="J305" s="139"/>
      <c r="K305" s="148"/>
      <c r="L305" s="136"/>
      <c r="M305" s="89" t="e">
        <f>'Wind Calculations'!$L305*LN(10/$L$4)/LN($L$5/$L$4)</f>
        <v>#DIV/0!</v>
      </c>
      <c r="N305" s="89" t="e">
        <f t="shared" si="84"/>
        <v>#DIV/0!</v>
      </c>
      <c r="O305" s="89" t="e">
        <f t="shared" si="85"/>
        <v>#DIV/0!</v>
      </c>
      <c r="P305" s="89" t="e">
        <f t="shared" si="86"/>
        <v>#DIV/0!</v>
      </c>
      <c r="Q305" s="89" t="e">
        <f t="shared" si="87"/>
        <v>#DIV/0!</v>
      </c>
      <c r="R305" s="89" t="e">
        <f>IF('Emission Calculations'!$C$9="flat",IF(0.053*'Wind Calculations'!$M305&gt;$L$3,58*('Wind Calculations'!$M305-$L$3)^2+25*('Wind Calculations'!$M305-$L$3),0),IF(N305&gt;$L$3,(58*(N305-$L$3)^2+25*(N305-$L$3))*$L$7,0)+IF(O305&gt;$L$3,(58*(O305-$L$3)^2+25*(O305-$L$3))*$M$7,0)+IF(P305&gt;$L$3,(58*(P305-$L$3)^2+25*(P305-$L$3))*$N$7,0)+IF(Q305&gt;$L$3,(58*(Q305-$L$3)^2+25*(Q305-$L$3))*$O$7,0))</f>
        <v>#DIV/0!</v>
      </c>
      <c r="S305" s="89" t="e">
        <f>IF('Emission Calculations'!$C$9="flat",IF(0.056*'Wind Calculations'!$M305&gt;$L$3,1,0),IF(OR(N305&gt;$L$3,O305&gt;$L$3,P305&gt;$L$3,AND((Q305&gt;$L$3),$L$7&gt;0)),1,0))</f>
        <v>#DIV/0!</v>
      </c>
      <c r="T305" s="47"/>
      <c r="U305" s="148"/>
      <c r="V305" s="136"/>
      <c r="W305" s="89" t="e">
        <f>'Wind Calculations'!$V305*LN(10/$V$4)/LN($V$5/$V$4)</f>
        <v>#DIV/0!</v>
      </c>
      <c r="X305" s="89" t="e">
        <f t="shared" si="88"/>
        <v>#DIV/0!</v>
      </c>
      <c r="Y305" s="89" t="e">
        <f t="shared" si="89"/>
        <v>#DIV/0!</v>
      </c>
      <c r="Z305" s="89" t="e">
        <f t="shared" si="90"/>
        <v>#DIV/0!</v>
      </c>
      <c r="AA305" s="89" t="e">
        <f t="shared" si="91"/>
        <v>#DIV/0!</v>
      </c>
      <c r="AB305" s="89" t="e">
        <f>IF('Emission Calculations'!$D$9="flat",IF(0.053*'Wind Calculations'!$W305&gt;$V$3,58*('Wind Calculations'!$W305-$L$3)^2+25*('Wind Calculations'!$W305-$L$3),0),IF(X305&gt;$L$3,(58*(X305-$L$3)^2+25*(X305-$L$3))*$V$7,0)+IF(Y305&gt;$V$3,(58*(Y305-$V$3)^2+25*(Y305-$V$3))*$W$7,0)+IF(Z305&gt;$V$3,(58*(Z305-$V$3)^2+25*(Z305-$V$3))*$X$7,0)+IF(AA305&gt;$V$3,(58*(AA305-$V$3)^2+25*(AA305-$V$3))*$Y$7,0))</f>
        <v>#DIV/0!</v>
      </c>
      <c r="AC305" s="89" t="e">
        <f>IF('Emission Calculations'!$D$9="flat",IF(0.056*'Wind Calculations'!$W305&gt;$V$3,1,0),IF(OR(X305&gt;$V$3,Y305&gt;$V$3,Z305&gt;$V$3,AND((AA305&gt;$V$3),$V$7&gt;0)),1,0))</f>
        <v>#DIV/0!</v>
      </c>
      <c r="AD305" s="47"/>
      <c r="AE305" s="148"/>
      <c r="AF305" s="136"/>
      <c r="AG305" s="89" t="e">
        <f>'Wind Calculations'!$AF305*LN(10/$AF$4)/LN($AF$5/$AF$4)</f>
        <v>#DIV/0!</v>
      </c>
      <c r="AH305" s="89" t="e">
        <f t="shared" si="92"/>
        <v>#DIV/0!</v>
      </c>
      <c r="AI305" s="89" t="e">
        <f t="shared" si="93"/>
        <v>#DIV/0!</v>
      </c>
      <c r="AJ305" s="89" t="e">
        <f t="shared" si="94"/>
        <v>#DIV/0!</v>
      </c>
      <c r="AK305" s="89" t="e">
        <f t="shared" si="95"/>
        <v>#DIV/0!</v>
      </c>
      <c r="AL305" s="89" t="e">
        <f>IF('Emission Calculations'!$E$9="flat",IF(0.053*'Wind Calculations'!$AG305&gt;$AF$3,58*('Wind Calculations'!$AG305-$AF$3)^2+25*('Wind Calculations'!$AG305-$AF$3),0),IF(AH305&gt;$AF$3,(58*(AH305-$AF$3)^2+25*(AH305-$AF$3))*$AF$7,0)+IF(AI305&gt;$AF$3,(58*(AI305-$AF$3)^2+25*(AI305-$AF$3))*$AG$7,0)+IF(AJ305&gt;$AF$3,(58*(AJ305-$AF$3)^2+25*(AJ305-$AF$3))*$AH$7,0)+IF(AK305&gt;$AF$3,(58*(AK305-$AF$3)^2+25*(AK305-$AF$3))*$AI$7,0))</f>
        <v>#DIV/0!</v>
      </c>
      <c r="AM305" s="89" t="e">
        <f>IF('Emission Calculations'!$E$9="flat",IF(0.056*'Wind Calculations'!$AG305&gt;$AF$3,1,0),IF(OR(AH305&gt;$AF$3,AI305&gt;$AF$3,AJ305&gt;$AF$3,AND((AK305&gt;$AF$3),$AF$7&gt;0)),1,0))</f>
        <v>#DIV/0!</v>
      </c>
      <c r="AN305" s="47"/>
      <c r="AO305" s="148"/>
      <c r="AP305" s="136"/>
      <c r="AQ305" s="89" t="e">
        <f>'Wind Calculations'!$AP305*LN(10/$AP$4)/LN($AP$5/$AP$4)</f>
        <v>#DIV/0!</v>
      </c>
      <c r="AR305" s="89" t="e">
        <f t="shared" si="96"/>
        <v>#DIV/0!</v>
      </c>
      <c r="AS305" s="89" t="e">
        <f t="shared" si="97"/>
        <v>#DIV/0!</v>
      </c>
      <c r="AT305" s="89" t="e">
        <f t="shared" si="98"/>
        <v>#DIV/0!</v>
      </c>
      <c r="AU305" s="89" t="e">
        <f t="shared" si="99"/>
        <v>#DIV/0!</v>
      </c>
      <c r="AV305" s="89" t="e">
        <f>IF('Emission Calculations'!$F$9="flat",IF(0.053*'Wind Calculations'!$AQ305&gt;$AP$3,58*('Wind Calculations'!$AQ305-$AP$3)^2+25*('Wind Calculations'!$AQ305-$AP$3),0),IF(AR305&gt;$AP$3,(58*(AR305-$AP$3)^2+25*(AR305-$AP$3))*$AP$7,0)+IF(AS305&gt;$AP$3,(58*(AS305-$AP$3)^2+25*(AS305-$AP$3))*$AQ$7,0)+IF(AT305&gt;$AP$3,(58*(AT305-$AP$3)^2+25*(AT305-$AP$3))*$AR$7,0)+IF(AU305&gt;$AP$3,(58*(AU305-$AP$3)^2+25*(AU305-$AP$3))*$AS$7,0))</f>
        <v>#DIV/0!</v>
      </c>
      <c r="AW305" s="89" t="e">
        <f>IF('Emission Calculations'!$F$9="flat",IF(0.056*'Wind Calculations'!$AQ305&gt;$AP$3,1,0),IF(OR(AR305&gt;$AP$3,AS305&gt;$AP$3,AT305&gt;$AP$3,AND((AU305&gt;$AP$3),$AP$7&gt;0)),1,0))</f>
        <v>#DIV/0!</v>
      </c>
    </row>
    <row r="306" spans="1:49">
      <c r="A306" s="148"/>
      <c r="B306" s="136"/>
      <c r="C306" s="89" t="e">
        <f>'Wind Calculations'!$B306*LN(10/$B$4)/LN($B$5/$B$4)</f>
        <v>#DIV/0!</v>
      </c>
      <c r="D306" s="89" t="e">
        <f t="shared" si="80"/>
        <v>#DIV/0!</v>
      </c>
      <c r="E306" s="89" t="e">
        <f t="shared" si="81"/>
        <v>#DIV/0!</v>
      </c>
      <c r="F306" s="89" t="e">
        <f t="shared" si="82"/>
        <v>#DIV/0!</v>
      </c>
      <c r="G306" s="89" t="e">
        <f t="shared" si="83"/>
        <v>#DIV/0!</v>
      </c>
      <c r="H306" s="138" t="e">
        <f>IF('Emission Calculations'!$B$9="flat",IF(0.053*'Wind Calculations'!$C306&gt;$B$3,58*('Wind Calculations'!$C306-$B$3)^2+25*('Wind Calculations'!$C306-$B$3),0),IF(D306&gt;$B$3,(58*(D306-$B$3)^2+25*(D306-$B$3))*$B$7,0)+IF(E306&gt;$B$3,(58*(E306-$B$3)^2+25*(E306-$B$3))*$C$7,0)+IF(F306&gt;$B$3,(58*(F306-$B$3)^2+25*(F306-$B$3))*$D$7,0)+IF(G306&gt;$B$3,(58*(G306-$B$3)^2+25*(G306-$B$3))*$E$7,0))</f>
        <v>#DIV/0!</v>
      </c>
      <c r="I306" s="138" t="e">
        <f>IF('Emission Calculations'!$B$9="flat",IF(0.056*'Wind Calculations'!$C306&gt;$B$3,1,0),IF(OR(D306&gt;$B$3,E306&gt;$B$3,F306&gt;$B$3,AND((G306&gt;$B$3),$B$7&gt;0)),1,0))</f>
        <v>#DIV/0!</v>
      </c>
      <c r="J306" s="139"/>
      <c r="K306" s="148"/>
      <c r="L306" s="136"/>
      <c r="M306" s="89" t="e">
        <f>'Wind Calculations'!$L306*LN(10/$L$4)/LN($L$5/$L$4)</f>
        <v>#DIV/0!</v>
      </c>
      <c r="N306" s="89" t="e">
        <f t="shared" si="84"/>
        <v>#DIV/0!</v>
      </c>
      <c r="O306" s="89" t="e">
        <f t="shared" si="85"/>
        <v>#DIV/0!</v>
      </c>
      <c r="P306" s="89" t="e">
        <f t="shared" si="86"/>
        <v>#DIV/0!</v>
      </c>
      <c r="Q306" s="89" t="e">
        <f t="shared" si="87"/>
        <v>#DIV/0!</v>
      </c>
      <c r="R306" s="89" t="e">
        <f>IF('Emission Calculations'!$C$9="flat",IF(0.053*'Wind Calculations'!$M306&gt;$L$3,58*('Wind Calculations'!$M306-$L$3)^2+25*('Wind Calculations'!$M306-$L$3),0),IF(N306&gt;$L$3,(58*(N306-$L$3)^2+25*(N306-$L$3))*$L$7,0)+IF(O306&gt;$L$3,(58*(O306-$L$3)^2+25*(O306-$L$3))*$M$7,0)+IF(P306&gt;$L$3,(58*(P306-$L$3)^2+25*(P306-$L$3))*$N$7,0)+IF(Q306&gt;$L$3,(58*(Q306-$L$3)^2+25*(Q306-$L$3))*$O$7,0))</f>
        <v>#DIV/0!</v>
      </c>
      <c r="S306" s="89" t="e">
        <f>IF('Emission Calculations'!$C$9="flat",IF(0.056*'Wind Calculations'!$M306&gt;$L$3,1,0),IF(OR(N306&gt;$L$3,O306&gt;$L$3,P306&gt;$L$3,AND((Q306&gt;$L$3),$L$7&gt;0)),1,0))</f>
        <v>#DIV/0!</v>
      </c>
      <c r="T306" s="47"/>
      <c r="U306" s="148"/>
      <c r="V306" s="136"/>
      <c r="W306" s="89" t="e">
        <f>'Wind Calculations'!$V306*LN(10/$V$4)/LN($V$5/$V$4)</f>
        <v>#DIV/0!</v>
      </c>
      <c r="X306" s="89" t="e">
        <f t="shared" si="88"/>
        <v>#DIV/0!</v>
      </c>
      <c r="Y306" s="89" t="e">
        <f t="shared" si="89"/>
        <v>#DIV/0!</v>
      </c>
      <c r="Z306" s="89" t="e">
        <f t="shared" si="90"/>
        <v>#DIV/0!</v>
      </c>
      <c r="AA306" s="89" t="e">
        <f t="shared" si="91"/>
        <v>#DIV/0!</v>
      </c>
      <c r="AB306" s="89" t="e">
        <f>IF('Emission Calculations'!$D$9="flat",IF(0.053*'Wind Calculations'!$W306&gt;$V$3,58*('Wind Calculations'!$W306-$L$3)^2+25*('Wind Calculations'!$W306-$L$3),0),IF(X306&gt;$L$3,(58*(X306-$L$3)^2+25*(X306-$L$3))*$V$7,0)+IF(Y306&gt;$V$3,(58*(Y306-$V$3)^2+25*(Y306-$V$3))*$W$7,0)+IF(Z306&gt;$V$3,(58*(Z306-$V$3)^2+25*(Z306-$V$3))*$X$7,0)+IF(AA306&gt;$V$3,(58*(AA306-$V$3)^2+25*(AA306-$V$3))*$Y$7,0))</f>
        <v>#DIV/0!</v>
      </c>
      <c r="AC306" s="89" t="e">
        <f>IF('Emission Calculations'!$D$9="flat",IF(0.056*'Wind Calculations'!$W306&gt;$V$3,1,0),IF(OR(X306&gt;$V$3,Y306&gt;$V$3,Z306&gt;$V$3,AND((AA306&gt;$V$3),$V$7&gt;0)),1,0))</f>
        <v>#DIV/0!</v>
      </c>
      <c r="AD306" s="47"/>
      <c r="AE306" s="148"/>
      <c r="AF306" s="136"/>
      <c r="AG306" s="89" t="e">
        <f>'Wind Calculations'!$AF306*LN(10/$AF$4)/LN($AF$5/$AF$4)</f>
        <v>#DIV/0!</v>
      </c>
      <c r="AH306" s="89" t="e">
        <f t="shared" si="92"/>
        <v>#DIV/0!</v>
      </c>
      <c r="AI306" s="89" t="e">
        <f t="shared" si="93"/>
        <v>#DIV/0!</v>
      </c>
      <c r="AJ306" s="89" t="e">
        <f t="shared" si="94"/>
        <v>#DIV/0!</v>
      </c>
      <c r="AK306" s="89" t="e">
        <f t="shared" si="95"/>
        <v>#DIV/0!</v>
      </c>
      <c r="AL306" s="89" t="e">
        <f>IF('Emission Calculations'!$E$9="flat",IF(0.053*'Wind Calculations'!$AG306&gt;$AF$3,58*('Wind Calculations'!$AG306-$AF$3)^2+25*('Wind Calculations'!$AG306-$AF$3),0),IF(AH306&gt;$AF$3,(58*(AH306-$AF$3)^2+25*(AH306-$AF$3))*$AF$7,0)+IF(AI306&gt;$AF$3,(58*(AI306-$AF$3)^2+25*(AI306-$AF$3))*$AG$7,0)+IF(AJ306&gt;$AF$3,(58*(AJ306-$AF$3)^2+25*(AJ306-$AF$3))*$AH$7,0)+IF(AK306&gt;$AF$3,(58*(AK306-$AF$3)^2+25*(AK306-$AF$3))*$AI$7,0))</f>
        <v>#DIV/0!</v>
      </c>
      <c r="AM306" s="89" t="e">
        <f>IF('Emission Calculations'!$E$9="flat",IF(0.056*'Wind Calculations'!$AG306&gt;$AF$3,1,0),IF(OR(AH306&gt;$AF$3,AI306&gt;$AF$3,AJ306&gt;$AF$3,AND((AK306&gt;$AF$3),$AF$7&gt;0)),1,0))</f>
        <v>#DIV/0!</v>
      </c>
      <c r="AN306" s="47"/>
      <c r="AO306" s="148"/>
      <c r="AP306" s="136"/>
      <c r="AQ306" s="89" t="e">
        <f>'Wind Calculations'!$AP306*LN(10/$AP$4)/LN($AP$5/$AP$4)</f>
        <v>#DIV/0!</v>
      </c>
      <c r="AR306" s="89" t="e">
        <f t="shared" si="96"/>
        <v>#DIV/0!</v>
      </c>
      <c r="AS306" s="89" t="e">
        <f t="shared" si="97"/>
        <v>#DIV/0!</v>
      </c>
      <c r="AT306" s="89" t="e">
        <f t="shared" si="98"/>
        <v>#DIV/0!</v>
      </c>
      <c r="AU306" s="89" t="e">
        <f t="shared" si="99"/>
        <v>#DIV/0!</v>
      </c>
      <c r="AV306" s="89" t="e">
        <f>IF('Emission Calculations'!$F$9="flat",IF(0.053*'Wind Calculations'!$AQ306&gt;$AP$3,58*('Wind Calculations'!$AQ306-$AP$3)^2+25*('Wind Calculations'!$AQ306-$AP$3),0),IF(AR306&gt;$AP$3,(58*(AR306-$AP$3)^2+25*(AR306-$AP$3))*$AP$7,0)+IF(AS306&gt;$AP$3,(58*(AS306-$AP$3)^2+25*(AS306-$AP$3))*$AQ$7,0)+IF(AT306&gt;$AP$3,(58*(AT306-$AP$3)^2+25*(AT306-$AP$3))*$AR$7,0)+IF(AU306&gt;$AP$3,(58*(AU306-$AP$3)^2+25*(AU306-$AP$3))*$AS$7,0))</f>
        <v>#DIV/0!</v>
      </c>
      <c r="AW306" s="89" t="e">
        <f>IF('Emission Calculations'!$F$9="flat",IF(0.056*'Wind Calculations'!$AQ306&gt;$AP$3,1,0),IF(OR(AR306&gt;$AP$3,AS306&gt;$AP$3,AT306&gt;$AP$3,AND((AU306&gt;$AP$3),$AP$7&gt;0)),1,0))</f>
        <v>#DIV/0!</v>
      </c>
    </row>
    <row r="307" spans="1:49">
      <c r="A307" s="148"/>
      <c r="B307" s="136"/>
      <c r="C307" s="89" t="e">
        <f>'Wind Calculations'!$B307*LN(10/$B$4)/LN($B$5/$B$4)</f>
        <v>#DIV/0!</v>
      </c>
      <c r="D307" s="89" t="e">
        <f t="shared" si="80"/>
        <v>#DIV/0!</v>
      </c>
      <c r="E307" s="89" t="e">
        <f t="shared" si="81"/>
        <v>#DIV/0!</v>
      </c>
      <c r="F307" s="89" t="e">
        <f t="shared" si="82"/>
        <v>#DIV/0!</v>
      </c>
      <c r="G307" s="89" t="e">
        <f t="shared" si="83"/>
        <v>#DIV/0!</v>
      </c>
      <c r="H307" s="138" t="e">
        <f>IF('Emission Calculations'!$B$9="flat",IF(0.053*'Wind Calculations'!$C307&gt;$B$3,58*('Wind Calculations'!$C307-$B$3)^2+25*('Wind Calculations'!$C307-$B$3),0),IF(D307&gt;$B$3,(58*(D307-$B$3)^2+25*(D307-$B$3))*$B$7,0)+IF(E307&gt;$B$3,(58*(E307-$B$3)^2+25*(E307-$B$3))*$C$7,0)+IF(F307&gt;$B$3,(58*(F307-$B$3)^2+25*(F307-$B$3))*$D$7,0)+IF(G307&gt;$B$3,(58*(G307-$B$3)^2+25*(G307-$B$3))*$E$7,0))</f>
        <v>#DIV/0!</v>
      </c>
      <c r="I307" s="138" t="e">
        <f>IF('Emission Calculations'!$B$9="flat",IF(0.056*'Wind Calculations'!$C307&gt;$B$3,1,0),IF(OR(D307&gt;$B$3,E307&gt;$B$3,F307&gt;$B$3,AND((G307&gt;$B$3),$B$7&gt;0)),1,0))</f>
        <v>#DIV/0!</v>
      </c>
      <c r="J307" s="139"/>
      <c r="K307" s="148"/>
      <c r="L307" s="136"/>
      <c r="M307" s="89" t="e">
        <f>'Wind Calculations'!$L307*LN(10/$L$4)/LN($L$5/$L$4)</f>
        <v>#DIV/0!</v>
      </c>
      <c r="N307" s="89" t="e">
        <f t="shared" si="84"/>
        <v>#DIV/0!</v>
      </c>
      <c r="O307" s="89" t="e">
        <f t="shared" si="85"/>
        <v>#DIV/0!</v>
      </c>
      <c r="P307" s="89" t="e">
        <f t="shared" si="86"/>
        <v>#DIV/0!</v>
      </c>
      <c r="Q307" s="89" t="e">
        <f t="shared" si="87"/>
        <v>#DIV/0!</v>
      </c>
      <c r="R307" s="89" t="e">
        <f>IF('Emission Calculations'!$C$9="flat",IF(0.053*'Wind Calculations'!$M307&gt;$L$3,58*('Wind Calculations'!$M307-$L$3)^2+25*('Wind Calculations'!$M307-$L$3),0),IF(N307&gt;$L$3,(58*(N307-$L$3)^2+25*(N307-$L$3))*$L$7,0)+IF(O307&gt;$L$3,(58*(O307-$L$3)^2+25*(O307-$L$3))*$M$7,0)+IF(P307&gt;$L$3,(58*(P307-$L$3)^2+25*(P307-$L$3))*$N$7,0)+IF(Q307&gt;$L$3,(58*(Q307-$L$3)^2+25*(Q307-$L$3))*$O$7,0))</f>
        <v>#DIV/0!</v>
      </c>
      <c r="S307" s="89" t="e">
        <f>IF('Emission Calculations'!$C$9="flat",IF(0.056*'Wind Calculations'!$M307&gt;$L$3,1,0),IF(OR(N307&gt;$L$3,O307&gt;$L$3,P307&gt;$L$3,AND((Q307&gt;$L$3),$L$7&gt;0)),1,0))</f>
        <v>#DIV/0!</v>
      </c>
      <c r="T307" s="47"/>
      <c r="U307" s="148"/>
      <c r="V307" s="136"/>
      <c r="W307" s="89" t="e">
        <f>'Wind Calculations'!$V307*LN(10/$V$4)/LN($V$5/$V$4)</f>
        <v>#DIV/0!</v>
      </c>
      <c r="X307" s="89" t="e">
        <f t="shared" si="88"/>
        <v>#DIV/0!</v>
      </c>
      <c r="Y307" s="89" t="e">
        <f t="shared" si="89"/>
        <v>#DIV/0!</v>
      </c>
      <c r="Z307" s="89" t="e">
        <f t="shared" si="90"/>
        <v>#DIV/0!</v>
      </c>
      <c r="AA307" s="89" t="e">
        <f t="shared" si="91"/>
        <v>#DIV/0!</v>
      </c>
      <c r="AB307" s="89" t="e">
        <f>IF('Emission Calculations'!$D$9="flat",IF(0.053*'Wind Calculations'!$W307&gt;$V$3,58*('Wind Calculations'!$W307-$L$3)^2+25*('Wind Calculations'!$W307-$L$3),0),IF(X307&gt;$L$3,(58*(X307-$L$3)^2+25*(X307-$L$3))*$V$7,0)+IF(Y307&gt;$V$3,(58*(Y307-$V$3)^2+25*(Y307-$V$3))*$W$7,0)+IF(Z307&gt;$V$3,(58*(Z307-$V$3)^2+25*(Z307-$V$3))*$X$7,0)+IF(AA307&gt;$V$3,(58*(AA307-$V$3)^2+25*(AA307-$V$3))*$Y$7,0))</f>
        <v>#DIV/0!</v>
      </c>
      <c r="AC307" s="89" t="e">
        <f>IF('Emission Calculations'!$D$9="flat",IF(0.056*'Wind Calculations'!$W307&gt;$V$3,1,0),IF(OR(X307&gt;$V$3,Y307&gt;$V$3,Z307&gt;$V$3,AND((AA307&gt;$V$3),$V$7&gt;0)),1,0))</f>
        <v>#DIV/0!</v>
      </c>
      <c r="AD307" s="47"/>
      <c r="AE307" s="148"/>
      <c r="AF307" s="136"/>
      <c r="AG307" s="89" t="e">
        <f>'Wind Calculations'!$AF307*LN(10/$AF$4)/LN($AF$5/$AF$4)</f>
        <v>#DIV/0!</v>
      </c>
      <c r="AH307" s="89" t="e">
        <f t="shared" si="92"/>
        <v>#DIV/0!</v>
      </c>
      <c r="AI307" s="89" t="e">
        <f t="shared" si="93"/>
        <v>#DIV/0!</v>
      </c>
      <c r="AJ307" s="89" t="e">
        <f t="shared" si="94"/>
        <v>#DIV/0!</v>
      </c>
      <c r="AK307" s="89" t="e">
        <f t="shared" si="95"/>
        <v>#DIV/0!</v>
      </c>
      <c r="AL307" s="89" t="e">
        <f>IF('Emission Calculations'!$E$9="flat",IF(0.053*'Wind Calculations'!$AG307&gt;$AF$3,58*('Wind Calculations'!$AG307-$AF$3)^2+25*('Wind Calculations'!$AG307-$AF$3),0),IF(AH307&gt;$AF$3,(58*(AH307-$AF$3)^2+25*(AH307-$AF$3))*$AF$7,0)+IF(AI307&gt;$AF$3,(58*(AI307-$AF$3)^2+25*(AI307-$AF$3))*$AG$7,0)+IF(AJ307&gt;$AF$3,(58*(AJ307-$AF$3)^2+25*(AJ307-$AF$3))*$AH$7,0)+IF(AK307&gt;$AF$3,(58*(AK307-$AF$3)^2+25*(AK307-$AF$3))*$AI$7,0))</f>
        <v>#DIV/0!</v>
      </c>
      <c r="AM307" s="89" t="e">
        <f>IF('Emission Calculations'!$E$9="flat",IF(0.056*'Wind Calculations'!$AG307&gt;$AF$3,1,0),IF(OR(AH307&gt;$AF$3,AI307&gt;$AF$3,AJ307&gt;$AF$3,AND((AK307&gt;$AF$3),$AF$7&gt;0)),1,0))</f>
        <v>#DIV/0!</v>
      </c>
      <c r="AN307" s="47"/>
      <c r="AO307" s="148"/>
      <c r="AP307" s="136"/>
      <c r="AQ307" s="89" t="e">
        <f>'Wind Calculations'!$AP307*LN(10/$AP$4)/LN($AP$5/$AP$4)</f>
        <v>#DIV/0!</v>
      </c>
      <c r="AR307" s="89" t="e">
        <f t="shared" si="96"/>
        <v>#DIV/0!</v>
      </c>
      <c r="AS307" s="89" t="e">
        <f t="shared" si="97"/>
        <v>#DIV/0!</v>
      </c>
      <c r="AT307" s="89" t="e">
        <f t="shared" si="98"/>
        <v>#DIV/0!</v>
      </c>
      <c r="AU307" s="89" t="e">
        <f t="shared" si="99"/>
        <v>#DIV/0!</v>
      </c>
      <c r="AV307" s="89" t="e">
        <f>IF('Emission Calculations'!$F$9="flat",IF(0.053*'Wind Calculations'!$AQ307&gt;$AP$3,58*('Wind Calculations'!$AQ307-$AP$3)^2+25*('Wind Calculations'!$AQ307-$AP$3),0),IF(AR307&gt;$AP$3,(58*(AR307-$AP$3)^2+25*(AR307-$AP$3))*$AP$7,0)+IF(AS307&gt;$AP$3,(58*(AS307-$AP$3)^2+25*(AS307-$AP$3))*$AQ$7,0)+IF(AT307&gt;$AP$3,(58*(AT307-$AP$3)^2+25*(AT307-$AP$3))*$AR$7,0)+IF(AU307&gt;$AP$3,(58*(AU307-$AP$3)^2+25*(AU307-$AP$3))*$AS$7,0))</f>
        <v>#DIV/0!</v>
      </c>
      <c r="AW307" s="89" t="e">
        <f>IF('Emission Calculations'!$F$9="flat",IF(0.056*'Wind Calculations'!$AQ307&gt;$AP$3,1,0),IF(OR(AR307&gt;$AP$3,AS307&gt;$AP$3,AT307&gt;$AP$3,AND((AU307&gt;$AP$3),$AP$7&gt;0)),1,0))</f>
        <v>#DIV/0!</v>
      </c>
    </row>
    <row r="308" spans="1:49">
      <c r="A308" s="148"/>
      <c r="B308" s="136"/>
      <c r="C308" s="89" t="e">
        <f>'Wind Calculations'!$B308*LN(10/$B$4)/LN($B$5/$B$4)</f>
        <v>#DIV/0!</v>
      </c>
      <c r="D308" s="89" t="e">
        <f t="shared" si="80"/>
        <v>#DIV/0!</v>
      </c>
      <c r="E308" s="89" t="e">
        <f t="shared" si="81"/>
        <v>#DIV/0!</v>
      </c>
      <c r="F308" s="89" t="e">
        <f t="shared" si="82"/>
        <v>#DIV/0!</v>
      </c>
      <c r="G308" s="89" t="e">
        <f t="shared" si="83"/>
        <v>#DIV/0!</v>
      </c>
      <c r="H308" s="138" t="e">
        <f>IF('Emission Calculations'!$B$9="flat",IF(0.053*'Wind Calculations'!$C308&gt;$B$3,58*('Wind Calculations'!$C308-$B$3)^2+25*('Wind Calculations'!$C308-$B$3),0),IF(D308&gt;$B$3,(58*(D308-$B$3)^2+25*(D308-$B$3))*$B$7,0)+IF(E308&gt;$B$3,(58*(E308-$B$3)^2+25*(E308-$B$3))*$C$7,0)+IF(F308&gt;$B$3,(58*(F308-$B$3)^2+25*(F308-$B$3))*$D$7,0)+IF(G308&gt;$B$3,(58*(G308-$B$3)^2+25*(G308-$B$3))*$E$7,0))</f>
        <v>#DIV/0!</v>
      </c>
      <c r="I308" s="138" t="e">
        <f>IF('Emission Calculations'!$B$9="flat",IF(0.056*'Wind Calculations'!$C308&gt;$B$3,1,0),IF(OR(D308&gt;$B$3,E308&gt;$B$3,F308&gt;$B$3,AND((G308&gt;$B$3),$B$7&gt;0)),1,0))</f>
        <v>#DIV/0!</v>
      </c>
      <c r="J308" s="139"/>
      <c r="K308" s="148"/>
      <c r="L308" s="136"/>
      <c r="M308" s="89" t="e">
        <f>'Wind Calculations'!$L308*LN(10/$L$4)/LN($L$5/$L$4)</f>
        <v>#DIV/0!</v>
      </c>
      <c r="N308" s="89" t="e">
        <f t="shared" si="84"/>
        <v>#DIV/0!</v>
      </c>
      <c r="O308" s="89" t="e">
        <f t="shared" si="85"/>
        <v>#DIV/0!</v>
      </c>
      <c r="P308" s="89" t="e">
        <f t="shared" si="86"/>
        <v>#DIV/0!</v>
      </c>
      <c r="Q308" s="89" t="e">
        <f t="shared" si="87"/>
        <v>#DIV/0!</v>
      </c>
      <c r="R308" s="89" t="e">
        <f>IF('Emission Calculations'!$C$9="flat",IF(0.053*'Wind Calculations'!$M308&gt;$L$3,58*('Wind Calculations'!$M308-$L$3)^2+25*('Wind Calculations'!$M308-$L$3),0),IF(N308&gt;$L$3,(58*(N308-$L$3)^2+25*(N308-$L$3))*$L$7,0)+IF(O308&gt;$L$3,(58*(O308-$L$3)^2+25*(O308-$L$3))*$M$7,0)+IF(P308&gt;$L$3,(58*(P308-$L$3)^2+25*(P308-$L$3))*$N$7,0)+IF(Q308&gt;$L$3,(58*(Q308-$L$3)^2+25*(Q308-$L$3))*$O$7,0))</f>
        <v>#DIV/0!</v>
      </c>
      <c r="S308" s="89" t="e">
        <f>IF('Emission Calculations'!$C$9="flat",IF(0.056*'Wind Calculations'!$M308&gt;$L$3,1,0),IF(OR(N308&gt;$L$3,O308&gt;$L$3,P308&gt;$L$3,AND((Q308&gt;$L$3),$L$7&gt;0)),1,0))</f>
        <v>#DIV/0!</v>
      </c>
      <c r="T308" s="47"/>
      <c r="U308" s="148"/>
      <c r="V308" s="136"/>
      <c r="W308" s="89" t="e">
        <f>'Wind Calculations'!$V308*LN(10/$V$4)/LN($V$5/$V$4)</f>
        <v>#DIV/0!</v>
      </c>
      <c r="X308" s="89" t="e">
        <f t="shared" si="88"/>
        <v>#DIV/0!</v>
      </c>
      <c r="Y308" s="89" t="e">
        <f t="shared" si="89"/>
        <v>#DIV/0!</v>
      </c>
      <c r="Z308" s="89" t="e">
        <f t="shared" si="90"/>
        <v>#DIV/0!</v>
      </c>
      <c r="AA308" s="89" t="e">
        <f t="shared" si="91"/>
        <v>#DIV/0!</v>
      </c>
      <c r="AB308" s="89" t="e">
        <f>IF('Emission Calculations'!$D$9="flat",IF(0.053*'Wind Calculations'!$W308&gt;$V$3,58*('Wind Calculations'!$W308-$L$3)^2+25*('Wind Calculations'!$W308-$L$3),0),IF(X308&gt;$L$3,(58*(X308-$L$3)^2+25*(X308-$L$3))*$V$7,0)+IF(Y308&gt;$V$3,(58*(Y308-$V$3)^2+25*(Y308-$V$3))*$W$7,0)+IF(Z308&gt;$V$3,(58*(Z308-$V$3)^2+25*(Z308-$V$3))*$X$7,0)+IF(AA308&gt;$V$3,(58*(AA308-$V$3)^2+25*(AA308-$V$3))*$Y$7,0))</f>
        <v>#DIV/0!</v>
      </c>
      <c r="AC308" s="89" t="e">
        <f>IF('Emission Calculations'!$D$9="flat",IF(0.056*'Wind Calculations'!$W308&gt;$V$3,1,0),IF(OR(X308&gt;$V$3,Y308&gt;$V$3,Z308&gt;$V$3,AND((AA308&gt;$V$3),$V$7&gt;0)),1,0))</f>
        <v>#DIV/0!</v>
      </c>
      <c r="AD308" s="47"/>
      <c r="AE308" s="148"/>
      <c r="AF308" s="136"/>
      <c r="AG308" s="89" t="e">
        <f>'Wind Calculations'!$AF308*LN(10/$AF$4)/LN($AF$5/$AF$4)</f>
        <v>#DIV/0!</v>
      </c>
      <c r="AH308" s="89" t="e">
        <f t="shared" si="92"/>
        <v>#DIV/0!</v>
      </c>
      <c r="AI308" s="89" t="e">
        <f t="shared" si="93"/>
        <v>#DIV/0!</v>
      </c>
      <c r="AJ308" s="89" t="e">
        <f t="shared" si="94"/>
        <v>#DIV/0!</v>
      </c>
      <c r="AK308" s="89" t="e">
        <f t="shared" si="95"/>
        <v>#DIV/0!</v>
      </c>
      <c r="AL308" s="89" t="e">
        <f>IF('Emission Calculations'!$E$9="flat",IF(0.053*'Wind Calculations'!$AG308&gt;$AF$3,58*('Wind Calculations'!$AG308-$AF$3)^2+25*('Wind Calculations'!$AG308-$AF$3),0),IF(AH308&gt;$AF$3,(58*(AH308-$AF$3)^2+25*(AH308-$AF$3))*$AF$7,0)+IF(AI308&gt;$AF$3,(58*(AI308-$AF$3)^2+25*(AI308-$AF$3))*$AG$7,0)+IF(AJ308&gt;$AF$3,(58*(AJ308-$AF$3)^2+25*(AJ308-$AF$3))*$AH$7,0)+IF(AK308&gt;$AF$3,(58*(AK308-$AF$3)^2+25*(AK308-$AF$3))*$AI$7,0))</f>
        <v>#DIV/0!</v>
      </c>
      <c r="AM308" s="89" t="e">
        <f>IF('Emission Calculations'!$E$9="flat",IF(0.056*'Wind Calculations'!$AG308&gt;$AF$3,1,0),IF(OR(AH308&gt;$AF$3,AI308&gt;$AF$3,AJ308&gt;$AF$3,AND((AK308&gt;$AF$3),$AF$7&gt;0)),1,0))</f>
        <v>#DIV/0!</v>
      </c>
      <c r="AN308" s="47"/>
      <c r="AO308" s="148"/>
      <c r="AP308" s="136"/>
      <c r="AQ308" s="89" t="e">
        <f>'Wind Calculations'!$AP308*LN(10/$AP$4)/LN($AP$5/$AP$4)</f>
        <v>#DIV/0!</v>
      </c>
      <c r="AR308" s="89" t="e">
        <f t="shared" si="96"/>
        <v>#DIV/0!</v>
      </c>
      <c r="AS308" s="89" t="e">
        <f t="shared" si="97"/>
        <v>#DIV/0!</v>
      </c>
      <c r="AT308" s="89" t="e">
        <f t="shared" si="98"/>
        <v>#DIV/0!</v>
      </c>
      <c r="AU308" s="89" t="e">
        <f t="shared" si="99"/>
        <v>#DIV/0!</v>
      </c>
      <c r="AV308" s="89" t="e">
        <f>IF('Emission Calculations'!$F$9="flat",IF(0.053*'Wind Calculations'!$AQ308&gt;$AP$3,58*('Wind Calculations'!$AQ308-$AP$3)^2+25*('Wind Calculations'!$AQ308-$AP$3),0),IF(AR308&gt;$AP$3,(58*(AR308-$AP$3)^2+25*(AR308-$AP$3))*$AP$7,0)+IF(AS308&gt;$AP$3,(58*(AS308-$AP$3)^2+25*(AS308-$AP$3))*$AQ$7,0)+IF(AT308&gt;$AP$3,(58*(AT308-$AP$3)^2+25*(AT308-$AP$3))*$AR$7,0)+IF(AU308&gt;$AP$3,(58*(AU308-$AP$3)^2+25*(AU308-$AP$3))*$AS$7,0))</f>
        <v>#DIV/0!</v>
      </c>
      <c r="AW308" s="89" t="e">
        <f>IF('Emission Calculations'!$F$9="flat",IF(0.056*'Wind Calculations'!$AQ308&gt;$AP$3,1,0),IF(OR(AR308&gt;$AP$3,AS308&gt;$AP$3,AT308&gt;$AP$3,AND((AU308&gt;$AP$3),$AP$7&gt;0)),1,0))</f>
        <v>#DIV/0!</v>
      </c>
    </row>
    <row r="309" spans="1:49">
      <c r="A309" s="148"/>
      <c r="B309" s="136"/>
      <c r="C309" s="89" t="e">
        <f>'Wind Calculations'!$B309*LN(10/$B$4)/LN($B$5/$B$4)</f>
        <v>#DIV/0!</v>
      </c>
      <c r="D309" s="89" t="e">
        <f t="shared" si="80"/>
        <v>#DIV/0!</v>
      </c>
      <c r="E309" s="89" t="e">
        <f t="shared" si="81"/>
        <v>#DIV/0!</v>
      </c>
      <c r="F309" s="89" t="e">
        <f t="shared" si="82"/>
        <v>#DIV/0!</v>
      </c>
      <c r="G309" s="89" t="e">
        <f t="shared" si="83"/>
        <v>#DIV/0!</v>
      </c>
      <c r="H309" s="138" t="e">
        <f>IF('Emission Calculations'!$B$9="flat",IF(0.053*'Wind Calculations'!$C309&gt;$B$3,58*('Wind Calculations'!$C309-$B$3)^2+25*('Wind Calculations'!$C309-$B$3),0),IF(D309&gt;$B$3,(58*(D309-$B$3)^2+25*(D309-$B$3))*$B$7,0)+IF(E309&gt;$B$3,(58*(E309-$B$3)^2+25*(E309-$B$3))*$C$7,0)+IF(F309&gt;$B$3,(58*(F309-$B$3)^2+25*(F309-$B$3))*$D$7,0)+IF(G309&gt;$B$3,(58*(G309-$B$3)^2+25*(G309-$B$3))*$E$7,0))</f>
        <v>#DIV/0!</v>
      </c>
      <c r="I309" s="138" t="e">
        <f>IF('Emission Calculations'!$B$9="flat",IF(0.056*'Wind Calculations'!$C309&gt;$B$3,1,0),IF(OR(D309&gt;$B$3,E309&gt;$B$3,F309&gt;$B$3,AND((G309&gt;$B$3),$B$7&gt;0)),1,0))</f>
        <v>#DIV/0!</v>
      </c>
      <c r="J309" s="139"/>
      <c r="K309" s="148"/>
      <c r="L309" s="136"/>
      <c r="M309" s="89" t="e">
        <f>'Wind Calculations'!$L309*LN(10/$L$4)/LN($L$5/$L$4)</f>
        <v>#DIV/0!</v>
      </c>
      <c r="N309" s="89" t="e">
        <f t="shared" si="84"/>
        <v>#DIV/0!</v>
      </c>
      <c r="O309" s="89" t="e">
        <f t="shared" si="85"/>
        <v>#DIV/0!</v>
      </c>
      <c r="P309" s="89" t="e">
        <f t="shared" si="86"/>
        <v>#DIV/0!</v>
      </c>
      <c r="Q309" s="89" t="e">
        <f t="shared" si="87"/>
        <v>#DIV/0!</v>
      </c>
      <c r="R309" s="89" t="e">
        <f>IF('Emission Calculations'!$C$9="flat",IF(0.053*'Wind Calculations'!$M309&gt;$L$3,58*('Wind Calculations'!$M309-$L$3)^2+25*('Wind Calculations'!$M309-$L$3),0),IF(N309&gt;$L$3,(58*(N309-$L$3)^2+25*(N309-$L$3))*$L$7,0)+IF(O309&gt;$L$3,(58*(O309-$L$3)^2+25*(O309-$L$3))*$M$7,0)+IF(P309&gt;$L$3,(58*(P309-$L$3)^2+25*(P309-$L$3))*$N$7,0)+IF(Q309&gt;$L$3,(58*(Q309-$L$3)^2+25*(Q309-$L$3))*$O$7,0))</f>
        <v>#DIV/0!</v>
      </c>
      <c r="S309" s="89" t="e">
        <f>IF('Emission Calculations'!$C$9="flat",IF(0.056*'Wind Calculations'!$M309&gt;$L$3,1,0),IF(OR(N309&gt;$L$3,O309&gt;$L$3,P309&gt;$L$3,AND((Q309&gt;$L$3),$L$7&gt;0)),1,0))</f>
        <v>#DIV/0!</v>
      </c>
      <c r="T309" s="47"/>
      <c r="U309" s="148"/>
      <c r="V309" s="136"/>
      <c r="W309" s="89" t="e">
        <f>'Wind Calculations'!$V309*LN(10/$V$4)/LN($V$5/$V$4)</f>
        <v>#DIV/0!</v>
      </c>
      <c r="X309" s="89" t="e">
        <f t="shared" si="88"/>
        <v>#DIV/0!</v>
      </c>
      <c r="Y309" s="89" t="e">
        <f t="shared" si="89"/>
        <v>#DIV/0!</v>
      </c>
      <c r="Z309" s="89" t="e">
        <f t="shared" si="90"/>
        <v>#DIV/0!</v>
      </c>
      <c r="AA309" s="89" t="e">
        <f t="shared" si="91"/>
        <v>#DIV/0!</v>
      </c>
      <c r="AB309" s="89" t="e">
        <f>IF('Emission Calculations'!$D$9="flat",IF(0.053*'Wind Calculations'!$W309&gt;$V$3,58*('Wind Calculations'!$W309-$L$3)^2+25*('Wind Calculations'!$W309-$L$3),0),IF(X309&gt;$L$3,(58*(X309-$L$3)^2+25*(X309-$L$3))*$V$7,0)+IF(Y309&gt;$V$3,(58*(Y309-$V$3)^2+25*(Y309-$V$3))*$W$7,0)+IF(Z309&gt;$V$3,(58*(Z309-$V$3)^2+25*(Z309-$V$3))*$X$7,0)+IF(AA309&gt;$V$3,(58*(AA309-$V$3)^2+25*(AA309-$V$3))*$Y$7,0))</f>
        <v>#DIV/0!</v>
      </c>
      <c r="AC309" s="89" t="e">
        <f>IF('Emission Calculations'!$D$9="flat",IF(0.056*'Wind Calculations'!$W309&gt;$V$3,1,0),IF(OR(X309&gt;$V$3,Y309&gt;$V$3,Z309&gt;$V$3,AND((AA309&gt;$V$3),$V$7&gt;0)),1,0))</f>
        <v>#DIV/0!</v>
      </c>
      <c r="AD309" s="47"/>
      <c r="AE309" s="148"/>
      <c r="AF309" s="136"/>
      <c r="AG309" s="89" t="e">
        <f>'Wind Calculations'!$AF309*LN(10/$AF$4)/LN($AF$5/$AF$4)</f>
        <v>#DIV/0!</v>
      </c>
      <c r="AH309" s="89" t="e">
        <f t="shared" si="92"/>
        <v>#DIV/0!</v>
      </c>
      <c r="AI309" s="89" t="e">
        <f t="shared" si="93"/>
        <v>#DIV/0!</v>
      </c>
      <c r="AJ309" s="89" t="e">
        <f t="shared" si="94"/>
        <v>#DIV/0!</v>
      </c>
      <c r="AK309" s="89" t="e">
        <f t="shared" si="95"/>
        <v>#DIV/0!</v>
      </c>
      <c r="AL309" s="89" t="e">
        <f>IF('Emission Calculations'!$E$9="flat",IF(0.053*'Wind Calculations'!$AG309&gt;$AF$3,58*('Wind Calculations'!$AG309-$AF$3)^2+25*('Wind Calculations'!$AG309-$AF$3),0),IF(AH309&gt;$AF$3,(58*(AH309-$AF$3)^2+25*(AH309-$AF$3))*$AF$7,0)+IF(AI309&gt;$AF$3,(58*(AI309-$AF$3)^2+25*(AI309-$AF$3))*$AG$7,0)+IF(AJ309&gt;$AF$3,(58*(AJ309-$AF$3)^2+25*(AJ309-$AF$3))*$AH$7,0)+IF(AK309&gt;$AF$3,(58*(AK309-$AF$3)^2+25*(AK309-$AF$3))*$AI$7,0))</f>
        <v>#DIV/0!</v>
      </c>
      <c r="AM309" s="89" t="e">
        <f>IF('Emission Calculations'!$E$9="flat",IF(0.056*'Wind Calculations'!$AG309&gt;$AF$3,1,0),IF(OR(AH309&gt;$AF$3,AI309&gt;$AF$3,AJ309&gt;$AF$3,AND((AK309&gt;$AF$3),$AF$7&gt;0)),1,0))</f>
        <v>#DIV/0!</v>
      </c>
      <c r="AN309" s="47"/>
      <c r="AO309" s="148"/>
      <c r="AP309" s="136"/>
      <c r="AQ309" s="89" t="e">
        <f>'Wind Calculations'!$AP309*LN(10/$AP$4)/LN($AP$5/$AP$4)</f>
        <v>#DIV/0!</v>
      </c>
      <c r="AR309" s="89" t="e">
        <f t="shared" si="96"/>
        <v>#DIV/0!</v>
      </c>
      <c r="AS309" s="89" t="e">
        <f t="shared" si="97"/>
        <v>#DIV/0!</v>
      </c>
      <c r="AT309" s="89" t="e">
        <f t="shared" si="98"/>
        <v>#DIV/0!</v>
      </c>
      <c r="AU309" s="89" t="e">
        <f t="shared" si="99"/>
        <v>#DIV/0!</v>
      </c>
      <c r="AV309" s="89" t="e">
        <f>IF('Emission Calculations'!$F$9="flat",IF(0.053*'Wind Calculations'!$AQ309&gt;$AP$3,58*('Wind Calculations'!$AQ309-$AP$3)^2+25*('Wind Calculations'!$AQ309-$AP$3),0),IF(AR309&gt;$AP$3,(58*(AR309-$AP$3)^2+25*(AR309-$AP$3))*$AP$7,0)+IF(AS309&gt;$AP$3,(58*(AS309-$AP$3)^2+25*(AS309-$AP$3))*$AQ$7,0)+IF(AT309&gt;$AP$3,(58*(AT309-$AP$3)^2+25*(AT309-$AP$3))*$AR$7,0)+IF(AU309&gt;$AP$3,(58*(AU309-$AP$3)^2+25*(AU309-$AP$3))*$AS$7,0))</f>
        <v>#DIV/0!</v>
      </c>
      <c r="AW309" s="89" t="e">
        <f>IF('Emission Calculations'!$F$9="flat",IF(0.056*'Wind Calculations'!$AQ309&gt;$AP$3,1,0),IF(OR(AR309&gt;$AP$3,AS309&gt;$AP$3,AT309&gt;$AP$3,AND((AU309&gt;$AP$3),$AP$7&gt;0)),1,0))</f>
        <v>#DIV/0!</v>
      </c>
    </row>
    <row r="310" spans="1:49">
      <c r="A310" s="148"/>
      <c r="B310" s="136"/>
      <c r="C310" s="89" t="e">
        <f>'Wind Calculations'!$B310*LN(10/$B$4)/LN($B$5/$B$4)</f>
        <v>#DIV/0!</v>
      </c>
      <c r="D310" s="89" t="e">
        <f t="shared" si="80"/>
        <v>#DIV/0!</v>
      </c>
      <c r="E310" s="89" t="e">
        <f t="shared" si="81"/>
        <v>#DIV/0!</v>
      </c>
      <c r="F310" s="89" t="e">
        <f t="shared" si="82"/>
        <v>#DIV/0!</v>
      </c>
      <c r="G310" s="89" t="e">
        <f t="shared" si="83"/>
        <v>#DIV/0!</v>
      </c>
      <c r="H310" s="138" t="e">
        <f>IF('Emission Calculations'!$B$9="flat",IF(0.053*'Wind Calculations'!$C310&gt;$B$3,58*('Wind Calculations'!$C310-$B$3)^2+25*('Wind Calculations'!$C310-$B$3),0),IF(D310&gt;$B$3,(58*(D310-$B$3)^2+25*(D310-$B$3))*$B$7,0)+IF(E310&gt;$B$3,(58*(E310-$B$3)^2+25*(E310-$B$3))*$C$7,0)+IF(F310&gt;$B$3,(58*(F310-$B$3)^2+25*(F310-$B$3))*$D$7,0)+IF(G310&gt;$B$3,(58*(G310-$B$3)^2+25*(G310-$B$3))*$E$7,0))</f>
        <v>#DIV/0!</v>
      </c>
      <c r="I310" s="138" t="e">
        <f>IF('Emission Calculations'!$B$9="flat",IF(0.056*'Wind Calculations'!$C310&gt;$B$3,1,0),IF(OR(D310&gt;$B$3,E310&gt;$B$3,F310&gt;$B$3,AND((G310&gt;$B$3),$B$7&gt;0)),1,0))</f>
        <v>#DIV/0!</v>
      </c>
      <c r="J310" s="139"/>
      <c r="K310" s="148"/>
      <c r="L310" s="136"/>
      <c r="M310" s="89" t="e">
        <f>'Wind Calculations'!$L310*LN(10/$L$4)/LN($L$5/$L$4)</f>
        <v>#DIV/0!</v>
      </c>
      <c r="N310" s="89" t="e">
        <f t="shared" si="84"/>
        <v>#DIV/0!</v>
      </c>
      <c r="O310" s="89" t="e">
        <f t="shared" si="85"/>
        <v>#DIV/0!</v>
      </c>
      <c r="P310" s="89" t="e">
        <f t="shared" si="86"/>
        <v>#DIV/0!</v>
      </c>
      <c r="Q310" s="89" t="e">
        <f t="shared" si="87"/>
        <v>#DIV/0!</v>
      </c>
      <c r="R310" s="89" t="e">
        <f>IF('Emission Calculations'!$C$9="flat",IF(0.053*'Wind Calculations'!$M310&gt;$L$3,58*('Wind Calculations'!$M310-$L$3)^2+25*('Wind Calculations'!$M310-$L$3),0),IF(N310&gt;$L$3,(58*(N310-$L$3)^2+25*(N310-$L$3))*$L$7,0)+IF(O310&gt;$L$3,(58*(O310-$L$3)^2+25*(O310-$L$3))*$M$7,0)+IF(P310&gt;$L$3,(58*(P310-$L$3)^2+25*(P310-$L$3))*$N$7,0)+IF(Q310&gt;$L$3,(58*(Q310-$L$3)^2+25*(Q310-$L$3))*$O$7,0))</f>
        <v>#DIV/0!</v>
      </c>
      <c r="S310" s="89" t="e">
        <f>IF('Emission Calculations'!$C$9="flat",IF(0.056*'Wind Calculations'!$M310&gt;$L$3,1,0),IF(OR(N310&gt;$L$3,O310&gt;$L$3,P310&gt;$L$3,AND((Q310&gt;$L$3),$L$7&gt;0)),1,0))</f>
        <v>#DIV/0!</v>
      </c>
      <c r="T310" s="47"/>
      <c r="U310" s="148"/>
      <c r="V310" s="136"/>
      <c r="W310" s="89" t="e">
        <f>'Wind Calculations'!$V310*LN(10/$V$4)/LN($V$5/$V$4)</f>
        <v>#DIV/0!</v>
      </c>
      <c r="X310" s="89" t="e">
        <f t="shared" si="88"/>
        <v>#DIV/0!</v>
      </c>
      <c r="Y310" s="89" t="e">
        <f t="shared" si="89"/>
        <v>#DIV/0!</v>
      </c>
      <c r="Z310" s="89" t="e">
        <f t="shared" si="90"/>
        <v>#DIV/0!</v>
      </c>
      <c r="AA310" s="89" t="e">
        <f t="shared" si="91"/>
        <v>#DIV/0!</v>
      </c>
      <c r="AB310" s="89" t="e">
        <f>IF('Emission Calculations'!$D$9="flat",IF(0.053*'Wind Calculations'!$W310&gt;$V$3,58*('Wind Calculations'!$W310-$L$3)^2+25*('Wind Calculations'!$W310-$L$3),0),IF(X310&gt;$L$3,(58*(X310-$L$3)^2+25*(X310-$L$3))*$V$7,0)+IF(Y310&gt;$V$3,(58*(Y310-$V$3)^2+25*(Y310-$V$3))*$W$7,0)+IF(Z310&gt;$V$3,(58*(Z310-$V$3)^2+25*(Z310-$V$3))*$X$7,0)+IF(AA310&gt;$V$3,(58*(AA310-$V$3)^2+25*(AA310-$V$3))*$Y$7,0))</f>
        <v>#DIV/0!</v>
      </c>
      <c r="AC310" s="89" t="e">
        <f>IF('Emission Calculations'!$D$9="flat",IF(0.056*'Wind Calculations'!$W310&gt;$V$3,1,0),IF(OR(X310&gt;$V$3,Y310&gt;$V$3,Z310&gt;$V$3,AND((AA310&gt;$V$3),$V$7&gt;0)),1,0))</f>
        <v>#DIV/0!</v>
      </c>
      <c r="AD310" s="47"/>
      <c r="AE310" s="148"/>
      <c r="AF310" s="136"/>
      <c r="AG310" s="89" t="e">
        <f>'Wind Calculations'!$AF310*LN(10/$AF$4)/LN($AF$5/$AF$4)</f>
        <v>#DIV/0!</v>
      </c>
      <c r="AH310" s="89" t="e">
        <f t="shared" si="92"/>
        <v>#DIV/0!</v>
      </c>
      <c r="AI310" s="89" t="e">
        <f t="shared" si="93"/>
        <v>#DIV/0!</v>
      </c>
      <c r="AJ310" s="89" t="e">
        <f t="shared" si="94"/>
        <v>#DIV/0!</v>
      </c>
      <c r="AK310" s="89" t="e">
        <f t="shared" si="95"/>
        <v>#DIV/0!</v>
      </c>
      <c r="AL310" s="89" t="e">
        <f>IF('Emission Calculations'!$E$9="flat",IF(0.053*'Wind Calculations'!$AG310&gt;$AF$3,58*('Wind Calculations'!$AG310-$AF$3)^2+25*('Wind Calculations'!$AG310-$AF$3),0),IF(AH310&gt;$AF$3,(58*(AH310-$AF$3)^2+25*(AH310-$AF$3))*$AF$7,0)+IF(AI310&gt;$AF$3,(58*(AI310-$AF$3)^2+25*(AI310-$AF$3))*$AG$7,0)+IF(AJ310&gt;$AF$3,(58*(AJ310-$AF$3)^2+25*(AJ310-$AF$3))*$AH$7,0)+IF(AK310&gt;$AF$3,(58*(AK310-$AF$3)^2+25*(AK310-$AF$3))*$AI$7,0))</f>
        <v>#DIV/0!</v>
      </c>
      <c r="AM310" s="89" t="e">
        <f>IF('Emission Calculations'!$E$9="flat",IF(0.056*'Wind Calculations'!$AG310&gt;$AF$3,1,0),IF(OR(AH310&gt;$AF$3,AI310&gt;$AF$3,AJ310&gt;$AF$3,AND((AK310&gt;$AF$3),$AF$7&gt;0)),1,0))</f>
        <v>#DIV/0!</v>
      </c>
      <c r="AN310" s="47"/>
      <c r="AO310" s="148"/>
      <c r="AP310" s="136"/>
      <c r="AQ310" s="89" t="e">
        <f>'Wind Calculations'!$AP310*LN(10/$AP$4)/LN($AP$5/$AP$4)</f>
        <v>#DIV/0!</v>
      </c>
      <c r="AR310" s="89" t="e">
        <f t="shared" si="96"/>
        <v>#DIV/0!</v>
      </c>
      <c r="AS310" s="89" t="e">
        <f t="shared" si="97"/>
        <v>#DIV/0!</v>
      </c>
      <c r="AT310" s="89" t="e">
        <f t="shared" si="98"/>
        <v>#DIV/0!</v>
      </c>
      <c r="AU310" s="89" t="e">
        <f t="shared" si="99"/>
        <v>#DIV/0!</v>
      </c>
      <c r="AV310" s="89" t="e">
        <f>IF('Emission Calculations'!$F$9="flat",IF(0.053*'Wind Calculations'!$AQ310&gt;$AP$3,58*('Wind Calculations'!$AQ310-$AP$3)^2+25*('Wind Calculations'!$AQ310-$AP$3),0),IF(AR310&gt;$AP$3,(58*(AR310-$AP$3)^2+25*(AR310-$AP$3))*$AP$7,0)+IF(AS310&gt;$AP$3,(58*(AS310-$AP$3)^2+25*(AS310-$AP$3))*$AQ$7,0)+IF(AT310&gt;$AP$3,(58*(AT310-$AP$3)^2+25*(AT310-$AP$3))*$AR$7,0)+IF(AU310&gt;$AP$3,(58*(AU310-$AP$3)^2+25*(AU310-$AP$3))*$AS$7,0))</f>
        <v>#DIV/0!</v>
      </c>
      <c r="AW310" s="89" t="e">
        <f>IF('Emission Calculations'!$F$9="flat",IF(0.056*'Wind Calculations'!$AQ310&gt;$AP$3,1,0),IF(OR(AR310&gt;$AP$3,AS310&gt;$AP$3,AT310&gt;$AP$3,AND((AU310&gt;$AP$3),$AP$7&gt;0)),1,0))</f>
        <v>#DIV/0!</v>
      </c>
    </row>
    <row r="311" spans="1:49">
      <c r="A311" s="148"/>
      <c r="B311" s="136"/>
      <c r="C311" s="89" t="e">
        <f>'Wind Calculations'!$B311*LN(10/$B$4)/LN($B$5/$B$4)</f>
        <v>#DIV/0!</v>
      </c>
      <c r="D311" s="89" t="e">
        <f t="shared" si="80"/>
        <v>#DIV/0!</v>
      </c>
      <c r="E311" s="89" t="e">
        <f t="shared" si="81"/>
        <v>#DIV/0!</v>
      </c>
      <c r="F311" s="89" t="e">
        <f t="shared" si="82"/>
        <v>#DIV/0!</v>
      </c>
      <c r="G311" s="89" t="e">
        <f t="shared" si="83"/>
        <v>#DIV/0!</v>
      </c>
      <c r="H311" s="138" t="e">
        <f>IF('Emission Calculations'!$B$9="flat",IF(0.053*'Wind Calculations'!$C311&gt;$B$3,58*('Wind Calculations'!$C311-$B$3)^2+25*('Wind Calculations'!$C311-$B$3),0),IF(D311&gt;$B$3,(58*(D311-$B$3)^2+25*(D311-$B$3))*$B$7,0)+IF(E311&gt;$B$3,(58*(E311-$B$3)^2+25*(E311-$B$3))*$C$7,0)+IF(F311&gt;$B$3,(58*(F311-$B$3)^2+25*(F311-$B$3))*$D$7,0)+IF(G311&gt;$B$3,(58*(G311-$B$3)^2+25*(G311-$B$3))*$E$7,0))</f>
        <v>#DIV/0!</v>
      </c>
      <c r="I311" s="138" t="e">
        <f>IF('Emission Calculations'!$B$9="flat",IF(0.056*'Wind Calculations'!$C311&gt;$B$3,1,0),IF(OR(D311&gt;$B$3,E311&gt;$B$3,F311&gt;$B$3,AND((G311&gt;$B$3),$B$7&gt;0)),1,0))</f>
        <v>#DIV/0!</v>
      </c>
      <c r="J311" s="139"/>
      <c r="K311" s="148"/>
      <c r="L311" s="136"/>
      <c r="M311" s="89" t="e">
        <f>'Wind Calculations'!$L311*LN(10/$L$4)/LN($L$5/$L$4)</f>
        <v>#DIV/0!</v>
      </c>
      <c r="N311" s="89" t="e">
        <f t="shared" si="84"/>
        <v>#DIV/0!</v>
      </c>
      <c r="O311" s="89" t="e">
        <f t="shared" si="85"/>
        <v>#DIV/0!</v>
      </c>
      <c r="P311" s="89" t="e">
        <f t="shared" si="86"/>
        <v>#DIV/0!</v>
      </c>
      <c r="Q311" s="89" t="e">
        <f t="shared" si="87"/>
        <v>#DIV/0!</v>
      </c>
      <c r="R311" s="89" t="e">
        <f>IF('Emission Calculations'!$C$9="flat",IF(0.053*'Wind Calculations'!$M311&gt;$L$3,58*('Wind Calculations'!$M311-$L$3)^2+25*('Wind Calculations'!$M311-$L$3),0),IF(N311&gt;$L$3,(58*(N311-$L$3)^2+25*(N311-$L$3))*$L$7,0)+IF(O311&gt;$L$3,(58*(O311-$L$3)^2+25*(O311-$L$3))*$M$7,0)+IF(P311&gt;$L$3,(58*(P311-$L$3)^2+25*(P311-$L$3))*$N$7,0)+IF(Q311&gt;$L$3,(58*(Q311-$L$3)^2+25*(Q311-$L$3))*$O$7,0))</f>
        <v>#DIV/0!</v>
      </c>
      <c r="S311" s="89" t="e">
        <f>IF('Emission Calculations'!$C$9="flat",IF(0.056*'Wind Calculations'!$M311&gt;$L$3,1,0),IF(OR(N311&gt;$L$3,O311&gt;$L$3,P311&gt;$L$3,AND((Q311&gt;$L$3),$L$7&gt;0)),1,0))</f>
        <v>#DIV/0!</v>
      </c>
      <c r="T311" s="47"/>
      <c r="U311" s="148"/>
      <c r="V311" s="136"/>
      <c r="W311" s="89" t="e">
        <f>'Wind Calculations'!$V311*LN(10/$V$4)/LN($V$5/$V$4)</f>
        <v>#DIV/0!</v>
      </c>
      <c r="X311" s="89" t="e">
        <f t="shared" si="88"/>
        <v>#DIV/0!</v>
      </c>
      <c r="Y311" s="89" t="e">
        <f t="shared" si="89"/>
        <v>#DIV/0!</v>
      </c>
      <c r="Z311" s="89" t="e">
        <f t="shared" si="90"/>
        <v>#DIV/0!</v>
      </c>
      <c r="AA311" s="89" t="e">
        <f t="shared" si="91"/>
        <v>#DIV/0!</v>
      </c>
      <c r="AB311" s="89" t="e">
        <f>IF('Emission Calculations'!$D$9="flat",IF(0.053*'Wind Calculations'!$W311&gt;$V$3,58*('Wind Calculations'!$W311-$L$3)^2+25*('Wind Calculations'!$W311-$L$3),0),IF(X311&gt;$L$3,(58*(X311-$L$3)^2+25*(X311-$L$3))*$V$7,0)+IF(Y311&gt;$V$3,(58*(Y311-$V$3)^2+25*(Y311-$V$3))*$W$7,0)+IF(Z311&gt;$V$3,(58*(Z311-$V$3)^2+25*(Z311-$V$3))*$X$7,0)+IF(AA311&gt;$V$3,(58*(AA311-$V$3)^2+25*(AA311-$V$3))*$Y$7,0))</f>
        <v>#DIV/0!</v>
      </c>
      <c r="AC311" s="89" t="e">
        <f>IF('Emission Calculations'!$D$9="flat",IF(0.056*'Wind Calculations'!$W311&gt;$V$3,1,0),IF(OR(X311&gt;$V$3,Y311&gt;$V$3,Z311&gt;$V$3,AND((AA311&gt;$V$3),$V$7&gt;0)),1,0))</f>
        <v>#DIV/0!</v>
      </c>
      <c r="AD311" s="47"/>
      <c r="AE311" s="148"/>
      <c r="AF311" s="136"/>
      <c r="AG311" s="89" t="e">
        <f>'Wind Calculations'!$AF311*LN(10/$AF$4)/LN($AF$5/$AF$4)</f>
        <v>#DIV/0!</v>
      </c>
      <c r="AH311" s="89" t="e">
        <f t="shared" si="92"/>
        <v>#DIV/0!</v>
      </c>
      <c r="AI311" s="89" t="e">
        <f t="shared" si="93"/>
        <v>#DIV/0!</v>
      </c>
      <c r="AJ311" s="89" t="e">
        <f t="shared" si="94"/>
        <v>#DIV/0!</v>
      </c>
      <c r="AK311" s="89" t="e">
        <f t="shared" si="95"/>
        <v>#DIV/0!</v>
      </c>
      <c r="AL311" s="89" t="e">
        <f>IF('Emission Calculations'!$E$9="flat",IF(0.053*'Wind Calculations'!$AG311&gt;$AF$3,58*('Wind Calculations'!$AG311-$AF$3)^2+25*('Wind Calculations'!$AG311-$AF$3),0),IF(AH311&gt;$AF$3,(58*(AH311-$AF$3)^2+25*(AH311-$AF$3))*$AF$7,0)+IF(AI311&gt;$AF$3,(58*(AI311-$AF$3)^2+25*(AI311-$AF$3))*$AG$7,0)+IF(AJ311&gt;$AF$3,(58*(AJ311-$AF$3)^2+25*(AJ311-$AF$3))*$AH$7,0)+IF(AK311&gt;$AF$3,(58*(AK311-$AF$3)^2+25*(AK311-$AF$3))*$AI$7,0))</f>
        <v>#DIV/0!</v>
      </c>
      <c r="AM311" s="89" t="e">
        <f>IF('Emission Calculations'!$E$9="flat",IF(0.056*'Wind Calculations'!$AG311&gt;$AF$3,1,0),IF(OR(AH311&gt;$AF$3,AI311&gt;$AF$3,AJ311&gt;$AF$3,AND((AK311&gt;$AF$3),$AF$7&gt;0)),1,0))</f>
        <v>#DIV/0!</v>
      </c>
      <c r="AN311" s="47"/>
      <c r="AO311" s="148"/>
      <c r="AP311" s="136"/>
      <c r="AQ311" s="89" t="e">
        <f>'Wind Calculations'!$AP311*LN(10/$AP$4)/LN($AP$5/$AP$4)</f>
        <v>#DIV/0!</v>
      </c>
      <c r="AR311" s="89" t="e">
        <f t="shared" si="96"/>
        <v>#DIV/0!</v>
      </c>
      <c r="AS311" s="89" t="e">
        <f t="shared" si="97"/>
        <v>#DIV/0!</v>
      </c>
      <c r="AT311" s="89" t="e">
        <f t="shared" si="98"/>
        <v>#DIV/0!</v>
      </c>
      <c r="AU311" s="89" t="e">
        <f t="shared" si="99"/>
        <v>#DIV/0!</v>
      </c>
      <c r="AV311" s="89" t="e">
        <f>IF('Emission Calculations'!$F$9="flat",IF(0.053*'Wind Calculations'!$AQ311&gt;$AP$3,58*('Wind Calculations'!$AQ311-$AP$3)^2+25*('Wind Calculations'!$AQ311-$AP$3),0),IF(AR311&gt;$AP$3,(58*(AR311-$AP$3)^2+25*(AR311-$AP$3))*$AP$7,0)+IF(AS311&gt;$AP$3,(58*(AS311-$AP$3)^2+25*(AS311-$AP$3))*$AQ$7,0)+IF(AT311&gt;$AP$3,(58*(AT311-$AP$3)^2+25*(AT311-$AP$3))*$AR$7,0)+IF(AU311&gt;$AP$3,(58*(AU311-$AP$3)^2+25*(AU311-$AP$3))*$AS$7,0))</f>
        <v>#DIV/0!</v>
      </c>
      <c r="AW311" s="89" t="e">
        <f>IF('Emission Calculations'!$F$9="flat",IF(0.056*'Wind Calculations'!$AQ311&gt;$AP$3,1,0),IF(OR(AR311&gt;$AP$3,AS311&gt;$AP$3,AT311&gt;$AP$3,AND((AU311&gt;$AP$3),$AP$7&gt;0)),1,0))</f>
        <v>#DIV/0!</v>
      </c>
    </row>
    <row r="312" spans="1:49">
      <c r="A312" s="148"/>
      <c r="B312" s="136"/>
      <c r="C312" s="89" t="e">
        <f>'Wind Calculations'!$B312*LN(10/$B$4)/LN($B$5/$B$4)</f>
        <v>#DIV/0!</v>
      </c>
      <c r="D312" s="89" t="e">
        <f t="shared" si="80"/>
        <v>#DIV/0!</v>
      </c>
      <c r="E312" s="89" t="e">
        <f t="shared" si="81"/>
        <v>#DIV/0!</v>
      </c>
      <c r="F312" s="89" t="e">
        <f t="shared" si="82"/>
        <v>#DIV/0!</v>
      </c>
      <c r="G312" s="89" t="e">
        <f t="shared" si="83"/>
        <v>#DIV/0!</v>
      </c>
      <c r="H312" s="138" t="e">
        <f>IF('Emission Calculations'!$B$9="flat",IF(0.053*'Wind Calculations'!$C312&gt;$B$3,58*('Wind Calculations'!$C312-$B$3)^2+25*('Wind Calculations'!$C312-$B$3),0),IF(D312&gt;$B$3,(58*(D312-$B$3)^2+25*(D312-$B$3))*$B$7,0)+IF(E312&gt;$B$3,(58*(E312-$B$3)^2+25*(E312-$B$3))*$C$7,0)+IF(F312&gt;$B$3,(58*(F312-$B$3)^2+25*(F312-$B$3))*$D$7,0)+IF(G312&gt;$B$3,(58*(G312-$B$3)^2+25*(G312-$B$3))*$E$7,0))</f>
        <v>#DIV/0!</v>
      </c>
      <c r="I312" s="138" t="e">
        <f>IF('Emission Calculations'!$B$9="flat",IF(0.056*'Wind Calculations'!$C312&gt;$B$3,1,0),IF(OR(D312&gt;$B$3,E312&gt;$B$3,F312&gt;$B$3,AND((G312&gt;$B$3),$B$7&gt;0)),1,0))</f>
        <v>#DIV/0!</v>
      </c>
      <c r="J312" s="139"/>
      <c r="K312" s="148"/>
      <c r="L312" s="136"/>
      <c r="M312" s="89" t="e">
        <f>'Wind Calculations'!$L312*LN(10/$L$4)/LN($L$5/$L$4)</f>
        <v>#DIV/0!</v>
      </c>
      <c r="N312" s="89" t="e">
        <f t="shared" si="84"/>
        <v>#DIV/0!</v>
      </c>
      <c r="O312" s="89" t="e">
        <f t="shared" si="85"/>
        <v>#DIV/0!</v>
      </c>
      <c r="P312" s="89" t="e">
        <f t="shared" si="86"/>
        <v>#DIV/0!</v>
      </c>
      <c r="Q312" s="89" t="e">
        <f t="shared" si="87"/>
        <v>#DIV/0!</v>
      </c>
      <c r="R312" s="89" t="e">
        <f>IF('Emission Calculations'!$C$9="flat",IF(0.053*'Wind Calculations'!$M312&gt;$L$3,58*('Wind Calculations'!$M312-$L$3)^2+25*('Wind Calculations'!$M312-$L$3),0),IF(N312&gt;$L$3,(58*(N312-$L$3)^2+25*(N312-$L$3))*$L$7,0)+IF(O312&gt;$L$3,(58*(O312-$L$3)^2+25*(O312-$L$3))*$M$7,0)+IF(P312&gt;$L$3,(58*(P312-$L$3)^2+25*(P312-$L$3))*$N$7,0)+IF(Q312&gt;$L$3,(58*(Q312-$L$3)^2+25*(Q312-$L$3))*$O$7,0))</f>
        <v>#DIV/0!</v>
      </c>
      <c r="S312" s="89" t="e">
        <f>IF('Emission Calculations'!$C$9="flat",IF(0.056*'Wind Calculations'!$M312&gt;$L$3,1,0),IF(OR(N312&gt;$L$3,O312&gt;$L$3,P312&gt;$L$3,AND((Q312&gt;$L$3),$L$7&gt;0)),1,0))</f>
        <v>#DIV/0!</v>
      </c>
      <c r="T312" s="47"/>
      <c r="U312" s="148"/>
      <c r="V312" s="136"/>
      <c r="W312" s="89" t="e">
        <f>'Wind Calculations'!$V312*LN(10/$V$4)/LN($V$5/$V$4)</f>
        <v>#DIV/0!</v>
      </c>
      <c r="X312" s="89" t="e">
        <f t="shared" si="88"/>
        <v>#DIV/0!</v>
      </c>
      <c r="Y312" s="89" t="e">
        <f t="shared" si="89"/>
        <v>#DIV/0!</v>
      </c>
      <c r="Z312" s="89" t="e">
        <f t="shared" si="90"/>
        <v>#DIV/0!</v>
      </c>
      <c r="AA312" s="89" t="e">
        <f t="shared" si="91"/>
        <v>#DIV/0!</v>
      </c>
      <c r="AB312" s="89" t="e">
        <f>IF('Emission Calculations'!$D$9="flat",IF(0.053*'Wind Calculations'!$W312&gt;$V$3,58*('Wind Calculations'!$W312-$L$3)^2+25*('Wind Calculations'!$W312-$L$3),0),IF(X312&gt;$L$3,(58*(X312-$L$3)^2+25*(X312-$L$3))*$V$7,0)+IF(Y312&gt;$V$3,(58*(Y312-$V$3)^2+25*(Y312-$V$3))*$W$7,0)+IF(Z312&gt;$V$3,(58*(Z312-$V$3)^2+25*(Z312-$V$3))*$X$7,0)+IF(AA312&gt;$V$3,(58*(AA312-$V$3)^2+25*(AA312-$V$3))*$Y$7,0))</f>
        <v>#DIV/0!</v>
      </c>
      <c r="AC312" s="89" t="e">
        <f>IF('Emission Calculations'!$D$9="flat",IF(0.056*'Wind Calculations'!$W312&gt;$V$3,1,0),IF(OR(X312&gt;$V$3,Y312&gt;$V$3,Z312&gt;$V$3,AND((AA312&gt;$V$3),$V$7&gt;0)),1,0))</f>
        <v>#DIV/0!</v>
      </c>
      <c r="AD312" s="47"/>
      <c r="AE312" s="148"/>
      <c r="AF312" s="136"/>
      <c r="AG312" s="89" t="e">
        <f>'Wind Calculations'!$AF312*LN(10/$AF$4)/LN($AF$5/$AF$4)</f>
        <v>#DIV/0!</v>
      </c>
      <c r="AH312" s="89" t="e">
        <f t="shared" si="92"/>
        <v>#DIV/0!</v>
      </c>
      <c r="AI312" s="89" t="e">
        <f t="shared" si="93"/>
        <v>#DIV/0!</v>
      </c>
      <c r="AJ312" s="89" t="e">
        <f t="shared" si="94"/>
        <v>#DIV/0!</v>
      </c>
      <c r="AK312" s="89" t="e">
        <f t="shared" si="95"/>
        <v>#DIV/0!</v>
      </c>
      <c r="AL312" s="89" t="e">
        <f>IF('Emission Calculations'!$E$9="flat",IF(0.053*'Wind Calculations'!$AG312&gt;$AF$3,58*('Wind Calculations'!$AG312-$AF$3)^2+25*('Wind Calculations'!$AG312-$AF$3),0),IF(AH312&gt;$AF$3,(58*(AH312-$AF$3)^2+25*(AH312-$AF$3))*$AF$7,0)+IF(AI312&gt;$AF$3,(58*(AI312-$AF$3)^2+25*(AI312-$AF$3))*$AG$7,0)+IF(AJ312&gt;$AF$3,(58*(AJ312-$AF$3)^2+25*(AJ312-$AF$3))*$AH$7,0)+IF(AK312&gt;$AF$3,(58*(AK312-$AF$3)^2+25*(AK312-$AF$3))*$AI$7,0))</f>
        <v>#DIV/0!</v>
      </c>
      <c r="AM312" s="89" t="e">
        <f>IF('Emission Calculations'!$E$9="flat",IF(0.056*'Wind Calculations'!$AG312&gt;$AF$3,1,0),IF(OR(AH312&gt;$AF$3,AI312&gt;$AF$3,AJ312&gt;$AF$3,AND((AK312&gt;$AF$3),$AF$7&gt;0)),1,0))</f>
        <v>#DIV/0!</v>
      </c>
      <c r="AN312" s="47"/>
      <c r="AO312" s="148"/>
      <c r="AP312" s="136"/>
      <c r="AQ312" s="89" t="e">
        <f>'Wind Calculations'!$AP312*LN(10/$AP$4)/LN($AP$5/$AP$4)</f>
        <v>#DIV/0!</v>
      </c>
      <c r="AR312" s="89" t="e">
        <f t="shared" si="96"/>
        <v>#DIV/0!</v>
      </c>
      <c r="AS312" s="89" t="e">
        <f t="shared" si="97"/>
        <v>#DIV/0!</v>
      </c>
      <c r="AT312" s="89" t="e">
        <f t="shared" si="98"/>
        <v>#DIV/0!</v>
      </c>
      <c r="AU312" s="89" t="e">
        <f t="shared" si="99"/>
        <v>#DIV/0!</v>
      </c>
      <c r="AV312" s="89" t="e">
        <f>IF('Emission Calculations'!$F$9="flat",IF(0.053*'Wind Calculations'!$AQ312&gt;$AP$3,58*('Wind Calculations'!$AQ312-$AP$3)^2+25*('Wind Calculations'!$AQ312-$AP$3),0),IF(AR312&gt;$AP$3,(58*(AR312-$AP$3)^2+25*(AR312-$AP$3))*$AP$7,0)+IF(AS312&gt;$AP$3,(58*(AS312-$AP$3)^2+25*(AS312-$AP$3))*$AQ$7,0)+IF(AT312&gt;$AP$3,(58*(AT312-$AP$3)^2+25*(AT312-$AP$3))*$AR$7,0)+IF(AU312&gt;$AP$3,(58*(AU312-$AP$3)^2+25*(AU312-$AP$3))*$AS$7,0))</f>
        <v>#DIV/0!</v>
      </c>
      <c r="AW312" s="89" t="e">
        <f>IF('Emission Calculations'!$F$9="flat",IF(0.056*'Wind Calculations'!$AQ312&gt;$AP$3,1,0),IF(OR(AR312&gt;$AP$3,AS312&gt;$AP$3,AT312&gt;$AP$3,AND((AU312&gt;$AP$3),$AP$7&gt;0)),1,0))</f>
        <v>#DIV/0!</v>
      </c>
    </row>
    <row r="313" spans="1:49">
      <c r="A313" s="148"/>
      <c r="B313" s="136"/>
      <c r="C313" s="89" t="e">
        <f>'Wind Calculations'!$B313*LN(10/$B$4)/LN($B$5/$B$4)</f>
        <v>#DIV/0!</v>
      </c>
      <c r="D313" s="89" t="e">
        <f t="shared" si="80"/>
        <v>#DIV/0!</v>
      </c>
      <c r="E313" s="89" t="e">
        <f t="shared" si="81"/>
        <v>#DIV/0!</v>
      </c>
      <c r="F313" s="89" t="e">
        <f t="shared" si="82"/>
        <v>#DIV/0!</v>
      </c>
      <c r="G313" s="89" t="e">
        <f t="shared" si="83"/>
        <v>#DIV/0!</v>
      </c>
      <c r="H313" s="138" t="e">
        <f>IF('Emission Calculations'!$B$9="flat",IF(0.053*'Wind Calculations'!$C313&gt;$B$3,58*('Wind Calculations'!$C313-$B$3)^2+25*('Wind Calculations'!$C313-$B$3),0),IF(D313&gt;$B$3,(58*(D313-$B$3)^2+25*(D313-$B$3))*$B$7,0)+IF(E313&gt;$B$3,(58*(E313-$B$3)^2+25*(E313-$B$3))*$C$7,0)+IF(F313&gt;$B$3,(58*(F313-$B$3)^2+25*(F313-$B$3))*$D$7,0)+IF(G313&gt;$B$3,(58*(G313-$B$3)^2+25*(G313-$B$3))*$E$7,0))</f>
        <v>#DIV/0!</v>
      </c>
      <c r="I313" s="138" t="e">
        <f>IF('Emission Calculations'!$B$9="flat",IF(0.056*'Wind Calculations'!$C313&gt;$B$3,1,0),IF(OR(D313&gt;$B$3,E313&gt;$B$3,F313&gt;$B$3,AND((G313&gt;$B$3),$B$7&gt;0)),1,0))</f>
        <v>#DIV/0!</v>
      </c>
      <c r="J313" s="139"/>
      <c r="K313" s="148"/>
      <c r="L313" s="136"/>
      <c r="M313" s="89" t="e">
        <f>'Wind Calculations'!$L313*LN(10/$L$4)/LN($L$5/$L$4)</f>
        <v>#DIV/0!</v>
      </c>
      <c r="N313" s="89" t="e">
        <f t="shared" si="84"/>
        <v>#DIV/0!</v>
      </c>
      <c r="O313" s="89" t="e">
        <f t="shared" si="85"/>
        <v>#DIV/0!</v>
      </c>
      <c r="P313" s="89" t="e">
        <f t="shared" si="86"/>
        <v>#DIV/0!</v>
      </c>
      <c r="Q313" s="89" t="e">
        <f t="shared" si="87"/>
        <v>#DIV/0!</v>
      </c>
      <c r="R313" s="89" t="e">
        <f>IF('Emission Calculations'!$C$9="flat",IF(0.053*'Wind Calculations'!$M313&gt;$L$3,58*('Wind Calculations'!$M313-$L$3)^2+25*('Wind Calculations'!$M313-$L$3),0),IF(N313&gt;$L$3,(58*(N313-$L$3)^2+25*(N313-$L$3))*$L$7,0)+IF(O313&gt;$L$3,(58*(O313-$L$3)^2+25*(O313-$L$3))*$M$7,0)+IF(P313&gt;$L$3,(58*(P313-$L$3)^2+25*(P313-$L$3))*$N$7,0)+IF(Q313&gt;$L$3,(58*(Q313-$L$3)^2+25*(Q313-$L$3))*$O$7,0))</f>
        <v>#DIV/0!</v>
      </c>
      <c r="S313" s="89" t="e">
        <f>IF('Emission Calculations'!$C$9="flat",IF(0.056*'Wind Calculations'!$M313&gt;$L$3,1,0),IF(OR(N313&gt;$L$3,O313&gt;$L$3,P313&gt;$L$3,AND((Q313&gt;$L$3),$L$7&gt;0)),1,0))</f>
        <v>#DIV/0!</v>
      </c>
      <c r="T313" s="47"/>
      <c r="U313" s="148"/>
      <c r="V313" s="136"/>
      <c r="W313" s="89" t="e">
        <f>'Wind Calculations'!$V313*LN(10/$V$4)/LN($V$5/$V$4)</f>
        <v>#DIV/0!</v>
      </c>
      <c r="X313" s="89" t="e">
        <f t="shared" si="88"/>
        <v>#DIV/0!</v>
      </c>
      <c r="Y313" s="89" t="e">
        <f t="shared" si="89"/>
        <v>#DIV/0!</v>
      </c>
      <c r="Z313" s="89" t="e">
        <f t="shared" si="90"/>
        <v>#DIV/0!</v>
      </c>
      <c r="AA313" s="89" t="e">
        <f t="shared" si="91"/>
        <v>#DIV/0!</v>
      </c>
      <c r="AB313" s="89" t="e">
        <f>IF('Emission Calculations'!$D$9="flat",IF(0.053*'Wind Calculations'!$W313&gt;$V$3,58*('Wind Calculations'!$W313-$L$3)^2+25*('Wind Calculations'!$W313-$L$3),0),IF(X313&gt;$L$3,(58*(X313-$L$3)^2+25*(X313-$L$3))*$V$7,0)+IF(Y313&gt;$V$3,(58*(Y313-$V$3)^2+25*(Y313-$V$3))*$W$7,0)+IF(Z313&gt;$V$3,(58*(Z313-$V$3)^2+25*(Z313-$V$3))*$X$7,0)+IF(AA313&gt;$V$3,(58*(AA313-$V$3)^2+25*(AA313-$V$3))*$Y$7,0))</f>
        <v>#DIV/0!</v>
      </c>
      <c r="AC313" s="89" t="e">
        <f>IF('Emission Calculations'!$D$9="flat",IF(0.056*'Wind Calculations'!$W313&gt;$V$3,1,0),IF(OR(X313&gt;$V$3,Y313&gt;$V$3,Z313&gt;$V$3,AND((AA313&gt;$V$3),$V$7&gt;0)),1,0))</f>
        <v>#DIV/0!</v>
      </c>
      <c r="AD313" s="47"/>
      <c r="AE313" s="148"/>
      <c r="AF313" s="136"/>
      <c r="AG313" s="89" t="e">
        <f>'Wind Calculations'!$AF313*LN(10/$AF$4)/LN($AF$5/$AF$4)</f>
        <v>#DIV/0!</v>
      </c>
      <c r="AH313" s="89" t="e">
        <f t="shared" si="92"/>
        <v>#DIV/0!</v>
      </c>
      <c r="AI313" s="89" t="e">
        <f t="shared" si="93"/>
        <v>#DIV/0!</v>
      </c>
      <c r="AJ313" s="89" t="e">
        <f t="shared" si="94"/>
        <v>#DIV/0!</v>
      </c>
      <c r="AK313" s="89" t="e">
        <f t="shared" si="95"/>
        <v>#DIV/0!</v>
      </c>
      <c r="AL313" s="89" t="e">
        <f>IF('Emission Calculations'!$E$9="flat",IF(0.053*'Wind Calculations'!$AG313&gt;$AF$3,58*('Wind Calculations'!$AG313-$AF$3)^2+25*('Wind Calculations'!$AG313-$AF$3),0),IF(AH313&gt;$AF$3,(58*(AH313-$AF$3)^2+25*(AH313-$AF$3))*$AF$7,0)+IF(AI313&gt;$AF$3,(58*(AI313-$AF$3)^2+25*(AI313-$AF$3))*$AG$7,0)+IF(AJ313&gt;$AF$3,(58*(AJ313-$AF$3)^2+25*(AJ313-$AF$3))*$AH$7,0)+IF(AK313&gt;$AF$3,(58*(AK313-$AF$3)^2+25*(AK313-$AF$3))*$AI$7,0))</f>
        <v>#DIV/0!</v>
      </c>
      <c r="AM313" s="89" t="e">
        <f>IF('Emission Calculations'!$E$9="flat",IF(0.056*'Wind Calculations'!$AG313&gt;$AF$3,1,0),IF(OR(AH313&gt;$AF$3,AI313&gt;$AF$3,AJ313&gt;$AF$3,AND((AK313&gt;$AF$3),$AF$7&gt;0)),1,0))</f>
        <v>#DIV/0!</v>
      </c>
      <c r="AN313" s="47"/>
      <c r="AO313" s="148"/>
      <c r="AP313" s="136"/>
      <c r="AQ313" s="89" t="e">
        <f>'Wind Calculations'!$AP313*LN(10/$AP$4)/LN($AP$5/$AP$4)</f>
        <v>#DIV/0!</v>
      </c>
      <c r="AR313" s="89" t="e">
        <f t="shared" si="96"/>
        <v>#DIV/0!</v>
      </c>
      <c r="AS313" s="89" t="e">
        <f t="shared" si="97"/>
        <v>#DIV/0!</v>
      </c>
      <c r="AT313" s="89" t="e">
        <f t="shared" si="98"/>
        <v>#DIV/0!</v>
      </c>
      <c r="AU313" s="89" t="e">
        <f t="shared" si="99"/>
        <v>#DIV/0!</v>
      </c>
      <c r="AV313" s="89" t="e">
        <f>IF('Emission Calculations'!$F$9="flat",IF(0.053*'Wind Calculations'!$AQ313&gt;$AP$3,58*('Wind Calculations'!$AQ313-$AP$3)^2+25*('Wind Calculations'!$AQ313-$AP$3),0),IF(AR313&gt;$AP$3,(58*(AR313-$AP$3)^2+25*(AR313-$AP$3))*$AP$7,0)+IF(AS313&gt;$AP$3,(58*(AS313-$AP$3)^2+25*(AS313-$AP$3))*$AQ$7,0)+IF(AT313&gt;$AP$3,(58*(AT313-$AP$3)^2+25*(AT313-$AP$3))*$AR$7,0)+IF(AU313&gt;$AP$3,(58*(AU313-$AP$3)^2+25*(AU313-$AP$3))*$AS$7,0))</f>
        <v>#DIV/0!</v>
      </c>
      <c r="AW313" s="89" t="e">
        <f>IF('Emission Calculations'!$F$9="flat",IF(0.056*'Wind Calculations'!$AQ313&gt;$AP$3,1,0),IF(OR(AR313&gt;$AP$3,AS313&gt;$AP$3,AT313&gt;$AP$3,AND((AU313&gt;$AP$3),$AP$7&gt;0)),1,0))</f>
        <v>#DIV/0!</v>
      </c>
    </row>
    <row r="314" spans="1:49">
      <c r="A314" s="148"/>
      <c r="B314" s="136"/>
      <c r="C314" s="89" t="e">
        <f>'Wind Calculations'!$B314*LN(10/$B$4)/LN($B$5/$B$4)</f>
        <v>#DIV/0!</v>
      </c>
      <c r="D314" s="89" t="e">
        <f t="shared" si="80"/>
        <v>#DIV/0!</v>
      </c>
      <c r="E314" s="89" t="e">
        <f t="shared" si="81"/>
        <v>#DIV/0!</v>
      </c>
      <c r="F314" s="89" t="e">
        <f t="shared" si="82"/>
        <v>#DIV/0!</v>
      </c>
      <c r="G314" s="89" t="e">
        <f t="shared" si="83"/>
        <v>#DIV/0!</v>
      </c>
      <c r="H314" s="138" t="e">
        <f>IF('Emission Calculations'!$B$9="flat",IF(0.053*'Wind Calculations'!$C314&gt;$B$3,58*('Wind Calculations'!$C314-$B$3)^2+25*('Wind Calculations'!$C314-$B$3),0),IF(D314&gt;$B$3,(58*(D314-$B$3)^2+25*(D314-$B$3))*$B$7,0)+IF(E314&gt;$B$3,(58*(E314-$B$3)^2+25*(E314-$B$3))*$C$7,0)+IF(F314&gt;$B$3,(58*(F314-$B$3)^2+25*(F314-$B$3))*$D$7,0)+IF(G314&gt;$B$3,(58*(G314-$B$3)^2+25*(G314-$B$3))*$E$7,0))</f>
        <v>#DIV/0!</v>
      </c>
      <c r="I314" s="138" t="e">
        <f>IF('Emission Calculations'!$B$9="flat",IF(0.056*'Wind Calculations'!$C314&gt;$B$3,1,0),IF(OR(D314&gt;$B$3,E314&gt;$B$3,F314&gt;$B$3,AND((G314&gt;$B$3),$B$7&gt;0)),1,0))</f>
        <v>#DIV/0!</v>
      </c>
      <c r="J314" s="139"/>
      <c r="K314" s="148"/>
      <c r="L314" s="136"/>
      <c r="M314" s="89" t="e">
        <f>'Wind Calculations'!$L314*LN(10/$L$4)/LN($L$5/$L$4)</f>
        <v>#DIV/0!</v>
      </c>
      <c r="N314" s="89" t="e">
        <f t="shared" si="84"/>
        <v>#DIV/0!</v>
      </c>
      <c r="O314" s="89" t="e">
        <f t="shared" si="85"/>
        <v>#DIV/0!</v>
      </c>
      <c r="P314" s="89" t="e">
        <f t="shared" si="86"/>
        <v>#DIV/0!</v>
      </c>
      <c r="Q314" s="89" t="e">
        <f t="shared" si="87"/>
        <v>#DIV/0!</v>
      </c>
      <c r="R314" s="89" t="e">
        <f>IF('Emission Calculations'!$C$9="flat",IF(0.053*'Wind Calculations'!$M314&gt;$L$3,58*('Wind Calculations'!$M314-$L$3)^2+25*('Wind Calculations'!$M314-$L$3),0),IF(N314&gt;$L$3,(58*(N314-$L$3)^2+25*(N314-$L$3))*$L$7,0)+IF(O314&gt;$L$3,(58*(O314-$L$3)^2+25*(O314-$L$3))*$M$7,0)+IF(P314&gt;$L$3,(58*(P314-$L$3)^2+25*(P314-$L$3))*$N$7,0)+IF(Q314&gt;$L$3,(58*(Q314-$L$3)^2+25*(Q314-$L$3))*$O$7,0))</f>
        <v>#DIV/0!</v>
      </c>
      <c r="S314" s="89" t="e">
        <f>IF('Emission Calculations'!$C$9="flat",IF(0.056*'Wind Calculations'!$M314&gt;$L$3,1,0),IF(OR(N314&gt;$L$3,O314&gt;$L$3,P314&gt;$L$3,AND((Q314&gt;$L$3),$L$7&gt;0)),1,0))</f>
        <v>#DIV/0!</v>
      </c>
      <c r="T314" s="47"/>
      <c r="U314" s="148"/>
      <c r="V314" s="136"/>
      <c r="W314" s="89" t="e">
        <f>'Wind Calculations'!$V314*LN(10/$V$4)/LN($V$5/$V$4)</f>
        <v>#DIV/0!</v>
      </c>
      <c r="X314" s="89" t="e">
        <f t="shared" si="88"/>
        <v>#DIV/0!</v>
      </c>
      <c r="Y314" s="89" t="e">
        <f t="shared" si="89"/>
        <v>#DIV/0!</v>
      </c>
      <c r="Z314" s="89" t="e">
        <f t="shared" si="90"/>
        <v>#DIV/0!</v>
      </c>
      <c r="AA314" s="89" t="e">
        <f t="shared" si="91"/>
        <v>#DIV/0!</v>
      </c>
      <c r="AB314" s="89" t="e">
        <f>IF('Emission Calculations'!$D$9="flat",IF(0.053*'Wind Calculations'!$W314&gt;$V$3,58*('Wind Calculations'!$W314-$L$3)^2+25*('Wind Calculations'!$W314-$L$3),0),IF(X314&gt;$L$3,(58*(X314-$L$3)^2+25*(X314-$L$3))*$V$7,0)+IF(Y314&gt;$V$3,(58*(Y314-$V$3)^2+25*(Y314-$V$3))*$W$7,0)+IF(Z314&gt;$V$3,(58*(Z314-$V$3)^2+25*(Z314-$V$3))*$X$7,0)+IF(AA314&gt;$V$3,(58*(AA314-$V$3)^2+25*(AA314-$V$3))*$Y$7,0))</f>
        <v>#DIV/0!</v>
      </c>
      <c r="AC314" s="89" t="e">
        <f>IF('Emission Calculations'!$D$9="flat",IF(0.056*'Wind Calculations'!$W314&gt;$V$3,1,0),IF(OR(X314&gt;$V$3,Y314&gt;$V$3,Z314&gt;$V$3,AND((AA314&gt;$V$3),$V$7&gt;0)),1,0))</f>
        <v>#DIV/0!</v>
      </c>
      <c r="AD314" s="47"/>
      <c r="AE314" s="148"/>
      <c r="AF314" s="136"/>
      <c r="AG314" s="89" t="e">
        <f>'Wind Calculations'!$AF314*LN(10/$AF$4)/LN($AF$5/$AF$4)</f>
        <v>#DIV/0!</v>
      </c>
      <c r="AH314" s="89" t="e">
        <f t="shared" si="92"/>
        <v>#DIV/0!</v>
      </c>
      <c r="AI314" s="89" t="e">
        <f t="shared" si="93"/>
        <v>#DIV/0!</v>
      </c>
      <c r="AJ314" s="89" t="e">
        <f t="shared" si="94"/>
        <v>#DIV/0!</v>
      </c>
      <c r="AK314" s="89" t="e">
        <f t="shared" si="95"/>
        <v>#DIV/0!</v>
      </c>
      <c r="AL314" s="89" t="e">
        <f>IF('Emission Calculations'!$E$9="flat",IF(0.053*'Wind Calculations'!$AG314&gt;$AF$3,58*('Wind Calculations'!$AG314-$AF$3)^2+25*('Wind Calculations'!$AG314-$AF$3),0),IF(AH314&gt;$AF$3,(58*(AH314-$AF$3)^2+25*(AH314-$AF$3))*$AF$7,0)+IF(AI314&gt;$AF$3,(58*(AI314-$AF$3)^2+25*(AI314-$AF$3))*$AG$7,0)+IF(AJ314&gt;$AF$3,(58*(AJ314-$AF$3)^2+25*(AJ314-$AF$3))*$AH$7,0)+IF(AK314&gt;$AF$3,(58*(AK314-$AF$3)^2+25*(AK314-$AF$3))*$AI$7,0))</f>
        <v>#DIV/0!</v>
      </c>
      <c r="AM314" s="89" t="e">
        <f>IF('Emission Calculations'!$E$9="flat",IF(0.056*'Wind Calculations'!$AG314&gt;$AF$3,1,0),IF(OR(AH314&gt;$AF$3,AI314&gt;$AF$3,AJ314&gt;$AF$3,AND((AK314&gt;$AF$3),$AF$7&gt;0)),1,0))</f>
        <v>#DIV/0!</v>
      </c>
      <c r="AN314" s="47"/>
      <c r="AO314" s="148"/>
      <c r="AP314" s="136"/>
      <c r="AQ314" s="89" t="e">
        <f>'Wind Calculations'!$AP314*LN(10/$AP$4)/LN($AP$5/$AP$4)</f>
        <v>#DIV/0!</v>
      </c>
      <c r="AR314" s="89" t="e">
        <f t="shared" si="96"/>
        <v>#DIV/0!</v>
      </c>
      <c r="AS314" s="89" t="e">
        <f t="shared" si="97"/>
        <v>#DIV/0!</v>
      </c>
      <c r="AT314" s="89" t="e">
        <f t="shared" si="98"/>
        <v>#DIV/0!</v>
      </c>
      <c r="AU314" s="89" t="e">
        <f t="shared" si="99"/>
        <v>#DIV/0!</v>
      </c>
      <c r="AV314" s="89" t="e">
        <f>IF('Emission Calculations'!$F$9="flat",IF(0.053*'Wind Calculations'!$AQ314&gt;$AP$3,58*('Wind Calculations'!$AQ314-$AP$3)^2+25*('Wind Calculations'!$AQ314-$AP$3),0),IF(AR314&gt;$AP$3,(58*(AR314-$AP$3)^2+25*(AR314-$AP$3))*$AP$7,0)+IF(AS314&gt;$AP$3,(58*(AS314-$AP$3)^2+25*(AS314-$AP$3))*$AQ$7,0)+IF(AT314&gt;$AP$3,(58*(AT314-$AP$3)^2+25*(AT314-$AP$3))*$AR$7,0)+IF(AU314&gt;$AP$3,(58*(AU314-$AP$3)^2+25*(AU314-$AP$3))*$AS$7,0))</f>
        <v>#DIV/0!</v>
      </c>
      <c r="AW314" s="89" t="e">
        <f>IF('Emission Calculations'!$F$9="flat",IF(0.056*'Wind Calculations'!$AQ314&gt;$AP$3,1,0),IF(OR(AR314&gt;$AP$3,AS314&gt;$AP$3,AT314&gt;$AP$3,AND((AU314&gt;$AP$3),$AP$7&gt;0)),1,0))</f>
        <v>#DIV/0!</v>
      </c>
    </row>
    <row r="315" spans="1:49">
      <c r="A315" s="148"/>
      <c r="B315" s="136"/>
      <c r="C315" s="89" t="e">
        <f>'Wind Calculations'!$B315*LN(10/$B$4)/LN($B$5/$B$4)</f>
        <v>#DIV/0!</v>
      </c>
      <c r="D315" s="89" t="e">
        <f t="shared" si="80"/>
        <v>#DIV/0!</v>
      </c>
      <c r="E315" s="89" t="e">
        <f t="shared" si="81"/>
        <v>#DIV/0!</v>
      </c>
      <c r="F315" s="89" t="e">
        <f t="shared" si="82"/>
        <v>#DIV/0!</v>
      </c>
      <c r="G315" s="89" t="e">
        <f t="shared" si="83"/>
        <v>#DIV/0!</v>
      </c>
      <c r="H315" s="138" t="e">
        <f>IF('Emission Calculations'!$B$9="flat",IF(0.053*'Wind Calculations'!$C315&gt;$B$3,58*('Wind Calculations'!$C315-$B$3)^2+25*('Wind Calculations'!$C315-$B$3),0),IF(D315&gt;$B$3,(58*(D315-$B$3)^2+25*(D315-$B$3))*$B$7,0)+IF(E315&gt;$B$3,(58*(E315-$B$3)^2+25*(E315-$B$3))*$C$7,0)+IF(F315&gt;$B$3,(58*(F315-$B$3)^2+25*(F315-$B$3))*$D$7,0)+IF(G315&gt;$B$3,(58*(G315-$B$3)^2+25*(G315-$B$3))*$E$7,0))</f>
        <v>#DIV/0!</v>
      </c>
      <c r="I315" s="138" t="e">
        <f>IF('Emission Calculations'!$B$9="flat",IF(0.056*'Wind Calculations'!$C315&gt;$B$3,1,0),IF(OR(D315&gt;$B$3,E315&gt;$B$3,F315&gt;$B$3,AND((G315&gt;$B$3),$B$7&gt;0)),1,0))</f>
        <v>#DIV/0!</v>
      </c>
      <c r="J315" s="139"/>
      <c r="K315" s="148"/>
      <c r="L315" s="136"/>
      <c r="M315" s="89" t="e">
        <f>'Wind Calculations'!$L315*LN(10/$L$4)/LN($L$5/$L$4)</f>
        <v>#DIV/0!</v>
      </c>
      <c r="N315" s="89" t="e">
        <f t="shared" si="84"/>
        <v>#DIV/0!</v>
      </c>
      <c r="O315" s="89" t="e">
        <f t="shared" si="85"/>
        <v>#DIV/0!</v>
      </c>
      <c r="P315" s="89" t="e">
        <f t="shared" si="86"/>
        <v>#DIV/0!</v>
      </c>
      <c r="Q315" s="89" t="e">
        <f t="shared" si="87"/>
        <v>#DIV/0!</v>
      </c>
      <c r="R315" s="89" t="e">
        <f>IF('Emission Calculations'!$C$9="flat",IF(0.053*'Wind Calculations'!$M315&gt;$L$3,58*('Wind Calculations'!$M315-$L$3)^2+25*('Wind Calculations'!$M315-$L$3),0),IF(N315&gt;$L$3,(58*(N315-$L$3)^2+25*(N315-$L$3))*$L$7,0)+IF(O315&gt;$L$3,(58*(O315-$L$3)^2+25*(O315-$L$3))*$M$7,0)+IF(P315&gt;$L$3,(58*(P315-$L$3)^2+25*(P315-$L$3))*$N$7,0)+IF(Q315&gt;$L$3,(58*(Q315-$L$3)^2+25*(Q315-$L$3))*$O$7,0))</f>
        <v>#DIV/0!</v>
      </c>
      <c r="S315" s="89" t="e">
        <f>IF('Emission Calculations'!$C$9="flat",IF(0.056*'Wind Calculations'!$M315&gt;$L$3,1,0),IF(OR(N315&gt;$L$3,O315&gt;$L$3,P315&gt;$L$3,AND((Q315&gt;$L$3),$L$7&gt;0)),1,0))</f>
        <v>#DIV/0!</v>
      </c>
      <c r="T315" s="47"/>
      <c r="U315" s="148"/>
      <c r="V315" s="136"/>
      <c r="W315" s="89" t="e">
        <f>'Wind Calculations'!$V315*LN(10/$V$4)/LN($V$5/$V$4)</f>
        <v>#DIV/0!</v>
      </c>
      <c r="X315" s="89" t="e">
        <f t="shared" si="88"/>
        <v>#DIV/0!</v>
      </c>
      <c r="Y315" s="89" t="e">
        <f t="shared" si="89"/>
        <v>#DIV/0!</v>
      </c>
      <c r="Z315" s="89" t="e">
        <f t="shared" si="90"/>
        <v>#DIV/0!</v>
      </c>
      <c r="AA315" s="89" t="e">
        <f t="shared" si="91"/>
        <v>#DIV/0!</v>
      </c>
      <c r="AB315" s="89" t="e">
        <f>IF('Emission Calculations'!$D$9="flat",IF(0.053*'Wind Calculations'!$W315&gt;$V$3,58*('Wind Calculations'!$W315-$L$3)^2+25*('Wind Calculations'!$W315-$L$3),0),IF(X315&gt;$L$3,(58*(X315-$L$3)^2+25*(X315-$L$3))*$V$7,0)+IF(Y315&gt;$V$3,(58*(Y315-$V$3)^2+25*(Y315-$V$3))*$W$7,0)+IF(Z315&gt;$V$3,(58*(Z315-$V$3)^2+25*(Z315-$V$3))*$X$7,0)+IF(AA315&gt;$V$3,(58*(AA315-$V$3)^2+25*(AA315-$V$3))*$Y$7,0))</f>
        <v>#DIV/0!</v>
      </c>
      <c r="AC315" s="89" t="e">
        <f>IF('Emission Calculations'!$D$9="flat",IF(0.056*'Wind Calculations'!$W315&gt;$V$3,1,0),IF(OR(X315&gt;$V$3,Y315&gt;$V$3,Z315&gt;$V$3,AND((AA315&gt;$V$3),$V$7&gt;0)),1,0))</f>
        <v>#DIV/0!</v>
      </c>
      <c r="AD315" s="47"/>
      <c r="AE315" s="148"/>
      <c r="AF315" s="136"/>
      <c r="AG315" s="89" t="e">
        <f>'Wind Calculations'!$AF315*LN(10/$AF$4)/LN($AF$5/$AF$4)</f>
        <v>#DIV/0!</v>
      </c>
      <c r="AH315" s="89" t="e">
        <f t="shared" si="92"/>
        <v>#DIV/0!</v>
      </c>
      <c r="AI315" s="89" t="e">
        <f t="shared" si="93"/>
        <v>#DIV/0!</v>
      </c>
      <c r="AJ315" s="89" t="e">
        <f t="shared" si="94"/>
        <v>#DIV/0!</v>
      </c>
      <c r="AK315" s="89" t="e">
        <f t="shared" si="95"/>
        <v>#DIV/0!</v>
      </c>
      <c r="AL315" s="89" t="e">
        <f>IF('Emission Calculations'!$E$9="flat",IF(0.053*'Wind Calculations'!$AG315&gt;$AF$3,58*('Wind Calculations'!$AG315-$AF$3)^2+25*('Wind Calculations'!$AG315-$AF$3),0),IF(AH315&gt;$AF$3,(58*(AH315-$AF$3)^2+25*(AH315-$AF$3))*$AF$7,0)+IF(AI315&gt;$AF$3,(58*(AI315-$AF$3)^2+25*(AI315-$AF$3))*$AG$7,0)+IF(AJ315&gt;$AF$3,(58*(AJ315-$AF$3)^2+25*(AJ315-$AF$3))*$AH$7,0)+IF(AK315&gt;$AF$3,(58*(AK315-$AF$3)^2+25*(AK315-$AF$3))*$AI$7,0))</f>
        <v>#DIV/0!</v>
      </c>
      <c r="AM315" s="89" t="e">
        <f>IF('Emission Calculations'!$E$9="flat",IF(0.056*'Wind Calculations'!$AG315&gt;$AF$3,1,0),IF(OR(AH315&gt;$AF$3,AI315&gt;$AF$3,AJ315&gt;$AF$3,AND((AK315&gt;$AF$3),$AF$7&gt;0)),1,0))</f>
        <v>#DIV/0!</v>
      </c>
      <c r="AN315" s="47"/>
      <c r="AO315" s="148"/>
      <c r="AP315" s="136"/>
      <c r="AQ315" s="89" t="e">
        <f>'Wind Calculations'!$AP315*LN(10/$AP$4)/LN($AP$5/$AP$4)</f>
        <v>#DIV/0!</v>
      </c>
      <c r="AR315" s="89" t="e">
        <f t="shared" si="96"/>
        <v>#DIV/0!</v>
      </c>
      <c r="AS315" s="89" t="e">
        <f t="shared" si="97"/>
        <v>#DIV/0!</v>
      </c>
      <c r="AT315" s="89" t="e">
        <f t="shared" si="98"/>
        <v>#DIV/0!</v>
      </c>
      <c r="AU315" s="89" t="e">
        <f t="shared" si="99"/>
        <v>#DIV/0!</v>
      </c>
      <c r="AV315" s="89" t="e">
        <f>IF('Emission Calculations'!$F$9="flat",IF(0.053*'Wind Calculations'!$AQ315&gt;$AP$3,58*('Wind Calculations'!$AQ315-$AP$3)^2+25*('Wind Calculations'!$AQ315-$AP$3),0),IF(AR315&gt;$AP$3,(58*(AR315-$AP$3)^2+25*(AR315-$AP$3))*$AP$7,0)+IF(AS315&gt;$AP$3,(58*(AS315-$AP$3)^2+25*(AS315-$AP$3))*$AQ$7,0)+IF(AT315&gt;$AP$3,(58*(AT315-$AP$3)^2+25*(AT315-$AP$3))*$AR$7,0)+IF(AU315&gt;$AP$3,(58*(AU315-$AP$3)^2+25*(AU315-$AP$3))*$AS$7,0))</f>
        <v>#DIV/0!</v>
      </c>
      <c r="AW315" s="89" t="e">
        <f>IF('Emission Calculations'!$F$9="flat",IF(0.056*'Wind Calculations'!$AQ315&gt;$AP$3,1,0),IF(OR(AR315&gt;$AP$3,AS315&gt;$AP$3,AT315&gt;$AP$3,AND((AU315&gt;$AP$3),$AP$7&gt;0)),1,0))</f>
        <v>#DIV/0!</v>
      </c>
    </row>
    <row r="316" spans="1:49">
      <c r="A316" s="148"/>
      <c r="B316" s="136"/>
      <c r="C316" s="89" t="e">
        <f>'Wind Calculations'!$B316*LN(10/$B$4)/LN($B$5/$B$4)</f>
        <v>#DIV/0!</v>
      </c>
      <c r="D316" s="89" t="e">
        <f t="shared" si="80"/>
        <v>#DIV/0!</v>
      </c>
      <c r="E316" s="89" t="e">
        <f t="shared" si="81"/>
        <v>#DIV/0!</v>
      </c>
      <c r="F316" s="89" t="e">
        <f t="shared" si="82"/>
        <v>#DIV/0!</v>
      </c>
      <c r="G316" s="89" t="e">
        <f t="shared" si="83"/>
        <v>#DIV/0!</v>
      </c>
      <c r="H316" s="138" t="e">
        <f>IF('Emission Calculations'!$B$9="flat",IF(0.053*'Wind Calculations'!$C316&gt;$B$3,58*('Wind Calculations'!$C316-$B$3)^2+25*('Wind Calculations'!$C316-$B$3),0),IF(D316&gt;$B$3,(58*(D316-$B$3)^2+25*(D316-$B$3))*$B$7,0)+IF(E316&gt;$B$3,(58*(E316-$B$3)^2+25*(E316-$B$3))*$C$7,0)+IF(F316&gt;$B$3,(58*(F316-$B$3)^2+25*(F316-$B$3))*$D$7,0)+IF(G316&gt;$B$3,(58*(G316-$B$3)^2+25*(G316-$B$3))*$E$7,0))</f>
        <v>#DIV/0!</v>
      </c>
      <c r="I316" s="138" t="e">
        <f>IF('Emission Calculations'!$B$9="flat",IF(0.056*'Wind Calculations'!$C316&gt;$B$3,1,0),IF(OR(D316&gt;$B$3,E316&gt;$B$3,F316&gt;$B$3,AND((G316&gt;$B$3),$B$7&gt;0)),1,0))</f>
        <v>#DIV/0!</v>
      </c>
      <c r="J316" s="139"/>
      <c r="K316" s="148"/>
      <c r="L316" s="136"/>
      <c r="M316" s="89" t="e">
        <f>'Wind Calculations'!$L316*LN(10/$L$4)/LN($L$5/$L$4)</f>
        <v>#DIV/0!</v>
      </c>
      <c r="N316" s="89" t="e">
        <f t="shared" si="84"/>
        <v>#DIV/0!</v>
      </c>
      <c r="O316" s="89" t="e">
        <f t="shared" si="85"/>
        <v>#DIV/0!</v>
      </c>
      <c r="P316" s="89" t="e">
        <f t="shared" si="86"/>
        <v>#DIV/0!</v>
      </c>
      <c r="Q316" s="89" t="e">
        <f t="shared" si="87"/>
        <v>#DIV/0!</v>
      </c>
      <c r="R316" s="89" t="e">
        <f>IF('Emission Calculations'!$C$9="flat",IF(0.053*'Wind Calculations'!$M316&gt;$L$3,58*('Wind Calculations'!$M316-$L$3)^2+25*('Wind Calculations'!$M316-$L$3),0),IF(N316&gt;$L$3,(58*(N316-$L$3)^2+25*(N316-$L$3))*$L$7,0)+IF(O316&gt;$L$3,(58*(O316-$L$3)^2+25*(O316-$L$3))*$M$7,0)+IF(P316&gt;$L$3,(58*(P316-$L$3)^2+25*(P316-$L$3))*$N$7,0)+IF(Q316&gt;$L$3,(58*(Q316-$L$3)^2+25*(Q316-$L$3))*$O$7,0))</f>
        <v>#DIV/0!</v>
      </c>
      <c r="S316" s="89" t="e">
        <f>IF('Emission Calculations'!$C$9="flat",IF(0.056*'Wind Calculations'!$M316&gt;$L$3,1,0),IF(OR(N316&gt;$L$3,O316&gt;$L$3,P316&gt;$L$3,AND((Q316&gt;$L$3),$L$7&gt;0)),1,0))</f>
        <v>#DIV/0!</v>
      </c>
      <c r="T316" s="47"/>
      <c r="U316" s="148"/>
      <c r="V316" s="136"/>
      <c r="W316" s="89" t="e">
        <f>'Wind Calculations'!$V316*LN(10/$V$4)/LN($V$5/$V$4)</f>
        <v>#DIV/0!</v>
      </c>
      <c r="X316" s="89" t="e">
        <f t="shared" si="88"/>
        <v>#DIV/0!</v>
      </c>
      <c r="Y316" s="89" t="e">
        <f t="shared" si="89"/>
        <v>#DIV/0!</v>
      </c>
      <c r="Z316" s="89" t="e">
        <f t="shared" si="90"/>
        <v>#DIV/0!</v>
      </c>
      <c r="AA316" s="89" t="e">
        <f t="shared" si="91"/>
        <v>#DIV/0!</v>
      </c>
      <c r="AB316" s="89" t="e">
        <f>IF('Emission Calculations'!$D$9="flat",IF(0.053*'Wind Calculations'!$W316&gt;$V$3,58*('Wind Calculations'!$W316-$L$3)^2+25*('Wind Calculations'!$W316-$L$3),0),IF(X316&gt;$L$3,(58*(X316-$L$3)^2+25*(X316-$L$3))*$V$7,0)+IF(Y316&gt;$V$3,(58*(Y316-$V$3)^2+25*(Y316-$V$3))*$W$7,0)+IF(Z316&gt;$V$3,(58*(Z316-$V$3)^2+25*(Z316-$V$3))*$X$7,0)+IF(AA316&gt;$V$3,(58*(AA316-$V$3)^2+25*(AA316-$V$3))*$Y$7,0))</f>
        <v>#DIV/0!</v>
      </c>
      <c r="AC316" s="89" t="e">
        <f>IF('Emission Calculations'!$D$9="flat",IF(0.056*'Wind Calculations'!$W316&gt;$V$3,1,0),IF(OR(X316&gt;$V$3,Y316&gt;$V$3,Z316&gt;$V$3,AND((AA316&gt;$V$3),$V$7&gt;0)),1,0))</f>
        <v>#DIV/0!</v>
      </c>
      <c r="AD316" s="47"/>
      <c r="AE316" s="148"/>
      <c r="AF316" s="136"/>
      <c r="AG316" s="89" t="e">
        <f>'Wind Calculations'!$AF316*LN(10/$AF$4)/LN($AF$5/$AF$4)</f>
        <v>#DIV/0!</v>
      </c>
      <c r="AH316" s="89" t="e">
        <f t="shared" si="92"/>
        <v>#DIV/0!</v>
      </c>
      <c r="AI316" s="89" t="e">
        <f t="shared" si="93"/>
        <v>#DIV/0!</v>
      </c>
      <c r="AJ316" s="89" t="e">
        <f t="shared" si="94"/>
        <v>#DIV/0!</v>
      </c>
      <c r="AK316" s="89" t="e">
        <f t="shared" si="95"/>
        <v>#DIV/0!</v>
      </c>
      <c r="AL316" s="89" t="e">
        <f>IF('Emission Calculations'!$E$9="flat",IF(0.053*'Wind Calculations'!$AG316&gt;$AF$3,58*('Wind Calculations'!$AG316-$AF$3)^2+25*('Wind Calculations'!$AG316-$AF$3),0),IF(AH316&gt;$AF$3,(58*(AH316-$AF$3)^2+25*(AH316-$AF$3))*$AF$7,0)+IF(AI316&gt;$AF$3,(58*(AI316-$AF$3)^2+25*(AI316-$AF$3))*$AG$7,0)+IF(AJ316&gt;$AF$3,(58*(AJ316-$AF$3)^2+25*(AJ316-$AF$3))*$AH$7,0)+IF(AK316&gt;$AF$3,(58*(AK316-$AF$3)^2+25*(AK316-$AF$3))*$AI$7,0))</f>
        <v>#DIV/0!</v>
      </c>
      <c r="AM316" s="89" t="e">
        <f>IF('Emission Calculations'!$E$9="flat",IF(0.056*'Wind Calculations'!$AG316&gt;$AF$3,1,0),IF(OR(AH316&gt;$AF$3,AI316&gt;$AF$3,AJ316&gt;$AF$3,AND((AK316&gt;$AF$3),$AF$7&gt;0)),1,0))</f>
        <v>#DIV/0!</v>
      </c>
      <c r="AN316" s="47"/>
      <c r="AO316" s="148"/>
      <c r="AP316" s="136"/>
      <c r="AQ316" s="89" t="e">
        <f>'Wind Calculations'!$AP316*LN(10/$AP$4)/LN($AP$5/$AP$4)</f>
        <v>#DIV/0!</v>
      </c>
      <c r="AR316" s="89" t="e">
        <f t="shared" si="96"/>
        <v>#DIV/0!</v>
      </c>
      <c r="AS316" s="89" t="e">
        <f t="shared" si="97"/>
        <v>#DIV/0!</v>
      </c>
      <c r="AT316" s="89" t="e">
        <f t="shared" si="98"/>
        <v>#DIV/0!</v>
      </c>
      <c r="AU316" s="89" t="e">
        <f t="shared" si="99"/>
        <v>#DIV/0!</v>
      </c>
      <c r="AV316" s="89" t="e">
        <f>IF('Emission Calculations'!$F$9="flat",IF(0.053*'Wind Calculations'!$AQ316&gt;$AP$3,58*('Wind Calculations'!$AQ316-$AP$3)^2+25*('Wind Calculations'!$AQ316-$AP$3),0),IF(AR316&gt;$AP$3,(58*(AR316-$AP$3)^2+25*(AR316-$AP$3))*$AP$7,0)+IF(AS316&gt;$AP$3,(58*(AS316-$AP$3)^2+25*(AS316-$AP$3))*$AQ$7,0)+IF(AT316&gt;$AP$3,(58*(AT316-$AP$3)^2+25*(AT316-$AP$3))*$AR$7,0)+IF(AU316&gt;$AP$3,(58*(AU316-$AP$3)^2+25*(AU316-$AP$3))*$AS$7,0))</f>
        <v>#DIV/0!</v>
      </c>
      <c r="AW316" s="89" t="e">
        <f>IF('Emission Calculations'!$F$9="flat",IF(0.056*'Wind Calculations'!$AQ316&gt;$AP$3,1,0),IF(OR(AR316&gt;$AP$3,AS316&gt;$AP$3,AT316&gt;$AP$3,AND((AU316&gt;$AP$3),$AP$7&gt;0)),1,0))</f>
        <v>#DIV/0!</v>
      </c>
    </row>
    <row r="317" spans="1:49">
      <c r="A317" s="148"/>
      <c r="B317" s="136"/>
      <c r="C317" s="89" t="e">
        <f>'Wind Calculations'!$B317*LN(10/$B$4)/LN($B$5/$B$4)</f>
        <v>#DIV/0!</v>
      </c>
      <c r="D317" s="89" t="e">
        <f t="shared" si="80"/>
        <v>#DIV/0!</v>
      </c>
      <c r="E317" s="89" t="e">
        <f t="shared" si="81"/>
        <v>#DIV/0!</v>
      </c>
      <c r="F317" s="89" t="e">
        <f t="shared" si="82"/>
        <v>#DIV/0!</v>
      </c>
      <c r="G317" s="89" t="e">
        <f t="shared" si="83"/>
        <v>#DIV/0!</v>
      </c>
      <c r="H317" s="138" t="e">
        <f>IF('Emission Calculations'!$B$9="flat",IF(0.053*'Wind Calculations'!$C317&gt;$B$3,58*('Wind Calculations'!$C317-$B$3)^2+25*('Wind Calculations'!$C317-$B$3),0),IF(D317&gt;$B$3,(58*(D317-$B$3)^2+25*(D317-$B$3))*$B$7,0)+IF(E317&gt;$B$3,(58*(E317-$B$3)^2+25*(E317-$B$3))*$C$7,0)+IF(F317&gt;$B$3,(58*(F317-$B$3)^2+25*(F317-$B$3))*$D$7,0)+IF(G317&gt;$B$3,(58*(G317-$B$3)^2+25*(G317-$B$3))*$E$7,0))</f>
        <v>#DIV/0!</v>
      </c>
      <c r="I317" s="138" t="e">
        <f>IF('Emission Calculations'!$B$9="flat",IF(0.056*'Wind Calculations'!$C317&gt;$B$3,1,0),IF(OR(D317&gt;$B$3,E317&gt;$B$3,F317&gt;$B$3,AND((G317&gt;$B$3),$B$7&gt;0)),1,0))</f>
        <v>#DIV/0!</v>
      </c>
      <c r="J317" s="139"/>
      <c r="K317" s="148"/>
      <c r="L317" s="136"/>
      <c r="M317" s="89" t="e">
        <f>'Wind Calculations'!$L317*LN(10/$L$4)/LN($L$5/$L$4)</f>
        <v>#DIV/0!</v>
      </c>
      <c r="N317" s="89" t="e">
        <f t="shared" si="84"/>
        <v>#DIV/0!</v>
      </c>
      <c r="O317" s="89" t="e">
        <f t="shared" si="85"/>
        <v>#DIV/0!</v>
      </c>
      <c r="P317" s="89" t="e">
        <f t="shared" si="86"/>
        <v>#DIV/0!</v>
      </c>
      <c r="Q317" s="89" t="e">
        <f t="shared" si="87"/>
        <v>#DIV/0!</v>
      </c>
      <c r="R317" s="89" t="e">
        <f>IF('Emission Calculations'!$C$9="flat",IF(0.053*'Wind Calculations'!$M317&gt;$L$3,58*('Wind Calculations'!$M317-$L$3)^2+25*('Wind Calculations'!$M317-$L$3),0),IF(N317&gt;$L$3,(58*(N317-$L$3)^2+25*(N317-$L$3))*$L$7,0)+IF(O317&gt;$L$3,(58*(O317-$L$3)^2+25*(O317-$L$3))*$M$7,0)+IF(P317&gt;$L$3,(58*(P317-$L$3)^2+25*(P317-$L$3))*$N$7,0)+IF(Q317&gt;$L$3,(58*(Q317-$L$3)^2+25*(Q317-$L$3))*$O$7,0))</f>
        <v>#DIV/0!</v>
      </c>
      <c r="S317" s="89" t="e">
        <f>IF('Emission Calculations'!$C$9="flat",IF(0.056*'Wind Calculations'!$M317&gt;$L$3,1,0),IF(OR(N317&gt;$L$3,O317&gt;$L$3,P317&gt;$L$3,AND((Q317&gt;$L$3),$L$7&gt;0)),1,0))</f>
        <v>#DIV/0!</v>
      </c>
      <c r="T317" s="47"/>
      <c r="U317" s="148"/>
      <c r="V317" s="136"/>
      <c r="W317" s="89" t="e">
        <f>'Wind Calculations'!$V317*LN(10/$V$4)/LN($V$5/$V$4)</f>
        <v>#DIV/0!</v>
      </c>
      <c r="X317" s="89" t="e">
        <f t="shared" si="88"/>
        <v>#DIV/0!</v>
      </c>
      <c r="Y317" s="89" t="e">
        <f t="shared" si="89"/>
        <v>#DIV/0!</v>
      </c>
      <c r="Z317" s="89" t="e">
        <f t="shared" si="90"/>
        <v>#DIV/0!</v>
      </c>
      <c r="AA317" s="89" t="e">
        <f t="shared" si="91"/>
        <v>#DIV/0!</v>
      </c>
      <c r="AB317" s="89" t="e">
        <f>IF('Emission Calculations'!$D$9="flat",IF(0.053*'Wind Calculations'!$W317&gt;$V$3,58*('Wind Calculations'!$W317-$L$3)^2+25*('Wind Calculations'!$W317-$L$3),0),IF(X317&gt;$L$3,(58*(X317-$L$3)^2+25*(X317-$L$3))*$V$7,0)+IF(Y317&gt;$V$3,(58*(Y317-$V$3)^2+25*(Y317-$V$3))*$W$7,0)+IF(Z317&gt;$V$3,(58*(Z317-$V$3)^2+25*(Z317-$V$3))*$X$7,0)+IF(AA317&gt;$V$3,(58*(AA317-$V$3)^2+25*(AA317-$V$3))*$Y$7,0))</f>
        <v>#DIV/0!</v>
      </c>
      <c r="AC317" s="89" t="e">
        <f>IF('Emission Calculations'!$D$9="flat",IF(0.056*'Wind Calculations'!$W317&gt;$V$3,1,0),IF(OR(X317&gt;$V$3,Y317&gt;$V$3,Z317&gt;$V$3,AND((AA317&gt;$V$3),$V$7&gt;0)),1,0))</f>
        <v>#DIV/0!</v>
      </c>
      <c r="AD317" s="47"/>
      <c r="AE317" s="148"/>
      <c r="AF317" s="136"/>
      <c r="AG317" s="89" t="e">
        <f>'Wind Calculations'!$AF317*LN(10/$AF$4)/LN($AF$5/$AF$4)</f>
        <v>#DIV/0!</v>
      </c>
      <c r="AH317" s="89" t="e">
        <f t="shared" si="92"/>
        <v>#DIV/0!</v>
      </c>
      <c r="AI317" s="89" t="e">
        <f t="shared" si="93"/>
        <v>#DIV/0!</v>
      </c>
      <c r="AJ317" s="89" t="e">
        <f t="shared" si="94"/>
        <v>#DIV/0!</v>
      </c>
      <c r="AK317" s="89" t="e">
        <f t="shared" si="95"/>
        <v>#DIV/0!</v>
      </c>
      <c r="AL317" s="89" t="e">
        <f>IF('Emission Calculations'!$E$9="flat",IF(0.053*'Wind Calculations'!$AG317&gt;$AF$3,58*('Wind Calculations'!$AG317-$AF$3)^2+25*('Wind Calculations'!$AG317-$AF$3),0),IF(AH317&gt;$AF$3,(58*(AH317-$AF$3)^2+25*(AH317-$AF$3))*$AF$7,0)+IF(AI317&gt;$AF$3,(58*(AI317-$AF$3)^2+25*(AI317-$AF$3))*$AG$7,0)+IF(AJ317&gt;$AF$3,(58*(AJ317-$AF$3)^2+25*(AJ317-$AF$3))*$AH$7,0)+IF(AK317&gt;$AF$3,(58*(AK317-$AF$3)^2+25*(AK317-$AF$3))*$AI$7,0))</f>
        <v>#DIV/0!</v>
      </c>
      <c r="AM317" s="89" t="e">
        <f>IF('Emission Calculations'!$E$9="flat",IF(0.056*'Wind Calculations'!$AG317&gt;$AF$3,1,0),IF(OR(AH317&gt;$AF$3,AI317&gt;$AF$3,AJ317&gt;$AF$3,AND((AK317&gt;$AF$3),$AF$7&gt;0)),1,0))</f>
        <v>#DIV/0!</v>
      </c>
      <c r="AN317" s="47"/>
      <c r="AO317" s="148"/>
      <c r="AP317" s="136"/>
      <c r="AQ317" s="89" t="e">
        <f>'Wind Calculations'!$AP317*LN(10/$AP$4)/LN($AP$5/$AP$4)</f>
        <v>#DIV/0!</v>
      </c>
      <c r="AR317" s="89" t="e">
        <f t="shared" si="96"/>
        <v>#DIV/0!</v>
      </c>
      <c r="AS317" s="89" t="e">
        <f t="shared" si="97"/>
        <v>#DIV/0!</v>
      </c>
      <c r="AT317" s="89" t="e">
        <f t="shared" si="98"/>
        <v>#DIV/0!</v>
      </c>
      <c r="AU317" s="89" t="e">
        <f t="shared" si="99"/>
        <v>#DIV/0!</v>
      </c>
      <c r="AV317" s="89" t="e">
        <f>IF('Emission Calculations'!$F$9="flat",IF(0.053*'Wind Calculations'!$AQ317&gt;$AP$3,58*('Wind Calculations'!$AQ317-$AP$3)^2+25*('Wind Calculations'!$AQ317-$AP$3),0),IF(AR317&gt;$AP$3,(58*(AR317-$AP$3)^2+25*(AR317-$AP$3))*$AP$7,0)+IF(AS317&gt;$AP$3,(58*(AS317-$AP$3)^2+25*(AS317-$AP$3))*$AQ$7,0)+IF(AT317&gt;$AP$3,(58*(AT317-$AP$3)^2+25*(AT317-$AP$3))*$AR$7,0)+IF(AU317&gt;$AP$3,(58*(AU317-$AP$3)^2+25*(AU317-$AP$3))*$AS$7,0))</f>
        <v>#DIV/0!</v>
      </c>
      <c r="AW317" s="89" t="e">
        <f>IF('Emission Calculations'!$F$9="flat",IF(0.056*'Wind Calculations'!$AQ317&gt;$AP$3,1,0),IF(OR(AR317&gt;$AP$3,AS317&gt;$AP$3,AT317&gt;$AP$3,AND((AU317&gt;$AP$3),$AP$7&gt;0)),1,0))</f>
        <v>#DIV/0!</v>
      </c>
    </row>
    <row r="318" spans="1:49">
      <c r="A318" s="148"/>
      <c r="B318" s="136"/>
      <c r="C318" s="89" t="e">
        <f>'Wind Calculations'!$B318*LN(10/$B$4)/LN($B$5/$B$4)</f>
        <v>#DIV/0!</v>
      </c>
      <c r="D318" s="89" t="e">
        <f t="shared" si="80"/>
        <v>#DIV/0!</v>
      </c>
      <c r="E318" s="89" t="e">
        <f t="shared" si="81"/>
        <v>#DIV/0!</v>
      </c>
      <c r="F318" s="89" t="e">
        <f t="shared" si="82"/>
        <v>#DIV/0!</v>
      </c>
      <c r="G318" s="89" t="e">
        <f t="shared" si="83"/>
        <v>#DIV/0!</v>
      </c>
      <c r="H318" s="138" t="e">
        <f>IF('Emission Calculations'!$B$9="flat",IF(0.053*'Wind Calculations'!$C318&gt;$B$3,58*('Wind Calculations'!$C318-$B$3)^2+25*('Wind Calculations'!$C318-$B$3),0),IF(D318&gt;$B$3,(58*(D318-$B$3)^2+25*(D318-$B$3))*$B$7,0)+IF(E318&gt;$B$3,(58*(E318-$B$3)^2+25*(E318-$B$3))*$C$7,0)+IF(F318&gt;$B$3,(58*(F318-$B$3)^2+25*(F318-$B$3))*$D$7,0)+IF(G318&gt;$B$3,(58*(G318-$B$3)^2+25*(G318-$B$3))*$E$7,0))</f>
        <v>#DIV/0!</v>
      </c>
      <c r="I318" s="138" t="e">
        <f>IF('Emission Calculations'!$B$9="flat",IF(0.056*'Wind Calculations'!$C318&gt;$B$3,1,0),IF(OR(D318&gt;$B$3,E318&gt;$B$3,F318&gt;$B$3,AND((G318&gt;$B$3),$B$7&gt;0)),1,0))</f>
        <v>#DIV/0!</v>
      </c>
      <c r="J318" s="139"/>
      <c r="K318" s="148"/>
      <c r="L318" s="136"/>
      <c r="M318" s="89" t="e">
        <f>'Wind Calculations'!$L318*LN(10/$L$4)/LN($L$5/$L$4)</f>
        <v>#DIV/0!</v>
      </c>
      <c r="N318" s="89" t="e">
        <f t="shared" si="84"/>
        <v>#DIV/0!</v>
      </c>
      <c r="O318" s="89" t="e">
        <f t="shared" si="85"/>
        <v>#DIV/0!</v>
      </c>
      <c r="P318" s="89" t="e">
        <f t="shared" si="86"/>
        <v>#DIV/0!</v>
      </c>
      <c r="Q318" s="89" t="e">
        <f t="shared" si="87"/>
        <v>#DIV/0!</v>
      </c>
      <c r="R318" s="89" t="e">
        <f>IF('Emission Calculations'!$C$9="flat",IF(0.053*'Wind Calculations'!$M318&gt;$L$3,58*('Wind Calculations'!$M318-$L$3)^2+25*('Wind Calculations'!$M318-$L$3),0),IF(N318&gt;$L$3,(58*(N318-$L$3)^2+25*(N318-$L$3))*$L$7,0)+IF(O318&gt;$L$3,(58*(O318-$L$3)^2+25*(O318-$L$3))*$M$7,0)+IF(P318&gt;$L$3,(58*(P318-$L$3)^2+25*(P318-$L$3))*$N$7,0)+IF(Q318&gt;$L$3,(58*(Q318-$L$3)^2+25*(Q318-$L$3))*$O$7,0))</f>
        <v>#DIV/0!</v>
      </c>
      <c r="S318" s="89" t="e">
        <f>IF('Emission Calculations'!$C$9="flat",IF(0.056*'Wind Calculations'!$M318&gt;$L$3,1,0),IF(OR(N318&gt;$L$3,O318&gt;$L$3,P318&gt;$L$3,AND((Q318&gt;$L$3),$L$7&gt;0)),1,0))</f>
        <v>#DIV/0!</v>
      </c>
      <c r="T318" s="47"/>
      <c r="U318" s="148"/>
      <c r="V318" s="136"/>
      <c r="W318" s="89" t="e">
        <f>'Wind Calculations'!$V318*LN(10/$V$4)/LN($V$5/$V$4)</f>
        <v>#DIV/0!</v>
      </c>
      <c r="X318" s="89" t="e">
        <f t="shared" si="88"/>
        <v>#DIV/0!</v>
      </c>
      <c r="Y318" s="89" t="e">
        <f t="shared" si="89"/>
        <v>#DIV/0!</v>
      </c>
      <c r="Z318" s="89" t="e">
        <f t="shared" si="90"/>
        <v>#DIV/0!</v>
      </c>
      <c r="AA318" s="89" t="e">
        <f t="shared" si="91"/>
        <v>#DIV/0!</v>
      </c>
      <c r="AB318" s="89" t="e">
        <f>IF('Emission Calculations'!$D$9="flat",IF(0.053*'Wind Calculations'!$W318&gt;$V$3,58*('Wind Calculations'!$W318-$L$3)^2+25*('Wind Calculations'!$W318-$L$3),0),IF(X318&gt;$L$3,(58*(X318-$L$3)^2+25*(X318-$L$3))*$V$7,0)+IF(Y318&gt;$V$3,(58*(Y318-$V$3)^2+25*(Y318-$V$3))*$W$7,0)+IF(Z318&gt;$V$3,(58*(Z318-$V$3)^2+25*(Z318-$V$3))*$X$7,0)+IF(AA318&gt;$V$3,(58*(AA318-$V$3)^2+25*(AA318-$V$3))*$Y$7,0))</f>
        <v>#DIV/0!</v>
      </c>
      <c r="AC318" s="89" t="e">
        <f>IF('Emission Calculations'!$D$9="flat",IF(0.056*'Wind Calculations'!$W318&gt;$V$3,1,0),IF(OR(X318&gt;$V$3,Y318&gt;$V$3,Z318&gt;$V$3,AND((AA318&gt;$V$3),$V$7&gt;0)),1,0))</f>
        <v>#DIV/0!</v>
      </c>
      <c r="AD318" s="47"/>
      <c r="AE318" s="148"/>
      <c r="AF318" s="136"/>
      <c r="AG318" s="89" t="e">
        <f>'Wind Calculations'!$AF318*LN(10/$AF$4)/LN($AF$5/$AF$4)</f>
        <v>#DIV/0!</v>
      </c>
      <c r="AH318" s="89" t="e">
        <f t="shared" si="92"/>
        <v>#DIV/0!</v>
      </c>
      <c r="AI318" s="89" t="e">
        <f t="shared" si="93"/>
        <v>#DIV/0!</v>
      </c>
      <c r="AJ318" s="89" t="e">
        <f t="shared" si="94"/>
        <v>#DIV/0!</v>
      </c>
      <c r="AK318" s="89" t="e">
        <f t="shared" si="95"/>
        <v>#DIV/0!</v>
      </c>
      <c r="AL318" s="89" t="e">
        <f>IF('Emission Calculations'!$E$9="flat",IF(0.053*'Wind Calculations'!$AG318&gt;$AF$3,58*('Wind Calculations'!$AG318-$AF$3)^2+25*('Wind Calculations'!$AG318-$AF$3),0),IF(AH318&gt;$AF$3,(58*(AH318-$AF$3)^2+25*(AH318-$AF$3))*$AF$7,0)+IF(AI318&gt;$AF$3,(58*(AI318-$AF$3)^2+25*(AI318-$AF$3))*$AG$7,0)+IF(AJ318&gt;$AF$3,(58*(AJ318-$AF$3)^2+25*(AJ318-$AF$3))*$AH$7,0)+IF(AK318&gt;$AF$3,(58*(AK318-$AF$3)^2+25*(AK318-$AF$3))*$AI$7,0))</f>
        <v>#DIV/0!</v>
      </c>
      <c r="AM318" s="89" t="e">
        <f>IF('Emission Calculations'!$E$9="flat",IF(0.056*'Wind Calculations'!$AG318&gt;$AF$3,1,0),IF(OR(AH318&gt;$AF$3,AI318&gt;$AF$3,AJ318&gt;$AF$3,AND((AK318&gt;$AF$3),$AF$7&gt;0)),1,0))</f>
        <v>#DIV/0!</v>
      </c>
      <c r="AN318" s="47"/>
      <c r="AO318" s="148"/>
      <c r="AP318" s="136"/>
      <c r="AQ318" s="89" t="e">
        <f>'Wind Calculations'!$AP318*LN(10/$AP$4)/LN($AP$5/$AP$4)</f>
        <v>#DIV/0!</v>
      </c>
      <c r="AR318" s="89" t="e">
        <f t="shared" si="96"/>
        <v>#DIV/0!</v>
      </c>
      <c r="AS318" s="89" t="e">
        <f t="shared" si="97"/>
        <v>#DIV/0!</v>
      </c>
      <c r="AT318" s="89" t="e">
        <f t="shared" si="98"/>
        <v>#DIV/0!</v>
      </c>
      <c r="AU318" s="89" t="e">
        <f t="shared" si="99"/>
        <v>#DIV/0!</v>
      </c>
      <c r="AV318" s="89" t="e">
        <f>IF('Emission Calculations'!$F$9="flat",IF(0.053*'Wind Calculations'!$AQ318&gt;$AP$3,58*('Wind Calculations'!$AQ318-$AP$3)^2+25*('Wind Calculations'!$AQ318-$AP$3),0),IF(AR318&gt;$AP$3,(58*(AR318-$AP$3)^2+25*(AR318-$AP$3))*$AP$7,0)+IF(AS318&gt;$AP$3,(58*(AS318-$AP$3)^2+25*(AS318-$AP$3))*$AQ$7,0)+IF(AT318&gt;$AP$3,(58*(AT318-$AP$3)^2+25*(AT318-$AP$3))*$AR$7,0)+IF(AU318&gt;$AP$3,(58*(AU318-$AP$3)^2+25*(AU318-$AP$3))*$AS$7,0))</f>
        <v>#DIV/0!</v>
      </c>
      <c r="AW318" s="89" t="e">
        <f>IF('Emission Calculations'!$F$9="flat",IF(0.056*'Wind Calculations'!$AQ318&gt;$AP$3,1,0),IF(OR(AR318&gt;$AP$3,AS318&gt;$AP$3,AT318&gt;$AP$3,AND((AU318&gt;$AP$3),$AP$7&gt;0)),1,0))</f>
        <v>#DIV/0!</v>
      </c>
    </row>
    <row r="319" spans="1:49">
      <c r="A319" s="148"/>
      <c r="B319" s="136"/>
      <c r="C319" s="89" t="e">
        <f>'Wind Calculations'!$B319*LN(10/$B$4)/LN($B$5/$B$4)</f>
        <v>#DIV/0!</v>
      </c>
      <c r="D319" s="89" t="e">
        <f t="shared" si="80"/>
        <v>#DIV/0!</v>
      </c>
      <c r="E319" s="89" t="e">
        <f t="shared" si="81"/>
        <v>#DIV/0!</v>
      </c>
      <c r="F319" s="89" t="e">
        <f t="shared" si="82"/>
        <v>#DIV/0!</v>
      </c>
      <c r="G319" s="89" t="e">
        <f t="shared" si="83"/>
        <v>#DIV/0!</v>
      </c>
      <c r="H319" s="138" t="e">
        <f>IF('Emission Calculations'!$B$9="flat",IF(0.053*'Wind Calculations'!$C319&gt;$B$3,58*('Wind Calculations'!$C319-$B$3)^2+25*('Wind Calculations'!$C319-$B$3),0),IF(D319&gt;$B$3,(58*(D319-$B$3)^2+25*(D319-$B$3))*$B$7,0)+IF(E319&gt;$B$3,(58*(E319-$B$3)^2+25*(E319-$B$3))*$C$7,0)+IF(F319&gt;$B$3,(58*(F319-$B$3)^2+25*(F319-$B$3))*$D$7,0)+IF(G319&gt;$B$3,(58*(G319-$B$3)^2+25*(G319-$B$3))*$E$7,0))</f>
        <v>#DIV/0!</v>
      </c>
      <c r="I319" s="138" t="e">
        <f>IF('Emission Calculations'!$B$9="flat",IF(0.056*'Wind Calculations'!$C319&gt;$B$3,1,0),IF(OR(D319&gt;$B$3,E319&gt;$B$3,F319&gt;$B$3,AND((G319&gt;$B$3),$B$7&gt;0)),1,0))</f>
        <v>#DIV/0!</v>
      </c>
      <c r="J319" s="139"/>
      <c r="K319" s="148"/>
      <c r="L319" s="136"/>
      <c r="M319" s="89" t="e">
        <f>'Wind Calculations'!$L319*LN(10/$L$4)/LN($L$5/$L$4)</f>
        <v>#DIV/0!</v>
      </c>
      <c r="N319" s="89" t="e">
        <f t="shared" si="84"/>
        <v>#DIV/0!</v>
      </c>
      <c r="O319" s="89" t="e">
        <f t="shared" si="85"/>
        <v>#DIV/0!</v>
      </c>
      <c r="P319" s="89" t="e">
        <f t="shared" si="86"/>
        <v>#DIV/0!</v>
      </c>
      <c r="Q319" s="89" t="e">
        <f t="shared" si="87"/>
        <v>#DIV/0!</v>
      </c>
      <c r="R319" s="89" t="e">
        <f>IF('Emission Calculations'!$C$9="flat",IF(0.053*'Wind Calculations'!$M319&gt;$L$3,58*('Wind Calculations'!$M319-$L$3)^2+25*('Wind Calculations'!$M319-$L$3),0),IF(N319&gt;$L$3,(58*(N319-$L$3)^2+25*(N319-$L$3))*$L$7,0)+IF(O319&gt;$L$3,(58*(O319-$L$3)^2+25*(O319-$L$3))*$M$7,0)+IF(P319&gt;$L$3,(58*(P319-$L$3)^2+25*(P319-$L$3))*$N$7,0)+IF(Q319&gt;$L$3,(58*(Q319-$L$3)^2+25*(Q319-$L$3))*$O$7,0))</f>
        <v>#DIV/0!</v>
      </c>
      <c r="S319" s="89" t="e">
        <f>IF('Emission Calculations'!$C$9="flat",IF(0.056*'Wind Calculations'!$M319&gt;$L$3,1,0),IF(OR(N319&gt;$L$3,O319&gt;$L$3,P319&gt;$L$3,AND((Q319&gt;$L$3),$L$7&gt;0)),1,0))</f>
        <v>#DIV/0!</v>
      </c>
      <c r="T319" s="47"/>
      <c r="U319" s="148"/>
      <c r="V319" s="136"/>
      <c r="W319" s="89" t="e">
        <f>'Wind Calculations'!$V319*LN(10/$V$4)/LN($V$5/$V$4)</f>
        <v>#DIV/0!</v>
      </c>
      <c r="X319" s="89" t="e">
        <f t="shared" si="88"/>
        <v>#DIV/0!</v>
      </c>
      <c r="Y319" s="89" t="e">
        <f t="shared" si="89"/>
        <v>#DIV/0!</v>
      </c>
      <c r="Z319" s="89" t="e">
        <f t="shared" si="90"/>
        <v>#DIV/0!</v>
      </c>
      <c r="AA319" s="89" t="e">
        <f t="shared" si="91"/>
        <v>#DIV/0!</v>
      </c>
      <c r="AB319" s="89" t="e">
        <f>IF('Emission Calculations'!$D$9="flat",IF(0.053*'Wind Calculations'!$W319&gt;$V$3,58*('Wind Calculations'!$W319-$L$3)^2+25*('Wind Calculations'!$W319-$L$3),0),IF(X319&gt;$L$3,(58*(X319-$L$3)^2+25*(X319-$L$3))*$V$7,0)+IF(Y319&gt;$V$3,(58*(Y319-$V$3)^2+25*(Y319-$V$3))*$W$7,0)+IF(Z319&gt;$V$3,(58*(Z319-$V$3)^2+25*(Z319-$V$3))*$X$7,0)+IF(AA319&gt;$V$3,(58*(AA319-$V$3)^2+25*(AA319-$V$3))*$Y$7,0))</f>
        <v>#DIV/0!</v>
      </c>
      <c r="AC319" s="89" t="e">
        <f>IF('Emission Calculations'!$D$9="flat",IF(0.056*'Wind Calculations'!$W319&gt;$V$3,1,0),IF(OR(X319&gt;$V$3,Y319&gt;$V$3,Z319&gt;$V$3,AND((AA319&gt;$V$3),$V$7&gt;0)),1,0))</f>
        <v>#DIV/0!</v>
      </c>
      <c r="AD319" s="47"/>
      <c r="AE319" s="148"/>
      <c r="AF319" s="136"/>
      <c r="AG319" s="89" t="e">
        <f>'Wind Calculations'!$AF319*LN(10/$AF$4)/LN($AF$5/$AF$4)</f>
        <v>#DIV/0!</v>
      </c>
      <c r="AH319" s="89" t="e">
        <f t="shared" si="92"/>
        <v>#DIV/0!</v>
      </c>
      <c r="AI319" s="89" t="e">
        <f t="shared" si="93"/>
        <v>#DIV/0!</v>
      </c>
      <c r="AJ319" s="89" t="e">
        <f t="shared" si="94"/>
        <v>#DIV/0!</v>
      </c>
      <c r="AK319" s="89" t="e">
        <f t="shared" si="95"/>
        <v>#DIV/0!</v>
      </c>
      <c r="AL319" s="89" t="e">
        <f>IF('Emission Calculations'!$E$9="flat",IF(0.053*'Wind Calculations'!$AG319&gt;$AF$3,58*('Wind Calculations'!$AG319-$AF$3)^2+25*('Wind Calculations'!$AG319-$AF$3),0),IF(AH319&gt;$AF$3,(58*(AH319-$AF$3)^2+25*(AH319-$AF$3))*$AF$7,0)+IF(AI319&gt;$AF$3,(58*(AI319-$AF$3)^2+25*(AI319-$AF$3))*$AG$7,0)+IF(AJ319&gt;$AF$3,(58*(AJ319-$AF$3)^2+25*(AJ319-$AF$3))*$AH$7,0)+IF(AK319&gt;$AF$3,(58*(AK319-$AF$3)^2+25*(AK319-$AF$3))*$AI$7,0))</f>
        <v>#DIV/0!</v>
      </c>
      <c r="AM319" s="89" t="e">
        <f>IF('Emission Calculations'!$E$9="flat",IF(0.056*'Wind Calculations'!$AG319&gt;$AF$3,1,0),IF(OR(AH319&gt;$AF$3,AI319&gt;$AF$3,AJ319&gt;$AF$3,AND((AK319&gt;$AF$3),$AF$7&gt;0)),1,0))</f>
        <v>#DIV/0!</v>
      </c>
      <c r="AN319" s="47"/>
      <c r="AO319" s="148"/>
      <c r="AP319" s="136"/>
      <c r="AQ319" s="89" t="e">
        <f>'Wind Calculations'!$AP319*LN(10/$AP$4)/LN($AP$5/$AP$4)</f>
        <v>#DIV/0!</v>
      </c>
      <c r="AR319" s="89" t="e">
        <f t="shared" si="96"/>
        <v>#DIV/0!</v>
      </c>
      <c r="AS319" s="89" t="e">
        <f t="shared" si="97"/>
        <v>#DIV/0!</v>
      </c>
      <c r="AT319" s="89" t="e">
        <f t="shared" si="98"/>
        <v>#DIV/0!</v>
      </c>
      <c r="AU319" s="89" t="e">
        <f t="shared" si="99"/>
        <v>#DIV/0!</v>
      </c>
      <c r="AV319" s="89" t="e">
        <f>IF('Emission Calculations'!$F$9="flat",IF(0.053*'Wind Calculations'!$AQ319&gt;$AP$3,58*('Wind Calculations'!$AQ319-$AP$3)^2+25*('Wind Calculations'!$AQ319-$AP$3),0),IF(AR319&gt;$AP$3,(58*(AR319-$AP$3)^2+25*(AR319-$AP$3))*$AP$7,0)+IF(AS319&gt;$AP$3,(58*(AS319-$AP$3)^2+25*(AS319-$AP$3))*$AQ$7,0)+IF(AT319&gt;$AP$3,(58*(AT319-$AP$3)^2+25*(AT319-$AP$3))*$AR$7,0)+IF(AU319&gt;$AP$3,(58*(AU319-$AP$3)^2+25*(AU319-$AP$3))*$AS$7,0))</f>
        <v>#DIV/0!</v>
      </c>
      <c r="AW319" s="89" t="e">
        <f>IF('Emission Calculations'!$F$9="flat",IF(0.056*'Wind Calculations'!$AQ319&gt;$AP$3,1,0),IF(OR(AR319&gt;$AP$3,AS319&gt;$AP$3,AT319&gt;$AP$3,AND((AU319&gt;$AP$3),$AP$7&gt;0)),1,0))</f>
        <v>#DIV/0!</v>
      </c>
    </row>
    <row r="320" spans="1:49">
      <c r="A320" s="148"/>
      <c r="B320" s="136"/>
      <c r="C320" s="89" t="e">
        <f>'Wind Calculations'!$B320*LN(10/$B$4)/LN($B$5/$B$4)</f>
        <v>#DIV/0!</v>
      </c>
      <c r="D320" s="89" t="e">
        <f t="shared" si="80"/>
        <v>#DIV/0!</v>
      </c>
      <c r="E320" s="89" t="e">
        <f t="shared" si="81"/>
        <v>#DIV/0!</v>
      </c>
      <c r="F320" s="89" t="e">
        <f t="shared" si="82"/>
        <v>#DIV/0!</v>
      </c>
      <c r="G320" s="89" t="e">
        <f t="shared" si="83"/>
        <v>#DIV/0!</v>
      </c>
      <c r="H320" s="138" t="e">
        <f>IF('Emission Calculations'!$B$9="flat",IF(0.053*'Wind Calculations'!$C320&gt;$B$3,58*('Wind Calculations'!$C320-$B$3)^2+25*('Wind Calculations'!$C320-$B$3),0),IF(D320&gt;$B$3,(58*(D320-$B$3)^2+25*(D320-$B$3))*$B$7,0)+IF(E320&gt;$B$3,(58*(E320-$B$3)^2+25*(E320-$B$3))*$C$7,0)+IF(F320&gt;$B$3,(58*(F320-$B$3)^2+25*(F320-$B$3))*$D$7,0)+IF(G320&gt;$B$3,(58*(G320-$B$3)^2+25*(G320-$B$3))*$E$7,0))</f>
        <v>#DIV/0!</v>
      </c>
      <c r="I320" s="138" t="e">
        <f>IF('Emission Calculations'!$B$9="flat",IF(0.056*'Wind Calculations'!$C320&gt;$B$3,1,0),IF(OR(D320&gt;$B$3,E320&gt;$B$3,F320&gt;$B$3,AND((G320&gt;$B$3),$B$7&gt;0)),1,0))</f>
        <v>#DIV/0!</v>
      </c>
      <c r="J320" s="139"/>
      <c r="K320" s="148"/>
      <c r="L320" s="136"/>
      <c r="M320" s="89" t="e">
        <f>'Wind Calculations'!$L320*LN(10/$L$4)/LN($L$5/$L$4)</f>
        <v>#DIV/0!</v>
      </c>
      <c r="N320" s="89" t="e">
        <f t="shared" si="84"/>
        <v>#DIV/0!</v>
      </c>
      <c r="O320" s="89" t="e">
        <f t="shared" si="85"/>
        <v>#DIV/0!</v>
      </c>
      <c r="P320" s="89" t="e">
        <f t="shared" si="86"/>
        <v>#DIV/0!</v>
      </c>
      <c r="Q320" s="89" t="e">
        <f t="shared" si="87"/>
        <v>#DIV/0!</v>
      </c>
      <c r="R320" s="89" t="e">
        <f>IF('Emission Calculations'!$C$9="flat",IF(0.053*'Wind Calculations'!$M320&gt;$L$3,58*('Wind Calculations'!$M320-$L$3)^2+25*('Wind Calculations'!$M320-$L$3),0),IF(N320&gt;$L$3,(58*(N320-$L$3)^2+25*(N320-$L$3))*$L$7,0)+IF(O320&gt;$L$3,(58*(O320-$L$3)^2+25*(O320-$L$3))*$M$7,0)+IF(P320&gt;$L$3,(58*(P320-$L$3)^2+25*(P320-$L$3))*$N$7,0)+IF(Q320&gt;$L$3,(58*(Q320-$L$3)^2+25*(Q320-$L$3))*$O$7,0))</f>
        <v>#DIV/0!</v>
      </c>
      <c r="S320" s="89" t="e">
        <f>IF('Emission Calculations'!$C$9="flat",IF(0.056*'Wind Calculations'!$M320&gt;$L$3,1,0),IF(OR(N320&gt;$L$3,O320&gt;$L$3,P320&gt;$L$3,AND((Q320&gt;$L$3),$L$7&gt;0)),1,0))</f>
        <v>#DIV/0!</v>
      </c>
      <c r="T320" s="47"/>
      <c r="U320" s="148"/>
      <c r="V320" s="136"/>
      <c r="W320" s="89" t="e">
        <f>'Wind Calculations'!$V320*LN(10/$V$4)/LN($V$5/$V$4)</f>
        <v>#DIV/0!</v>
      </c>
      <c r="X320" s="89" t="e">
        <f t="shared" si="88"/>
        <v>#DIV/0!</v>
      </c>
      <c r="Y320" s="89" t="e">
        <f t="shared" si="89"/>
        <v>#DIV/0!</v>
      </c>
      <c r="Z320" s="89" t="e">
        <f t="shared" si="90"/>
        <v>#DIV/0!</v>
      </c>
      <c r="AA320" s="89" t="e">
        <f t="shared" si="91"/>
        <v>#DIV/0!</v>
      </c>
      <c r="AB320" s="89" t="e">
        <f>IF('Emission Calculations'!$D$9="flat",IF(0.053*'Wind Calculations'!$W320&gt;$V$3,58*('Wind Calculations'!$W320-$L$3)^2+25*('Wind Calculations'!$W320-$L$3),0),IF(X320&gt;$L$3,(58*(X320-$L$3)^2+25*(X320-$L$3))*$V$7,0)+IF(Y320&gt;$V$3,(58*(Y320-$V$3)^2+25*(Y320-$V$3))*$W$7,0)+IF(Z320&gt;$V$3,(58*(Z320-$V$3)^2+25*(Z320-$V$3))*$X$7,0)+IF(AA320&gt;$V$3,(58*(AA320-$V$3)^2+25*(AA320-$V$3))*$Y$7,0))</f>
        <v>#DIV/0!</v>
      </c>
      <c r="AC320" s="89" t="e">
        <f>IF('Emission Calculations'!$D$9="flat",IF(0.056*'Wind Calculations'!$W320&gt;$V$3,1,0),IF(OR(X320&gt;$V$3,Y320&gt;$V$3,Z320&gt;$V$3,AND((AA320&gt;$V$3),$V$7&gt;0)),1,0))</f>
        <v>#DIV/0!</v>
      </c>
      <c r="AD320" s="47"/>
      <c r="AE320" s="148"/>
      <c r="AF320" s="136"/>
      <c r="AG320" s="89" t="e">
        <f>'Wind Calculations'!$AF320*LN(10/$AF$4)/LN($AF$5/$AF$4)</f>
        <v>#DIV/0!</v>
      </c>
      <c r="AH320" s="89" t="e">
        <f t="shared" si="92"/>
        <v>#DIV/0!</v>
      </c>
      <c r="AI320" s="89" t="e">
        <f t="shared" si="93"/>
        <v>#DIV/0!</v>
      </c>
      <c r="AJ320" s="89" t="e">
        <f t="shared" si="94"/>
        <v>#DIV/0!</v>
      </c>
      <c r="AK320" s="89" t="e">
        <f t="shared" si="95"/>
        <v>#DIV/0!</v>
      </c>
      <c r="AL320" s="89" t="e">
        <f>IF('Emission Calculations'!$E$9="flat",IF(0.053*'Wind Calculations'!$AG320&gt;$AF$3,58*('Wind Calculations'!$AG320-$AF$3)^2+25*('Wind Calculations'!$AG320-$AF$3),0),IF(AH320&gt;$AF$3,(58*(AH320-$AF$3)^2+25*(AH320-$AF$3))*$AF$7,0)+IF(AI320&gt;$AF$3,(58*(AI320-$AF$3)^2+25*(AI320-$AF$3))*$AG$7,0)+IF(AJ320&gt;$AF$3,(58*(AJ320-$AF$3)^2+25*(AJ320-$AF$3))*$AH$7,0)+IF(AK320&gt;$AF$3,(58*(AK320-$AF$3)^2+25*(AK320-$AF$3))*$AI$7,0))</f>
        <v>#DIV/0!</v>
      </c>
      <c r="AM320" s="89" t="e">
        <f>IF('Emission Calculations'!$E$9="flat",IF(0.056*'Wind Calculations'!$AG320&gt;$AF$3,1,0),IF(OR(AH320&gt;$AF$3,AI320&gt;$AF$3,AJ320&gt;$AF$3,AND((AK320&gt;$AF$3),$AF$7&gt;0)),1,0))</f>
        <v>#DIV/0!</v>
      </c>
      <c r="AN320" s="47"/>
      <c r="AO320" s="148"/>
      <c r="AP320" s="136"/>
      <c r="AQ320" s="89" t="e">
        <f>'Wind Calculations'!$AP320*LN(10/$AP$4)/LN($AP$5/$AP$4)</f>
        <v>#DIV/0!</v>
      </c>
      <c r="AR320" s="89" t="e">
        <f t="shared" si="96"/>
        <v>#DIV/0!</v>
      </c>
      <c r="AS320" s="89" t="e">
        <f t="shared" si="97"/>
        <v>#DIV/0!</v>
      </c>
      <c r="AT320" s="89" t="e">
        <f t="shared" si="98"/>
        <v>#DIV/0!</v>
      </c>
      <c r="AU320" s="89" t="e">
        <f t="shared" si="99"/>
        <v>#DIV/0!</v>
      </c>
      <c r="AV320" s="89" t="e">
        <f>IF('Emission Calculations'!$F$9="flat",IF(0.053*'Wind Calculations'!$AQ320&gt;$AP$3,58*('Wind Calculations'!$AQ320-$AP$3)^2+25*('Wind Calculations'!$AQ320-$AP$3),0),IF(AR320&gt;$AP$3,(58*(AR320-$AP$3)^2+25*(AR320-$AP$3))*$AP$7,0)+IF(AS320&gt;$AP$3,(58*(AS320-$AP$3)^2+25*(AS320-$AP$3))*$AQ$7,0)+IF(AT320&gt;$AP$3,(58*(AT320-$AP$3)^2+25*(AT320-$AP$3))*$AR$7,0)+IF(AU320&gt;$AP$3,(58*(AU320-$AP$3)^2+25*(AU320-$AP$3))*$AS$7,0))</f>
        <v>#DIV/0!</v>
      </c>
      <c r="AW320" s="89" t="e">
        <f>IF('Emission Calculations'!$F$9="flat",IF(0.056*'Wind Calculations'!$AQ320&gt;$AP$3,1,0),IF(OR(AR320&gt;$AP$3,AS320&gt;$AP$3,AT320&gt;$AP$3,AND((AU320&gt;$AP$3),$AP$7&gt;0)),1,0))</f>
        <v>#DIV/0!</v>
      </c>
    </row>
    <row r="321" spans="1:49">
      <c r="A321" s="148"/>
      <c r="B321" s="136"/>
      <c r="C321" s="89" t="e">
        <f>'Wind Calculations'!$B321*LN(10/$B$4)/LN($B$5/$B$4)</f>
        <v>#DIV/0!</v>
      </c>
      <c r="D321" s="89" t="e">
        <f t="shared" si="80"/>
        <v>#DIV/0!</v>
      </c>
      <c r="E321" s="89" t="e">
        <f t="shared" si="81"/>
        <v>#DIV/0!</v>
      </c>
      <c r="F321" s="89" t="e">
        <f t="shared" si="82"/>
        <v>#DIV/0!</v>
      </c>
      <c r="G321" s="89" t="e">
        <f t="shared" si="83"/>
        <v>#DIV/0!</v>
      </c>
      <c r="H321" s="138" t="e">
        <f>IF('Emission Calculations'!$B$9="flat",IF(0.053*'Wind Calculations'!$C321&gt;$B$3,58*('Wind Calculations'!$C321-$B$3)^2+25*('Wind Calculations'!$C321-$B$3),0),IF(D321&gt;$B$3,(58*(D321-$B$3)^2+25*(D321-$B$3))*$B$7,0)+IF(E321&gt;$B$3,(58*(E321-$B$3)^2+25*(E321-$B$3))*$C$7,0)+IF(F321&gt;$B$3,(58*(F321-$B$3)^2+25*(F321-$B$3))*$D$7,0)+IF(G321&gt;$B$3,(58*(G321-$B$3)^2+25*(G321-$B$3))*$E$7,0))</f>
        <v>#DIV/0!</v>
      </c>
      <c r="I321" s="138" t="e">
        <f>IF('Emission Calculations'!$B$9="flat",IF(0.056*'Wind Calculations'!$C321&gt;$B$3,1,0),IF(OR(D321&gt;$B$3,E321&gt;$B$3,F321&gt;$B$3,AND((G321&gt;$B$3),$B$7&gt;0)),1,0))</f>
        <v>#DIV/0!</v>
      </c>
      <c r="J321" s="139"/>
      <c r="K321" s="148"/>
      <c r="L321" s="136"/>
      <c r="M321" s="89" t="e">
        <f>'Wind Calculations'!$L321*LN(10/$L$4)/LN($L$5/$L$4)</f>
        <v>#DIV/0!</v>
      </c>
      <c r="N321" s="89" t="e">
        <f t="shared" si="84"/>
        <v>#DIV/0!</v>
      </c>
      <c r="O321" s="89" t="e">
        <f t="shared" si="85"/>
        <v>#DIV/0!</v>
      </c>
      <c r="P321" s="89" t="e">
        <f t="shared" si="86"/>
        <v>#DIV/0!</v>
      </c>
      <c r="Q321" s="89" t="e">
        <f t="shared" si="87"/>
        <v>#DIV/0!</v>
      </c>
      <c r="R321" s="89" t="e">
        <f>IF('Emission Calculations'!$C$9="flat",IF(0.053*'Wind Calculations'!$M321&gt;$L$3,58*('Wind Calculations'!$M321-$L$3)^2+25*('Wind Calculations'!$M321-$L$3),0),IF(N321&gt;$L$3,(58*(N321-$L$3)^2+25*(N321-$L$3))*$L$7,0)+IF(O321&gt;$L$3,(58*(O321-$L$3)^2+25*(O321-$L$3))*$M$7,0)+IF(P321&gt;$L$3,(58*(P321-$L$3)^2+25*(P321-$L$3))*$N$7,0)+IF(Q321&gt;$L$3,(58*(Q321-$L$3)^2+25*(Q321-$L$3))*$O$7,0))</f>
        <v>#DIV/0!</v>
      </c>
      <c r="S321" s="89" t="e">
        <f>IF('Emission Calculations'!$C$9="flat",IF(0.056*'Wind Calculations'!$M321&gt;$L$3,1,0),IF(OR(N321&gt;$L$3,O321&gt;$L$3,P321&gt;$L$3,AND((Q321&gt;$L$3),$L$7&gt;0)),1,0))</f>
        <v>#DIV/0!</v>
      </c>
      <c r="T321" s="47"/>
      <c r="U321" s="148"/>
      <c r="V321" s="136"/>
      <c r="W321" s="89" t="e">
        <f>'Wind Calculations'!$V321*LN(10/$V$4)/LN($V$5/$V$4)</f>
        <v>#DIV/0!</v>
      </c>
      <c r="X321" s="89" t="e">
        <f t="shared" si="88"/>
        <v>#DIV/0!</v>
      </c>
      <c r="Y321" s="89" t="e">
        <f t="shared" si="89"/>
        <v>#DIV/0!</v>
      </c>
      <c r="Z321" s="89" t="e">
        <f t="shared" si="90"/>
        <v>#DIV/0!</v>
      </c>
      <c r="AA321" s="89" t="e">
        <f t="shared" si="91"/>
        <v>#DIV/0!</v>
      </c>
      <c r="AB321" s="89" t="e">
        <f>IF('Emission Calculations'!$D$9="flat",IF(0.053*'Wind Calculations'!$W321&gt;$V$3,58*('Wind Calculations'!$W321-$L$3)^2+25*('Wind Calculations'!$W321-$L$3),0),IF(X321&gt;$L$3,(58*(X321-$L$3)^2+25*(X321-$L$3))*$V$7,0)+IF(Y321&gt;$V$3,(58*(Y321-$V$3)^2+25*(Y321-$V$3))*$W$7,0)+IF(Z321&gt;$V$3,(58*(Z321-$V$3)^2+25*(Z321-$V$3))*$X$7,0)+IF(AA321&gt;$V$3,(58*(AA321-$V$3)^2+25*(AA321-$V$3))*$Y$7,0))</f>
        <v>#DIV/0!</v>
      </c>
      <c r="AC321" s="89" t="e">
        <f>IF('Emission Calculations'!$D$9="flat",IF(0.056*'Wind Calculations'!$W321&gt;$V$3,1,0),IF(OR(X321&gt;$V$3,Y321&gt;$V$3,Z321&gt;$V$3,AND((AA321&gt;$V$3),$V$7&gt;0)),1,0))</f>
        <v>#DIV/0!</v>
      </c>
      <c r="AD321" s="47"/>
      <c r="AE321" s="148"/>
      <c r="AF321" s="136"/>
      <c r="AG321" s="89" t="e">
        <f>'Wind Calculations'!$AF321*LN(10/$AF$4)/LN($AF$5/$AF$4)</f>
        <v>#DIV/0!</v>
      </c>
      <c r="AH321" s="89" t="e">
        <f t="shared" si="92"/>
        <v>#DIV/0!</v>
      </c>
      <c r="AI321" s="89" t="e">
        <f t="shared" si="93"/>
        <v>#DIV/0!</v>
      </c>
      <c r="AJ321" s="89" t="e">
        <f t="shared" si="94"/>
        <v>#DIV/0!</v>
      </c>
      <c r="AK321" s="89" t="e">
        <f t="shared" si="95"/>
        <v>#DIV/0!</v>
      </c>
      <c r="AL321" s="89" t="e">
        <f>IF('Emission Calculations'!$E$9="flat",IF(0.053*'Wind Calculations'!$AG321&gt;$AF$3,58*('Wind Calculations'!$AG321-$AF$3)^2+25*('Wind Calculations'!$AG321-$AF$3),0),IF(AH321&gt;$AF$3,(58*(AH321-$AF$3)^2+25*(AH321-$AF$3))*$AF$7,0)+IF(AI321&gt;$AF$3,(58*(AI321-$AF$3)^2+25*(AI321-$AF$3))*$AG$7,0)+IF(AJ321&gt;$AF$3,(58*(AJ321-$AF$3)^2+25*(AJ321-$AF$3))*$AH$7,0)+IF(AK321&gt;$AF$3,(58*(AK321-$AF$3)^2+25*(AK321-$AF$3))*$AI$7,0))</f>
        <v>#DIV/0!</v>
      </c>
      <c r="AM321" s="89" t="e">
        <f>IF('Emission Calculations'!$E$9="flat",IF(0.056*'Wind Calculations'!$AG321&gt;$AF$3,1,0),IF(OR(AH321&gt;$AF$3,AI321&gt;$AF$3,AJ321&gt;$AF$3,AND((AK321&gt;$AF$3),$AF$7&gt;0)),1,0))</f>
        <v>#DIV/0!</v>
      </c>
      <c r="AN321" s="47"/>
      <c r="AO321" s="148"/>
      <c r="AP321" s="136"/>
      <c r="AQ321" s="89" t="e">
        <f>'Wind Calculations'!$AP321*LN(10/$AP$4)/LN($AP$5/$AP$4)</f>
        <v>#DIV/0!</v>
      </c>
      <c r="AR321" s="89" t="e">
        <f t="shared" si="96"/>
        <v>#DIV/0!</v>
      </c>
      <c r="AS321" s="89" t="e">
        <f t="shared" si="97"/>
        <v>#DIV/0!</v>
      </c>
      <c r="AT321" s="89" t="e">
        <f t="shared" si="98"/>
        <v>#DIV/0!</v>
      </c>
      <c r="AU321" s="89" t="e">
        <f t="shared" si="99"/>
        <v>#DIV/0!</v>
      </c>
      <c r="AV321" s="89" t="e">
        <f>IF('Emission Calculations'!$F$9="flat",IF(0.053*'Wind Calculations'!$AQ321&gt;$AP$3,58*('Wind Calculations'!$AQ321-$AP$3)^2+25*('Wind Calculations'!$AQ321-$AP$3),0),IF(AR321&gt;$AP$3,(58*(AR321-$AP$3)^2+25*(AR321-$AP$3))*$AP$7,0)+IF(AS321&gt;$AP$3,(58*(AS321-$AP$3)^2+25*(AS321-$AP$3))*$AQ$7,0)+IF(AT321&gt;$AP$3,(58*(AT321-$AP$3)^2+25*(AT321-$AP$3))*$AR$7,0)+IF(AU321&gt;$AP$3,(58*(AU321-$AP$3)^2+25*(AU321-$AP$3))*$AS$7,0))</f>
        <v>#DIV/0!</v>
      </c>
      <c r="AW321" s="89" t="e">
        <f>IF('Emission Calculations'!$F$9="flat",IF(0.056*'Wind Calculations'!$AQ321&gt;$AP$3,1,0),IF(OR(AR321&gt;$AP$3,AS321&gt;$AP$3,AT321&gt;$AP$3,AND((AU321&gt;$AP$3),$AP$7&gt;0)),1,0))</f>
        <v>#DIV/0!</v>
      </c>
    </row>
    <row r="322" spans="1:49">
      <c r="A322" s="148"/>
      <c r="B322" s="136"/>
      <c r="C322" s="89" t="e">
        <f>'Wind Calculations'!$B322*LN(10/$B$4)/LN($B$5/$B$4)</f>
        <v>#DIV/0!</v>
      </c>
      <c r="D322" s="89" t="e">
        <f t="shared" si="80"/>
        <v>#DIV/0!</v>
      </c>
      <c r="E322" s="89" t="e">
        <f t="shared" si="81"/>
        <v>#DIV/0!</v>
      </c>
      <c r="F322" s="89" t="e">
        <f t="shared" si="82"/>
        <v>#DIV/0!</v>
      </c>
      <c r="G322" s="89" t="e">
        <f t="shared" si="83"/>
        <v>#DIV/0!</v>
      </c>
      <c r="H322" s="138" t="e">
        <f>IF('Emission Calculations'!$B$9="flat",IF(0.053*'Wind Calculations'!$C322&gt;$B$3,58*('Wind Calculations'!$C322-$B$3)^2+25*('Wind Calculations'!$C322-$B$3),0),IF(D322&gt;$B$3,(58*(D322-$B$3)^2+25*(D322-$B$3))*$B$7,0)+IF(E322&gt;$B$3,(58*(E322-$B$3)^2+25*(E322-$B$3))*$C$7,0)+IF(F322&gt;$B$3,(58*(F322-$B$3)^2+25*(F322-$B$3))*$D$7,0)+IF(G322&gt;$B$3,(58*(G322-$B$3)^2+25*(G322-$B$3))*$E$7,0))</f>
        <v>#DIV/0!</v>
      </c>
      <c r="I322" s="138" t="e">
        <f>IF('Emission Calculations'!$B$9="flat",IF(0.056*'Wind Calculations'!$C322&gt;$B$3,1,0),IF(OR(D322&gt;$B$3,E322&gt;$B$3,F322&gt;$B$3,AND((G322&gt;$B$3),$B$7&gt;0)),1,0))</f>
        <v>#DIV/0!</v>
      </c>
      <c r="J322" s="139"/>
      <c r="K322" s="148"/>
      <c r="L322" s="136"/>
      <c r="M322" s="89" t="e">
        <f>'Wind Calculations'!$L322*LN(10/$L$4)/LN($L$5/$L$4)</f>
        <v>#DIV/0!</v>
      </c>
      <c r="N322" s="89" t="e">
        <f t="shared" si="84"/>
        <v>#DIV/0!</v>
      </c>
      <c r="O322" s="89" t="e">
        <f t="shared" si="85"/>
        <v>#DIV/0!</v>
      </c>
      <c r="P322" s="89" t="e">
        <f t="shared" si="86"/>
        <v>#DIV/0!</v>
      </c>
      <c r="Q322" s="89" t="e">
        <f t="shared" si="87"/>
        <v>#DIV/0!</v>
      </c>
      <c r="R322" s="89" t="e">
        <f>IF('Emission Calculations'!$C$9="flat",IF(0.053*'Wind Calculations'!$M322&gt;$L$3,58*('Wind Calculations'!$M322-$L$3)^2+25*('Wind Calculations'!$M322-$L$3),0),IF(N322&gt;$L$3,(58*(N322-$L$3)^2+25*(N322-$L$3))*$L$7,0)+IF(O322&gt;$L$3,(58*(O322-$L$3)^2+25*(O322-$L$3))*$M$7,0)+IF(P322&gt;$L$3,(58*(P322-$L$3)^2+25*(P322-$L$3))*$N$7,0)+IF(Q322&gt;$L$3,(58*(Q322-$L$3)^2+25*(Q322-$L$3))*$O$7,0))</f>
        <v>#DIV/0!</v>
      </c>
      <c r="S322" s="89" t="e">
        <f>IF('Emission Calculations'!$C$9="flat",IF(0.056*'Wind Calculations'!$M322&gt;$L$3,1,0),IF(OR(N322&gt;$L$3,O322&gt;$L$3,P322&gt;$L$3,AND((Q322&gt;$L$3),$L$7&gt;0)),1,0))</f>
        <v>#DIV/0!</v>
      </c>
      <c r="T322" s="47"/>
      <c r="U322" s="148"/>
      <c r="V322" s="136"/>
      <c r="W322" s="89" t="e">
        <f>'Wind Calculations'!$V322*LN(10/$V$4)/LN($V$5/$V$4)</f>
        <v>#DIV/0!</v>
      </c>
      <c r="X322" s="89" t="e">
        <f t="shared" si="88"/>
        <v>#DIV/0!</v>
      </c>
      <c r="Y322" s="89" t="e">
        <f t="shared" si="89"/>
        <v>#DIV/0!</v>
      </c>
      <c r="Z322" s="89" t="e">
        <f t="shared" si="90"/>
        <v>#DIV/0!</v>
      </c>
      <c r="AA322" s="89" t="e">
        <f t="shared" si="91"/>
        <v>#DIV/0!</v>
      </c>
      <c r="AB322" s="89" t="e">
        <f>IF('Emission Calculations'!$D$9="flat",IF(0.053*'Wind Calculations'!$W322&gt;$V$3,58*('Wind Calculations'!$W322-$L$3)^2+25*('Wind Calculations'!$W322-$L$3),0),IF(X322&gt;$L$3,(58*(X322-$L$3)^2+25*(X322-$L$3))*$V$7,0)+IF(Y322&gt;$V$3,(58*(Y322-$V$3)^2+25*(Y322-$V$3))*$W$7,0)+IF(Z322&gt;$V$3,(58*(Z322-$V$3)^2+25*(Z322-$V$3))*$X$7,0)+IF(AA322&gt;$V$3,(58*(AA322-$V$3)^2+25*(AA322-$V$3))*$Y$7,0))</f>
        <v>#DIV/0!</v>
      </c>
      <c r="AC322" s="89" t="e">
        <f>IF('Emission Calculations'!$D$9="flat",IF(0.056*'Wind Calculations'!$W322&gt;$V$3,1,0),IF(OR(X322&gt;$V$3,Y322&gt;$V$3,Z322&gt;$V$3,AND((AA322&gt;$V$3),$V$7&gt;0)),1,0))</f>
        <v>#DIV/0!</v>
      </c>
      <c r="AD322" s="47"/>
      <c r="AE322" s="148"/>
      <c r="AF322" s="136"/>
      <c r="AG322" s="89" t="e">
        <f>'Wind Calculations'!$AF322*LN(10/$AF$4)/LN($AF$5/$AF$4)</f>
        <v>#DIV/0!</v>
      </c>
      <c r="AH322" s="89" t="e">
        <f t="shared" si="92"/>
        <v>#DIV/0!</v>
      </c>
      <c r="AI322" s="89" t="e">
        <f t="shared" si="93"/>
        <v>#DIV/0!</v>
      </c>
      <c r="AJ322" s="89" t="e">
        <f t="shared" si="94"/>
        <v>#DIV/0!</v>
      </c>
      <c r="AK322" s="89" t="e">
        <f t="shared" si="95"/>
        <v>#DIV/0!</v>
      </c>
      <c r="AL322" s="89" t="e">
        <f>IF('Emission Calculations'!$E$9="flat",IF(0.053*'Wind Calculations'!$AG322&gt;$AF$3,58*('Wind Calculations'!$AG322-$AF$3)^2+25*('Wind Calculations'!$AG322-$AF$3),0),IF(AH322&gt;$AF$3,(58*(AH322-$AF$3)^2+25*(AH322-$AF$3))*$AF$7,0)+IF(AI322&gt;$AF$3,(58*(AI322-$AF$3)^2+25*(AI322-$AF$3))*$AG$7,0)+IF(AJ322&gt;$AF$3,(58*(AJ322-$AF$3)^2+25*(AJ322-$AF$3))*$AH$7,0)+IF(AK322&gt;$AF$3,(58*(AK322-$AF$3)^2+25*(AK322-$AF$3))*$AI$7,0))</f>
        <v>#DIV/0!</v>
      </c>
      <c r="AM322" s="89" t="e">
        <f>IF('Emission Calculations'!$E$9="flat",IF(0.056*'Wind Calculations'!$AG322&gt;$AF$3,1,0),IF(OR(AH322&gt;$AF$3,AI322&gt;$AF$3,AJ322&gt;$AF$3,AND((AK322&gt;$AF$3),$AF$7&gt;0)),1,0))</f>
        <v>#DIV/0!</v>
      </c>
      <c r="AN322" s="47"/>
      <c r="AO322" s="148"/>
      <c r="AP322" s="136"/>
      <c r="AQ322" s="89" t="e">
        <f>'Wind Calculations'!$AP322*LN(10/$AP$4)/LN($AP$5/$AP$4)</f>
        <v>#DIV/0!</v>
      </c>
      <c r="AR322" s="89" t="e">
        <f t="shared" si="96"/>
        <v>#DIV/0!</v>
      </c>
      <c r="AS322" s="89" t="e">
        <f t="shared" si="97"/>
        <v>#DIV/0!</v>
      </c>
      <c r="AT322" s="89" t="e">
        <f t="shared" si="98"/>
        <v>#DIV/0!</v>
      </c>
      <c r="AU322" s="89" t="e">
        <f t="shared" si="99"/>
        <v>#DIV/0!</v>
      </c>
      <c r="AV322" s="89" t="e">
        <f>IF('Emission Calculations'!$F$9="flat",IF(0.053*'Wind Calculations'!$AQ322&gt;$AP$3,58*('Wind Calculations'!$AQ322-$AP$3)^2+25*('Wind Calculations'!$AQ322-$AP$3),0),IF(AR322&gt;$AP$3,(58*(AR322-$AP$3)^2+25*(AR322-$AP$3))*$AP$7,0)+IF(AS322&gt;$AP$3,(58*(AS322-$AP$3)^2+25*(AS322-$AP$3))*$AQ$7,0)+IF(AT322&gt;$AP$3,(58*(AT322-$AP$3)^2+25*(AT322-$AP$3))*$AR$7,0)+IF(AU322&gt;$AP$3,(58*(AU322-$AP$3)^2+25*(AU322-$AP$3))*$AS$7,0))</f>
        <v>#DIV/0!</v>
      </c>
      <c r="AW322" s="89" t="e">
        <f>IF('Emission Calculations'!$F$9="flat",IF(0.056*'Wind Calculations'!$AQ322&gt;$AP$3,1,0),IF(OR(AR322&gt;$AP$3,AS322&gt;$AP$3,AT322&gt;$AP$3,AND((AU322&gt;$AP$3),$AP$7&gt;0)),1,0))</f>
        <v>#DIV/0!</v>
      </c>
    </row>
    <row r="323" spans="1:49">
      <c r="A323" s="148"/>
      <c r="B323" s="136"/>
      <c r="C323" s="89" t="e">
        <f>'Wind Calculations'!$B323*LN(10/$B$4)/LN($B$5/$B$4)</f>
        <v>#DIV/0!</v>
      </c>
      <c r="D323" s="89" t="e">
        <f t="shared" si="80"/>
        <v>#DIV/0!</v>
      </c>
      <c r="E323" s="89" t="e">
        <f t="shared" si="81"/>
        <v>#DIV/0!</v>
      </c>
      <c r="F323" s="89" t="e">
        <f t="shared" si="82"/>
        <v>#DIV/0!</v>
      </c>
      <c r="G323" s="89" t="e">
        <f t="shared" si="83"/>
        <v>#DIV/0!</v>
      </c>
      <c r="H323" s="138" t="e">
        <f>IF('Emission Calculations'!$B$9="flat",IF(0.053*'Wind Calculations'!$C323&gt;$B$3,58*('Wind Calculations'!$C323-$B$3)^2+25*('Wind Calculations'!$C323-$B$3),0),IF(D323&gt;$B$3,(58*(D323-$B$3)^2+25*(D323-$B$3))*$B$7,0)+IF(E323&gt;$B$3,(58*(E323-$B$3)^2+25*(E323-$B$3))*$C$7,0)+IF(F323&gt;$B$3,(58*(F323-$B$3)^2+25*(F323-$B$3))*$D$7,0)+IF(G323&gt;$B$3,(58*(G323-$B$3)^2+25*(G323-$B$3))*$E$7,0))</f>
        <v>#DIV/0!</v>
      </c>
      <c r="I323" s="138" t="e">
        <f>IF('Emission Calculations'!$B$9="flat",IF(0.056*'Wind Calculations'!$C323&gt;$B$3,1,0),IF(OR(D323&gt;$B$3,E323&gt;$B$3,F323&gt;$B$3,AND((G323&gt;$B$3),$B$7&gt;0)),1,0))</f>
        <v>#DIV/0!</v>
      </c>
      <c r="J323" s="139"/>
      <c r="K323" s="148"/>
      <c r="L323" s="136"/>
      <c r="M323" s="89" t="e">
        <f>'Wind Calculations'!$L323*LN(10/$L$4)/LN($L$5/$L$4)</f>
        <v>#DIV/0!</v>
      </c>
      <c r="N323" s="89" t="e">
        <f t="shared" si="84"/>
        <v>#DIV/0!</v>
      </c>
      <c r="O323" s="89" t="e">
        <f t="shared" si="85"/>
        <v>#DIV/0!</v>
      </c>
      <c r="P323" s="89" t="e">
        <f t="shared" si="86"/>
        <v>#DIV/0!</v>
      </c>
      <c r="Q323" s="89" t="e">
        <f t="shared" si="87"/>
        <v>#DIV/0!</v>
      </c>
      <c r="R323" s="89" t="e">
        <f>IF('Emission Calculations'!$C$9="flat",IF(0.053*'Wind Calculations'!$M323&gt;$L$3,58*('Wind Calculations'!$M323-$L$3)^2+25*('Wind Calculations'!$M323-$L$3),0),IF(N323&gt;$L$3,(58*(N323-$L$3)^2+25*(N323-$L$3))*$L$7,0)+IF(O323&gt;$L$3,(58*(O323-$L$3)^2+25*(O323-$L$3))*$M$7,0)+IF(P323&gt;$L$3,(58*(P323-$L$3)^2+25*(P323-$L$3))*$N$7,0)+IF(Q323&gt;$L$3,(58*(Q323-$L$3)^2+25*(Q323-$L$3))*$O$7,0))</f>
        <v>#DIV/0!</v>
      </c>
      <c r="S323" s="89" t="e">
        <f>IF('Emission Calculations'!$C$9="flat",IF(0.056*'Wind Calculations'!$M323&gt;$L$3,1,0),IF(OR(N323&gt;$L$3,O323&gt;$L$3,P323&gt;$L$3,AND((Q323&gt;$L$3),$L$7&gt;0)),1,0))</f>
        <v>#DIV/0!</v>
      </c>
      <c r="T323" s="47"/>
      <c r="U323" s="148"/>
      <c r="V323" s="136"/>
      <c r="W323" s="89" t="e">
        <f>'Wind Calculations'!$V323*LN(10/$V$4)/LN($V$5/$V$4)</f>
        <v>#DIV/0!</v>
      </c>
      <c r="X323" s="89" t="e">
        <f t="shared" si="88"/>
        <v>#DIV/0!</v>
      </c>
      <c r="Y323" s="89" t="e">
        <f t="shared" si="89"/>
        <v>#DIV/0!</v>
      </c>
      <c r="Z323" s="89" t="e">
        <f t="shared" si="90"/>
        <v>#DIV/0!</v>
      </c>
      <c r="AA323" s="89" t="e">
        <f t="shared" si="91"/>
        <v>#DIV/0!</v>
      </c>
      <c r="AB323" s="89" t="e">
        <f>IF('Emission Calculations'!$D$9="flat",IF(0.053*'Wind Calculations'!$W323&gt;$V$3,58*('Wind Calculations'!$W323-$L$3)^2+25*('Wind Calculations'!$W323-$L$3),0),IF(X323&gt;$L$3,(58*(X323-$L$3)^2+25*(X323-$L$3))*$V$7,0)+IF(Y323&gt;$V$3,(58*(Y323-$V$3)^2+25*(Y323-$V$3))*$W$7,0)+IF(Z323&gt;$V$3,(58*(Z323-$V$3)^2+25*(Z323-$V$3))*$X$7,0)+IF(AA323&gt;$V$3,(58*(AA323-$V$3)^2+25*(AA323-$V$3))*$Y$7,0))</f>
        <v>#DIV/0!</v>
      </c>
      <c r="AC323" s="89" t="e">
        <f>IF('Emission Calculations'!$D$9="flat",IF(0.056*'Wind Calculations'!$W323&gt;$V$3,1,0),IF(OR(X323&gt;$V$3,Y323&gt;$V$3,Z323&gt;$V$3,AND((AA323&gt;$V$3),$V$7&gt;0)),1,0))</f>
        <v>#DIV/0!</v>
      </c>
      <c r="AD323" s="47"/>
      <c r="AE323" s="148"/>
      <c r="AF323" s="136"/>
      <c r="AG323" s="89" t="e">
        <f>'Wind Calculations'!$AF323*LN(10/$AF$4)/LN($AF$5/$AF$4)</f>
        <v>#DIV/0!</v>
      </c>
      <c r="AH323" s="89" t="e">
        <f t="shared" si="92"/>
        <v>#DIV/0!</v>
      </c>
      <c r="AI323" s="89" t="e">
        <f t="shared" si="93"/>
        <v>#DIV/0!</v>
      </c>
      <c r="AJ323" s="89" t="e">
        <f t="shared" si="94"/>
        <v>#DIV/0!</v>
      </c>
      <c r="AK323" s="89" t="e">
        <f t="shared" si="95"/>
        <v>#DIV/0!</v>
      </c>
      <c r="AL323" s="89" t="e">
        <f>IF('Emission Calculations'!$E$9="flat",IF(0.053*'Wind Calculations'!$AG323&gt;$AF$3,58*('Wind Calculations'!$AG323-$AF$3)^2+25*('Wind Calculations'!$AG323-$AF$3),0),IF(AH323&gt;$AF$3,(58*(AH323-$AF$3)^2+25*(AH323-$AF$3))*$AF$7,0)+IF(AI323&gt;$AF$3,(58*(AI323-$AF$3)^2+25*(AI323-$AF$3))*$AG$7,0)+IF(AJ323&gt;$AF$3,(58*(AJ323-$AF$3)^2+25*(AJ323-$AF$3))*$AH$7,0)+IF(AK323&gt;$AF$3,(58*(AK323-$AF$3)^2+25*(AK323-$AF$3))*$AI$7,0))</f>
        <v>#DIV/0!</v>
      </c>
      <c r="AM323" s="89" t="e">
        <f>IF('Emission Calculations'!$E$9="flat",IF(0.056*'Wind Calculations'!$AG323&gt;$AF$3,1,0),IF(OR(AH323&gt;$AF$3,AI323&gt;$AF$3,AJ323&gt;$AF$3,AND((AK323&gt;$AF$3),$AF$7&gt;0)),1,0))</f>
        <v>#DIV/0!</v>
      </c>
      <c r="AN323" s="47"/>
      <c r="AO323" s="148"/>
      <c r="AP323" s="136"/>
      <c r="AQ323" s="89" t="e">
        <f>'Wind Calculations'!$AP323*LN(10/$AP$4)/LN($AP$5/$AP$4)</f>
        <v>#DIV/0!</v>
      </c>
      <c r="AR323" s="89" t="e">
        <f t="shared" si="96"/>
        <v>#DIV/0!</v>
      </c>
      <c r="AS323" s="89" t="e">
        <f t="shared" si="97"/>
        <v>#DIV/0!</v>
      </c>
      <c r="AT323" s="89" t="e">
        <f t="shared" si="98"/>
        <v>#DIV/0!</v>
      </c>
      <c r="AU323" s="89" t="e">
        <f t="shared" si="99"/>
        <v>#DIV/0!</v>
      </c>
      <c r="AV323" s="89" t="e">
        <f>IF('Emission Calculations'!$F$9="flat",IF(0.053*'Wind Calculations'!$AQ323&gt;$AP$3,58*('Wind Calculations'!$AQ323-$AP$3)^2+25*('Wind Calculations'!$AQ323-$AP$3),0),IF(AR323&gt;$AP$3,(58*(AR323-$AP$3)^2+25*(AR323-$AP$3))*$AP$7,0)+IF(AS323&gt;$AP$3,(58*(AS323-$AP$3)^2+25*(AS323-$AP$3))*$AQ$7,0)+IF(AT323&gt;$AP$3,(58*(AT323-$AP$3)^2+25*(AT323-$AP$3))*$AR$7,0)+IF(AU323&gt;$AP$3,(58*(AU323-$AP$3)^2+25*(AU323-$AP$3))*$AS$7,0))</f>
        <v>#DIV/0!</v>
      </c>
      <c r="AW323" s="89" t="e">
        <f>IF('Emission Calculations'!$F$9="flat",IF(0.056*'Wind Calculations'!$AQ323&gt;$AP$3,1,0),IF(OR(AR323&gt;$AP$3,AS323&gt;$AP$3,AT323&gt;$AP$3,AND((AU323&gt;$AP$3),$AP$7&gt;0)),1,0))</f>
        <v>#DIV/0!</v>
      </c>
    </row>
    <row r="324" spans="1:49">
      <c r="A324" s="148"/>
      <c r="B324" s="136"/>
      <c r="C324" s="89" t="e">
        <f>'Wind Calculations'!$B324*LN(10/$B$4)/LN($B$5/$B$4)</f>
        <v>#DIV/0!</v>
      </c>
      <c r="D324" s="89" t="e">
        <f t="shared" si="80"/>
        <v>#DIV/0!</v>
      </c>
      <c r="E324" s="89" t="e">
        <f t="shared" si="81"/>
        <v>#DIV/0!</v>
      </c>
      <c r="F324" s="89" t="e">
        <f t="shared" si="82"/>
        <v>#DIV/0!</v>
      </c>
      <c r="G324" s="89" t="e">
        <f t="shared" si="83"/>
        <v>#DIV/0!</v>
      </c>
      <c r="H324" s="138" t="e">
        <f>IF('Emission Calculations'!$B$9="flat",IF(0.053*'Wind Calculations'!$C324&gt;$B$3,58*('Wind Calculations'!$C324-$B$3)^2+25*('Wind Calculations'!$C324-$B$3),0),IF(D324&gt;$B$3,(58*(D324-$B$3)^2+25*(D324-$B$3))*$B$7,0)+IF(E324&gt;$B$3,(58*(E324-$B$3)^2+25*(E324-$B$3))*$C$7,0)+IF(F324&gt;$B$3,(58*(F324-$B$3)^2+25*(F324-$B$3))*$D$7,0)+IF(G324&gt;$B$3,(58*(G324-$B$3)^2+25*(G324-$B$3))*$E$7,0))</f>
        <v>#DIV/0!</v>
      </c>
      <c r="I324" s="138" t="e">
        <f>IF('Emission Calculations'!$B$9="flat",IF(0.056*'Wind Calculations'!$C324&gt;$B$3,1,0),IF(OR(D324&gt;$B$3,E324&gt;$B$3,F324&gt;$B$3,AND((G324&gt;$B$3),$B$7&gt;0)),1,0))</f>
        <v>#DIV/0!</v>
      </c>
      <c r="J324" s="139"/>
      <c r="K324" s="148"/>
      <c r="L324" s="136"/>
      <c r="M324" s="89" t="e">
        <f>'Wind Calculations'!$L324*LN(10/$L$4)/LN($L$5/$L$4)</f>
        <v>#DIV/0!</v>
      </c>
      <c r="N324" s="89" t="e">
        <f t="shared" si="84"/>
        <v>#DIV/0!</v>
      </c>
      <c r="O324" s="89" t="e">
        <f t="shared" si="85"/>
        <v>#DIV/0!</v>
      </c>
      <c r="P324" s="89" t="e">
        <f t="shared" si="86"/>
        <v>#DIV/0!</v>
      </c>
      <c r="Q324" s="89" t="e">
        <f t="shared" si="87"/>
        <v>#DIV/0!</v>
      </c>
      <c r="R324" s="89" t="e">
        <f>IF('Emission Calculations'!$C$9="flat",IF(0.053*'Wind Calculations'!$M324&gt;$L$3,58*('Wind Calculations'!$M324-$L$3)^2+25*('Wind Calculations'!$M324-$L$3),0),IF(N324&gt;$L$3,(58*(N324-$L$3)^2+25*(N324-$L$3))*$L$7,0)+IF(O324&gt;$L$3,(58*(O324-$L$3)^2+25*(O324-$L$3))*$M$7,0)+IF(P324&gt;$L$3,(58*(P324-$L$3)^2+25*(P324-$L$3))*$N$7,0)+IF(Q324&gt;$L$3,(58*(Q324-$L$3)^2+25*(Q324-$L$3))*$O$7,0))</f>
        <v>#DIV/0!</v>
      </c>
      <c r="S324" s="89" t="e">
        <f>IF('Emission Calculations'!$C$9="flat",IF(0.056*'Wind Calculations'!$M324&gt;$L$3,1,0),IF(OR(N324&gt;$L$3,O324&gt;$L$3,P324&gt;$L$3,AND((Q324&gt;$L$3),$L$7&gt;0)),1,0))</f>
        <v>#DIV/0!</v>
      </c>
      <c r="T324" s="47"/>
      <c r="U324" s="148"/>
      <c r="V324" s="136"/>
      <c r="W324" s="89" t="e">
        <f>'Wind Calculations'!$V324*LN(10/$V$4)/LN($V$5/$V$4)</f>
        <v>#DIV/0!</v>
      </c>
      <c r="X324" s="89" t="e">
        <f t="shared" si="88"/>
        <v>#DIV/0!</v>
      </c>
      <c r="Y324" s="89" t="e">
        <f t="shared" si="89"/>
        <v>#DIV/0!</v>
      </c>
      <c r="Z324" s="89" t="e">
        <f t="shared" si="90"/>
        <v>#DIV/0!</v>
      </c>
      <c r="AA324" s="89" t="e">
        <f t="shared" si="91"/>
        <v>#DIV/0!</v>
      </c>
      <c r="AB324" s="89" t="e">
        <f>IF('Emission Calculations'!$D$9="flat",IF(0.053*'Wind Calculations'!$W324&gt;$V$3,58*('Wind Calculations'!$W324-$L$3)^2+25*('Wind Calculations'!$W324-$L$3),0),IF(X324&gt;$L$3,(58*(X324-$L$3)^2+25*(X324-$L$3))*$V$7,0)+IF(Y324&gt;$V$3,(58*(Y324-$V$3)^2+25*(Y324-$V$3))*$W$7,0)+IF(Z324&gt;$V$3,(58*(Z324-$V$3)^2+25*(Z324-$V$3))*$X$7,0)+IF(AA324&gt;$V$3,(58*(AA324-$V$3)^2+25*(AA324-$V$3))*$Y$7,0))</f>
        <v>#DIV/0!</v>
      </c>
      <c r="AC324" s="89" t="e">
        <f>IF('Emission Calculations'!$D$9="flat",IF(0.056*'Wind Calculations'!$W324&gt;$V$3,1,0),IF(OR(X324&gt;$V$3,Y324&gt;$V$3,Z324&gt;$V$3,AND((AA324&gt;$V$3),$V$7&gt;0)),1,0))</f>
        <v>#DIV/0!</v>
      </c>
      <c r="AD324" s="47"/>
      <c r="AE324" s="148"/>
      <c r="AF324" s="136"/>
      <c r="AG324" s="89" t="e">
        <f>'Wind Calculations'!$AF324*LN(10/$AF$4)/LN($AF$5/$AF$4)</f>
        <v>#DIV/0!</v>
      </c>
      <c r="AH324" s="89" t="e">
        <f t="shared" si="92"/>
        <v>#DIV/0!</v>
      </c>
      <c r="AI324" s="89" t="e">
        <f t="shared" si="93"/>
        <v>#DIV/0!</v>
      </c>
      <c r="AJ324" s="89" t="e">
        <f t="shared" si="94"/>
        <v>#DIV/0!</v>
      </c>
      <c r="AK324" s="89" t="e">
        <f t="shared" si="95"/>
        <v>#DIV/0!</v>
      </c>
      <c r="AL324" s="89" t="e">
        <f>IF('Emission Calculations'!$E$9="flat",IF(0.053*'Wind Calculations'!$AG324&gt;$AF$3,58*('Wind Calculations'!$AG324-$AF$3)^2+25*('Wind Calculations'!$AG324-$AF$3),0),IF(AH324&gt;$AF$3,(58*(AH324-$AF$3)^2+25*(AH324-$AF$3))*$AF$7,0)+IF(AI324&gt;$AF$3,(58*(AI324-$AF$3)^2+25*(AI324-$AF$3))*$AG$7,0)+IF(AJ324&gt;$AF$3,(58*(AJ324-$AF$3)^2+25*(AJ324-$AF$3))*$AH$7,0)+IF(AK324&gt;$AF$3,(58*(AK324-$AF$3)^2+25*(AK324-$AF$3))*$AI$7,0))</f>
        <v>#DIV/0!</v>
      </c>
      <c r="AM324" s="89" t="e">
        <f>IF('Emission Calculations'!$E$9="flat",IF(0.056*'Wind Calculations'!$AG324&gt;$AF$3,1,0),IF(OR(AH324&gt;$AF$3,AI324&gt;$AF$3,AJ324&gt;$AF$3,AND((AK324&gt;$AF$3),$AF$7&gt;0)),1,0))</f>
        <v>#DIV/0!</v>
      </c>
      <c r="AN324" s="47"/>
      <c r="AO324" s="148"/>
      <c r="AP324" s="136"/>
      <c r="AQ324" s="89" t="e">
        <f>'Wind Calculations'!$AP324*LN(10/$AP$4)/LN($AP$5/$AP$4)</f>
        <v>#DIV/0!</v>
      </c>
      <c r="AR324" s="89" t="e">
        <f t="shared" si="96"/>
        <v>#DIV/0!</v>
      </c>
      <c r="AS324" s="89" t="e">
        <f t="shared" si="97"/>
        <v>#DIV/0!</v>
      </c>
      <c r="AT324" s="89" t="e">
        <f t="shared" si="98"/>
        <v>#DIV/0!</v>
      </c>
      <c r="AU324" s="89" t="e">
        <f t="shared" si="99"/>
        <v>#DIV/0!</v>
      </c>
      <c r="AV324" s="89" t="e">
        <f>IF('Emission Calculations'!$F$9="flat",IF(0.053*'Wind Calculations'!$AQ324&gt;$AP$3,58*('Wind Calculations'!$AQ324-$AP$3)^2+25*('Wind Calculations'!$AQ324-$AP$3),0),IF(AR324&gt;$AP$3,(58*(AR324-$AP$3)^2+25*(AR324-$AP$3))*$AP$7,0)+IF(AS324&gt;$AP$3,(58*(AS324-$AP$3)^2+25*(AS324-$AP$3))*$AQ$7,0)+IF(AT324&gt;$AP$3,(58*(AT324-$AP$3)^2+25*(AT324-$AP$3))*$AR$7,0)+IF(AU324&gt;$AP$3,(58*(AU324-$AP$3)^2+25*(AU324-$AP$3))*$AS$7,0))</f>
        <v>#DIV/0!</v>
      </c>
      <c r="AW324" s="89" t="e">
        <f>IF('Emission Calculations'!$F$9="flat",IF(0.056*'Wind Calculations'!$AQ324&gt;$AP$3,1,0),IF(OR(AR324&gt;$AP$3,AS324&gt;$AP$3,AT324&gt;$AP$3,AND((AU324&gt;$AP$3),$AP$7&gt;0)),1,0))</f>
        <v>#DIV/0!</v>
      </c>
    </row>
    <row r="325" spans="1:49">
      <c r="A325" s="148"/>
      <c r="B325" s="136"/>
      <c r="C325" s="89" t="e">
        <f>'Wind Calculations'!$B325*LN(10/$B$4)/LN($B$5/$B$4)</f>
        <v>#DIV/0!</v>
      </c>
      <c r="D325" s="89" t="e">
        <f t="shared" si="80"/>
        <v>#DIV/0!</v>
      </c>
      <c r="E325" s="89" t="e">
        <f t="shared" si="81"/>
        <v>#DIV/0!</v>
      </c>
      <c r="F325" s="89" t="e">
        <f t="shared" si="82"/>
        <v>#DIV/0!</v>
      </c>
      <c r="G325" s="89" t="e">
        <f t="shared" si="83"/>
        <v>#DIV/0!</v>
      </c>
      <c r="H325" s="138" t="e">
        <f>IF('Emission Calculations'!$B$9="flat",IF(0.053*'Wind Calculations'!$C325&gt;$B$3,58*('Wind Calculations'!$C325-$B$3)^2+25*('Wind Calculations'!$C325-$B$3),0),IF(D325&gt;$B$3,(58*(D325-$B$3)^2+25*(D325-$B$3))*$B$7,0)+IF(E325&gt;$B$3,(58*(E325-$B$3)^2+25*(E325-$B$3))*$C$7,0)+IF(F325&gt;$B$3,(58*(F325-$B$3)^2+25*(F325-$B$3))*$D$7,0)+IF(G325&gt;$B$3,(58*(G325-$B$3)^2+25*(G325-$B$3))*$E$7,0))</f>
        <v>#DIV/0!</v>
      </c>
      <c r="I325" s="138" t="e">
        <f>IF('Emission Calculations'!$B$9="flat",IF(0.056*'Wind Calculations'!$C325&gt;$B$3,1,0),IF(OR(D325&gt;$B$3,E325&gt;$B$3,F325&gt;$B$3,AND((G325&gt;$B$3),$B$7&gt;0)),1,0))</f>
        <v>#DIV/0!</v>
      </c>
      <c r="J325" s="139"/>
      <c r="K325" s="148"/>
      <c r="L325" s="136"/>
      <c r="M325" s="89" t="e">
        <f>'Wind Calculations'!$L325*LN(10/$L$4)/LN($L$5/$L$4)</f>
        <v>#DIV/0!</v>
      </c>
      <c r="N325" s="89" t="e">
        <f t="shared" si="84"/>
        <v>#DIV/0!</v>
      </c>
      <c r="O325" s="89" t="e">
        <f t="shared" si="85"/>
        <v>#DIV/0!</v>
      </c>
      <c r="P325" s="89" t="e">
        <f t="shared" si="86"/>
        <v>#DIV/0!</v>
      </c>
      <c r="Q325" s="89" t="e">
        <f t="shared" si="87"/>
        <v>#DIV/0!</v>
      </c>
      <c r="R325" s="89" t="e">
        <f>IF('Emission Calculations'!$C$9="flat",IF(0.053*'Wind Calculations'!$M325&gt;$L$3,58*('Wind Calculations'!$M325-$L$3)^2+25*('Wind Calculations'!$M325-$L$3),0),IF(N325&gt;$L$3,(58*(N325-$L$3)^2+25*(N325-$L$3))*$L$7,0)+IF(O325&gt;$L$3,(58*(O325-$L$3)^2+25*(O325-$L$3))*$M$7,0)+IF(P325&gt;$L$3,(58*(P325-$L$3)^2+25*(P325-$L$3))*$N$7,0)+IF(Q325&gt;$L$3,(58*(Q325-$L$3)^2+25*(Q325-$L$3))*$O$7,0))</f>
        <v>#DIV/0!</v>
      </c>
      <c r="S325" s="89" t="e">
        <f>IF('Emission Calculations'!$C$9="flat",IF(0.056*'Wind Calculations'!$M325&gt;$L$3,1,0),IF(OR(N325&gt;$L$3,O325&gt;$L$3,P325&gt;$L$3,AND((Q325&gt;$L$3),$L$7&gt;0)),1,0))</f>
        <v>#DIV/0!</v>
      </c>
      <c r="T325" s="47"/>
      <c r="U325" s="148"/>
      <c r="V325" s="136"/>
      <c r="W325" s="89" t="e">
        <f>'Wind Calculations'!$V325*LN(10/$V$4)/LN($V$5/$V$4)</f>
        <v>#DIV/0!</v>
      </c>
      <c r="X325" s="89" t="e">
        <f t="shared" si="88"/>
        <v>#DIV/0!</v>
      </c>
      <c r="Y325" s="89" t="e">
        <f t="shared" si="89"/>
        <v>#DIV/0!</v>
      </c>
      <c r="Z325" s="89" t="e">
        <f t="shared" si="90"/>
        <v>#DIV/0!</v>
      </c>
      <c r="AA325" s="89" t="e">
        <f t="shared" si="91"/>
        <v>#DIV/0!</v>
      </c>
      <c r="AB325" s="89" t="e">
        <f>IF('Emission Calculations'!$D$9="flat",IF(0.053*'Wind Calculations'!$W325&gt;$V$3,58*('Wind Calculations'!$W325-$L$3)^2+25*('Wind Calculations'!$W325-$L$3),0),IF(X325&gt;$L$3,(58*(X325-$L$3)^2+25*(X325-$L$3))*$V$7,0)+IF(Y325&gt;$V$3,(58*(Y325-$V$3)^2+25*(Y325-$V$3))*$W$7,0)+IF(Z325&gt;$V$3,(58*(Z325-$V$3)^2+25*(Z325-$V$3))*$X$7,0)+IF(AA325&gt;$V$3,(58*(AA325-$V$3)^2+25*(AA325-$V$3))*$Y$7,0))</f>
        <v>#DIV/0!</v>
      </c>
      <c r="AC325" s="89" t="e">
        <f>IF('Emission Calculations'!$D$9="flat",IF(0.056*'Wind Calculations'!$W325&gt;$V$3,1,0),IF(OR(X325&gt;$V$3,Y325&gt;$V$3,Z325&gt;$V$3,AND((AA325&gt;$V$3),$V$7&gt;0)),1,0))</f>
        <v>#DIV/0!</v>
      </c>
      <c r="AD325" s="47"/>
      <c r="AE325" s="148"/>
      <c r="AF325" s="136"/>
      <c r="AG325" s="89" t="e">
        <f>'Wind Calculations'!$AF325*LN(10/$AF$4)/LN($AF$5/$AF$4)</f>
        <v>#DIV/0!</v>
      </c>
      <c r="AH325" s="89" t="e">
        <f t="shared" si="92"/>
        <v>#DIV/0!</v>
      </c>
      <c r="AI325" s="89" t="e">
        <f t="shared" si="93"/>
        <v>#DIV/0!</v>
      </c>
      <c r="AJ325" s="89" t="e">
        <f t="shared" si="94"/>
        <v>#DIV/0!</v>
      </c>
      <c r="AK325" s="89" t="e">
        <f t="shared" si="95"/>
        <v>#DIV/0!</v>
      </c>
      <c r="AL325" s="89" t="e">
        <f>IF('Emission Calculations'!$E$9="flat",IF(0.053*'Wind Calculations'!$AG325&gt;$AF$3,58*('Wind Calculations'!$AG325-$AF$3)^2+25*('Wind Calculations'!$AG325-$AF$3),0),IF(AH325&gt;$AF$3,(58*(AH325-$AF$3)^2+25*(AH325-$AF$3))*$AF$7,0)+IF(AI325&gt;$AF$3,(58*(AI325-$AF$3)^2+25*(AI325-$AF$3))*$AG$7,0)+IF(AJ325&gt;$AF$3,(58*(AJ325-$AF$3)^2+25*(AJ325-$AF$3))*$AH$7,0)+IF(AK325&gt;$AF$3,(58*(AK325-$AF$3)^2+25*(AK325-$AF$3))*$AI$7,0))</f>
        <v>#DIV/0!</v>
      </c>
      <c r="AM325" s="89" t="e">
        <f>IF('Emission Calculations'!$E$9="flat",IF(0.056*'Wind Calculations'!$AG325&gt;$AF$3,1,0),IF(OR(AH325&gt;$AF$3,AI325&gt;$AF$3,AJ325&gt;$AF$3,AND((AK325&gt;$AF$3),$AF$7&gt;0)),1,0))</f>
        <v>#DIV/0!</v>
      </c>
      <c r="AN325" s="47"/>
      <c r="AO325" s="148"/>
      <c r="AP325" s="136"/>
      <c r="AQ325" s="89" t="e">
        <f>'Wind Calculations'!$AP325*LN(10/$AP$4)/LN($AP$5/$AP$4)</f>
        <v>#DIV/0!</v>
      </c>
      <c r="AR325" s="89" t="e">
        <f t="shared" si="96"/>
        <v>#DIV/0!</v>
      </c>
      <c r="AS325" s="89" t="e">
        <f t="shared" si="97"/>
        <v>#DIV/0!</v>
      </c>
      <c r="AT325" s="89" t="e">
        <f t="shared" si="98"/>
        <v>#DIV/0!</v>
      </c>
      <c r="AU325" s="89" t="e">
        <f t="shared" si="99"/>
        <v>#DIV/0!</v>
      </c>
      <c r="AV325" s="89" t="e">
        <f>IF('Emission Calculations'!$F$9="flat",IF(0.053*'Wind Calculations'!$AQ325&gt;$AP$3,58*('Wind Calculations'!$AQ325-$AP$3)^2+25*('Wind Calculations'!$AQ325-$AP$3),0),IF(AR325&gt;$AP$3,(58*(AR325-$AP$3)^2+25*(AR325-$AP$3))*$AP$7,0)+IF(AS325&gt;$AP$3,(58*(AS325-$AP$3)^2+25*(AS325-$AP$3))*$AQ$7,0)+IF(AT325&gt;$AP$3,(58*(AT325-$AP$3)^2+25*(AT325-$AP$3))*$AR$7,0)+IF(AU325&gt;$AP$3,(58*(AU325-$AP$3)^2+25*(AU325-$AP$3))*$AS$7,0))</f>
        <v>#DIV/0!</v>
      </c>
      <c r="AW325" s="89" t="e">
        <f>IF('Emission Calculations'!$F$9="flat",IF(0.056*'Wind Calculations'!$AQ325&gt;$AP$3,1,0),IF(OR(AR325&gt;$AP$3,AS325&gt;$AP$3,AT325&gt;$AP$3,AND((AU325&gt;$AP$3),$AP$7&gt;0)),1,0))</f>
        <v>#DIV/0!</v>
      </c>
    </row>
    <row r="326" spans="1:49">
      <c r="A326" s="148"/>
      <c r="B326" s="136"/>
      <c r="C326" s="89" t="e">
        <f>'Wind Calculations'!$B326*LN(10/$B$4)/LN($B$5/$B$4)</f>
        <v>#DIV/0!</v>
      </c>
      <c r="D326" s="89" t="e">
        <f t="shared" si="80"/>
        <v>#DIV/0!</v>
      </c>
      <c r="E326" s="89" t="e">
        <f t="shared" si="81"/>
        <v>#DIV/0!</v>
      </c>
      <c r="F326" s="89" t="e">
        <f t="shared" si="82"/>
        <v>#DIV/0!</v>
      </c>
      <c r="G326" s="89" t="e">
        <f t="shared" si="83"/>
        <v>#DIV/0!</v>
      </c>
      <c r="H326" s="138" t="e">
        <f>IF('Emission Calculations'!$B$9="flat",IF(0.053*'Wind Calculations'!$C326&gt;$B$3,58*('Wind Calculations'!$C326-$B$3)^2+25*('Wind Calculations'!$C326-$B$3),0),IF(D326&gt;$B$3,(58*(D326-$B$3)^2+25*(D326-$B$3))*$B$7,0)+IF(E326&gt;$B$3,(58*(E326-$B$3)^2+25*(E326-$B$3))*$C$7,0)+IF(F326&gt;$B$3,(58*(F326-$B$3)^2+25*(F326-$B$3))*$D$7,0)+IF(G326&gt;$B$3,(58*(G326-$B$3)^2+25*(G326-$B$3))*$E$7,0))</f>
        <v>#DIV/0!</v>
      </c>
      <c r="I326" s="138" t="e">
        <f>IF('Emission Calculations'!$B$9="flat",IF(0.056*'Wind Calculations'!$C326&gt;$B$3,1,0),IF(OR(D326&gt;$B$3,E326&gt;$B$3,F326&gt;$B$3,AND((G326&gt;$B$3),$B$7&gt;0)),1,0))</f>
        <v>#DIV/0!</v>
      </c>
      <c r="J326" s="139"/>
      <c r="K326" s="148"/>
      <c r="L326" s="136"/>
      <c r="M326" s="89" t="e">
        <f>'Wind Calculations'!$L326*LN(10/$L$4)/LN($L$5/$L$4)</f>
        <v>#DIV/0!</v>
      </c>
      <c r="N326" s="89" t="e">
        <f t="shared" si="84"/>
        <v>#DIV/0!</v>
      </c>
      <c r="O326" s="89" t="e">
        <f t="shared" si="85"/>
        <v>#DIV/0!</v>
      </c>
      <c r="P326" s="89" t="e">
        <f t="shared" si="86"/>
        <v>#DIV/0!</v>
      </c>
      <c r="Q326" s="89" t="e">
        <f t="shared" si="87"/>
        <v>#DIV/0!</v>
      </c>
      <c r="R326" s="89" t="e">
        <f>IF('Emission Calculations'!$C$9="flat",IF(0.053*'Wind Calculations'!$M326&gt;$L$3,58*('Wind Calculations'!$M326-$L$3)^2+25*('Wind Calculations'!$M326-$L$3),0),IF(N326&gt;$L$3,(58*(N326-$L$3)^2+25*(N326-$L$3))*$L$7,0)+IF(O326&gt;$L$3,(58*(O326-$L$3)^2+25*(O326-$L$3))*$M$7,0)+IF(P326&gt;$L$3,(58*(P326-$L$3)^2+25*(P326-$L$3))*$N$7,0)+IF(Q326&gt;$L$3,(58*(Q326-$L$3)^2+25*(Q326-$L$3))*$O$7,0))</f>
        <v>#DIV/0!</v>
      </c>
      <c r="S326" s="89" t="e">
        <f>IF('Emission Calculations'!$C$9="flat",IF(0.056*'Wind Calculations'!$M326&gt;$L$3,1,0),IF(OR(N326&gt;$L$3,O326&gt;$L$3,P326&gt;$L$3,AND((Q326&gt;$L$3),$L$7&gt;0)),1,0))</f>
        <v>#DIV/0!</v>
      </c>
      <c r="T326" s="47"/>
      <c r="U326" s="148"/>
      <c r="V326" s="136"/>
      <c r="W326" s="89" t="e">
        <f>'Wind Calculations'!$V326*LN(10/$V$4)/LN($V$5/$V$4)</f>
        <v>#DIV/0!</v>
      </c>
      <c r="X326" s="89" t="e">
        <f t="shared" si="88"/>
        <v>#DIV/0!</v>
      </c>
      <c r="Y326" s="89" t="e">
        <f t="shared" si="89"/>
        <v>#DIV/0!</v>
      </c>
      <c r="Z326" s="89" t="e">
        <f t="shared" si="90"/>
        <v>#DIV/0!</v>
      </c>
      <c r="AA326" s="89" t="e">
        <f t="shared" si="91"/>
        <v>#DIV/0!</v>
      </c>
      <c r="AB326" s="89" t="e">
        <f>IF('Emission Calculations'!$D$9="flat",IF(0.053*'Wind Calculations'!$W326&gt;$V$3,58*('Wind Calculations'!$W326-$L$3)^2+25*('Wind Calculations'!$W326-$L$3),0),IF(X326&gt;$L$3,(58*(X326-$L$3)^2+25*(X326-$L$3))*$V$7,0)+IF(Y326&gt;$V$3,(58*(Y326-$V$3)^2+25*(Y326-$V$3))*$W$7,0)+IF(Z326&gt;$V$3,(58*(Z326-$V$3)^2+25*(Z326-$V$3))*$X$7,0)+IF(AA326&gt;$V$3,(58*(AA326-$V$3)^2+25*(AA326-$V$3))*$Y$7,0))</f>
        <v>#DIV/0!</v>
      </c>
      <c r="AC326" s="89" t="e">
        <f>IF('Emission Calculations'!$D$9="flat",IF(0.056*'Wind Calculations'!$W326&gt;$V$3,1,0),IF(OR(X326&gt;$V$3,Y326&gt;$V$3,Z326&gt;$V$3,AND((AA326&gt;$V$3),$V$7&gt;0)),1,0))</f>
        <v>#DIV/0!</v>
      </c>
      <c r="AD326" s="47"/>
      <c r="AE326" s="148"/>
      <c r="AF326" s="136"/>
      <c r="AG326" s="89" t="e">
        <f>'Wind Calculations'!$AF326*LN(10/$AF$4)/LN($AF$5/$AF$4)</f>
        <v>#DIV/0!</v>
      </c>
      <c r="AH326" s="89" t="e">
        <f t="shared" si="92"/>
        <v>#DIV/0!</v>
      </c>
      <c r="AI326" s="89" t="e">
        <f t="shared" si="93"/>
        <v>#DIV/0!</v>
      </c>
      <c r="AJ326" s="89" t="e">
        <f t="shared" si="94"/>
        <v>#DIV/0!</v>
      </c>
      <c r="AK326" s="89" t="e">
        <f t="shared" si="95"/>
        <v>#DIV/0!</v>
      </c>
      <c r="AL326" s="89" t="e">
        <f>IF('Emission Calculations'!$E$9="flat",IF(0.053*'Wind Calculations'!$AG326&gt;$AF$3,58*('Wind Calculations'!$AG326-$AF$3)^2+25*('Wind Calculations'!$AG326-$AF$3),0),IF(AH326&gt;$AF$3,(58*(AH326-$AF$3)^2+25*(AH326-$AF$3))*$AF$7,0)+IF(AI326&gt;$AF$3,(58*(AI326-$AF$3)^2+25*(AI326-$AF$3))*$AG$7,0)+IF(AJ326&gt;$AF$3,(58*(AJ326-$AF$3)^2+25*(AJ326-$AF$3))*$AH$7,0)+IF(AK326&gt;$AF$3,(58*(AK326-$AF$3)^2+25*(AK326-$AF$3))*$AI$7,0))</f>
        <v>#DIV/0!</v>
      </c>
      <c r="AM326" s="89" t="e">
        <f>IF('Emission Calculations'!$E$9="flat",IF(0.056*'Wind Calculations'!$AG326&gt;$AF$3,1,0),IF(OR(AH326&gt;$AF$3,AI326&gt;$AF$3,AJ326&gt;$AF$3,AND((AK326&gt;$AF$3),$AF$7&gt;0)),1,0))</f>
        <v>#DIV/0!</v>
      </c>
      <c r="AN326" s="47"/>
      <c r="AO326" s="148"/>
      <c r="AP326" s="136"/>
      <c r="AQ326" s="89" t="e">
        <f>'Wind Calculations'!$AP326*LN(10/$AP$4)/LN($AP$5/$AP$4)</f>
        <v>#DIV/0!</v>
      </c>
      <c r="AR326" s="89" t="e">
        <f t="shared" si="96"/>
        <v>#DIV/0!</v>
      </c>
      <c r="AS326" s="89" t="e">
        <f t="shared" si="97"/>
        <v>#DIV/0!</v>
      </c>
      <c r="AT326" s="89" t="e">
        <f t="shared" si="98"/>
        <v>#DIV/0!</v>
      </c>
      <c r="AU326" s="89" t="e">
        <f t="shared" si="99"/>
        <v>#DIV/0!</v>
      </c>
      <c r="AV326" s="89" t="e">
        <f>IF('Emission Calculations'!$F$9="flat",IF(0.053*'Wind Calculations'!$AQ326&gt;$AP$3,58*('Wind Calculations'!$AQ326-$AP$3)^2+25*('Wind Calculations'!$AQ326-$AP$3),0),IF(AR326&gt;$AP$3,(58*(AR326-$AP$3)^2+25*(AR326-$AP$3))*$AP$7,0)+IF(AS326&gt;$AP$3,(58*(AS326-$AP$3)^2+25*(AS326-$AP$3))*$AQ$7,0)+IF(AT326&gt;$AP$3,(58*(AT326-$AP$3)^2+25*(AT326-$AP$3))*$AR$7,0)+IF(AU326&gt;$AP$3,(58*(AU326-$AP$3)^2+25*(AU326-$AP$3))*$AS$7,0))</f>
        <v>#DIV/0!</v>
      </c>
      <c r="AW326" s="89" t="e">
        <f>IF('Emission Calculations'!$F$9="flat",IF(0.056*'Wind Calculations'!$AQ326&gt;$AP$3,1,0),IF(OR(AR326&gt;$AP$3,AS326&gt;$AP$3,AT326&gt;$AP$3,AND((AU326&gt;$AP$3),$AP$7&gt;0)),1,0))</f>
        <v>#DIV/0!</v>
      </c>
    </row>
    <row r="327" spans="1:49">
      <c r="A327" s="148"/>
      <c r="B327" s="136"/>
      <c r="C327" s="89" t="e">
        <f>'Wind Calculations'!$B327*LN(10/$B$4)/LN($B$5/$B$4)</f>
        <v>#DIV/0!</v>
      </c>
      <c r="D327" s="89" t="e">
        <f t="shared" si="80"/>
        <v>#DIV/0!</v>
      </c>
      <c r="E327" s="89" t="e">
        <f t="shared" si="81"/>
        <v>#DIV/0!</v>
      </c>
      <c r="F327" s="89" t="e">
        <f t="shared" si="82"/>
        <v>#DIV/0!</v>
      </c>
      <c r="G327" s="89" t="e">
        <f t="shared" si="83"/>
        <v>#DIV/0!</v>
      </c>
      <c r="H327" s="138" t="e">
        <f>IF('Emission Calculations'!$B$9="flat",IF(0.053*'Wind Calculations'!$C327&gt;$B$3,58*('Wind Calculations'!$C327-$B$3)^2+25*('Wind Calculations'!$C327-$B$3),0),IF(D327&gt;$B$3,(58*(D327-$B$3)^2+25*(D327-$B$3))*$B$7,0)+IF(E327&gt;$B$3,(58*(E327-$B$3)^2+25*(E327-$B$3))*$C$7,0)+IF(F327&gt;$B$3,(58*(F327-$B$3)^2+25*(F327-$B$3))*$D$7,0)+IF(G327&gt;$B$3,(58*(G327-$B$3)^2+25*(G327-$B$3))*$E$7,0))</f>
        <v>#DIV/0!</v>
      </c>
      <c r="I327" s="138" t="e">
        <f>IF('Emission Calculations'!$B$9="flat",IF(0.056*'Wind Calculations'!$C327&gt;$B$3,1,0),IF(OR(D327&gt;$B$3,E327&gt;$B$3,F327&gt;$B$3,AND((G327&gt;$B$3),$B$7&gt;0)),1,0))</f>
        <v>#DIV/0!</v>
      </c>
      <c r="J327" s="139"/>
      <c r="K327" s="148"/>
      <c r="L327" s="136"/>
      <c r="M327" s="89" t="e">
        <f>'Wind Calculations'!$L327*LN(10/$L$4)/LN($L$5/$L$4)</f>
        <v>#DIV/0!</v>
      </c>
      <c r="N327" s="89" t="e">
        <f t="shared" si="84"/>
        <v>#DIV/0!</v>
      </c>
      <c r="O327" s="89" t="e">
        <f t="shared" si="85"/>
        <v>#DIV/0!</v>
      </c>
      <c r="P327" s="89" t="e">
        <f t="shared" si="86"/>
        <v>#DIV/0!</v>
      </c>
      <c r="Q327" s="89" t="e">
        <f t="shared" si="87"/>
        <v>#DIV/0!</v>
      </c>
      <c r="R327" s="89" t="e">
        <f>IF('Emission Calculations'!$C$9="flat",IF(0.053*'Wind Calculations'!$M327&gt;$L$3,58*('Wind Calculations'!$M327-$L$3)^2+25*('Wind Calculations'!$M327-$L$3),0),IF(N327&gt;$L$3,(58*(N327-$L$3)^2+25*(N327-$L$3))*$L$7,0)+IF(O327&gt;$L$3,(58*(O327-$L$3)^2+25*(O327-$L$3))*$M$7,0)+IF(P327&gt;$L$3,(58*(P327-$L$3)^2+25*(P327-$L$3))*$N$7,0)+IF(Q327&gt;$L$3,(58*(Q327-$L$3)^2+25*(Q327-$L$3))*$O$7,0))</f>
        <v>#DIV/0!</v>
      </c>
      <c r="S327" s="89" t="e">
        <f>IF('Emission Calculations'!$C$9="flat",IF(0.056*'Wind Calculations'!$M327&gt;$L$3,1,0),IF(OR(N327&gt;$L$3,O327&gt;$L$3,P327&gt;$L$3,AND((Q327&gt;$L$3),$L$7&gt;0)),1,0))</f>
        <v>#DIV/0!</v>
      </c>
      <c r="T327" s="47"/>
      <c r="U327" s="148"/>
      <c r="V327" s="136"/>
      <c r="W327" s="89" t="e">
        <f>'Wind Calculations'!$V327*LN(10/$V$4)/LN($V$5/$V$4)</f>
        <v>#DIV/0!</v>
      </c>
      <c r="X327" s="89" t="e">
        <f t="shared" si="88"/>
        <v>#DIV/0!</v>
      </c>
      <c r="Y327" s="89" t="e">
        <f t="shared" si="89"/>
        <v>#DIV/0!</v>
      </c>
      <c r="Z327" s="89" t="e">
        <f t="shared" si="90"/>
        <v>#DIV/0!</v>
      </c>
      <c r="AA327" s="89" t="e">
        <f t="shared" si="91"/>
        <v>#DIV/0!</v>
      </c>
      <c r="AB327" s="89" t="e">
        <f>IF('Emission Calculations'!$D$9="flat",IF(0.053*'Wind Calculations'!$W327&gt;$V$3,58*('Wind Calculations'!$W327-$L$3)^2+25*('Wind Calculations'!$W327-$L$3),0),IF(X327&gt;$L$3,(58*(X327-$L$3)^2+25*(X327-$L$3))*$V$7,0)+IF(Y327&gt;$V$3,(58*(Y327-$V$3)^2+25*(Y327-$V$3))*$W$7,0)+IF(Z327&gt;$V$3,(58*(Z327-$V$3)^2+25*(Z327-$V$3))*$X$7,0)+IF(AA327&gt;$V$3,(58*(AA327-$V$3)^2+25*(AA327-$V$3))*$Y$7,0))</f>
        <v>#DIV/0!</v>
      </c>
      <c r="AC327" s="89" t="e">
        <f>IF('Emission Calculations'!$D$9="flat",IF(0.056*'Wind Calculations'!$W327&gt;$V$3,1,0),IF(OR(X327&gt;$V$3,Y327&gt;$V$3,Z327&gt;$V$3,AND((AA327&gt;$V$3),$V$7&gt;0)),1,0))</f>
        <v>#DIV/0!</v>
      </c>
      <c r="AD327" s="47"/>
      <c r="AE327" s="148"/>
      <c r="AF327" s="136"/>
      <c r="AG327" s="89" t="e">
        <f>'Wind Calculations'!$AF327*LN(10/$AF$4)/LN($AF$5/$AF$4)</f>
        <v>#DIV/0!</v>
      </c>
      <c r="AH327" s="89" t="e">
        <f t="shared" si="92"/>
        <v>#DIV/0!</v>
      </c>
      <c r="AI327" s="89" t="e">
        <f t="shared" si="93"/>
        <v>#DIV/0!</v>
      </c>
      <c r="AJ327" s="89" t="e">
        <f t="shared" si="94"/>
        <v>#DIV/0!</v>
      </c>
      <c r="AK327" s="89" t="e">
        <f t="shared" si="95"/>
        <v>#DIV/0!</v>
      </c>
      <c r="AL327" s="89" t="e">
        <f>IF('Emission Calculations'!$E$9="flat",IF(0.053*'Wind Calculations'!$AG327&gt;$AF$3,58*('Wind Calculations'!$AG327-$AF$3)^2+25*('Wind Calculations'!$AG327-$AF$3),0),IF(AH327&gt;$AF$3,(58*(AH327-$AF$3)^2+25*(AH327-$AF$3))*$AF$7,0)+IF(AI327&gt;$AF$3,(58*(AI327-$AF$3)^2+25*(AI327-$AF$3))*$AG$7,0)+IF(AJ327&gt;$AF$3,(58*(AJ327-$AF$3)^2+25*(AJ327-$AF$3))*$AH$7,0)+IF(AK327&gt;$AF$3,(58*(AK327-$AF$3)^2+25*(AK327-$AF$3))*$AI$7,0))</f>
        <v>#DIV/0!</v>
      </c>
      <c r="AM327" s="89" t="e">
        <f>IF('Emission Calculations'!$E$9="flat",IF(0.056*'Wind Calculations'!$AG327&gt;$AF$3,1,0),IF(OR(AH327&gt;$AF$3,AI327&gt;$AF$3,AJ327&gt;$AF$3,AND((AK327&gt;$AF$3),$AF$7&gt;0)),1,0))</f>
        <v>#DIV/0!</v>
      </c>
      <c r="AN327" s="47"/>
      <c r="AO327" s="148"/>
      <c r="AP327" s="136"/>
      <c r="AQ327" s="89" t="e">
        <f>'Wind Calculations'!$AP327*LN(10/$AP$4)/LN($AP$5/$AP$4)</f>
        <v>#DIV/0!</v>
      </c>
      <c r="AR327" s="89" t="e">
        <f t="shared" si="96"/>
        <v>#DIV/0!</v>
      </c>
      <c r="AS327" s="89" t="e">
        <f t="shared" si="97"/>
        <v>#DIV/0!</v>
      </c>
      <c r="AT327" s="89" t="e">
        <f t="shared" si="98"/>
        <v>#DIV/0!</v>
      </c>
      <c r="AU327" s="89" t="e">
        <f t="shared" si="99"/>
        <v>#DIV/0!</v>
      </c>
      <c r="AV327" s="89" t="e">
        <f>IF('Emission Calculations'!$F$9="flat",IF(0.053*'Wind Calculations'!$AQ327&gt;$AP$3,58*('Wind Calculations'!$AQ327-$AP$3)^2+25*('Wind Calculations'!$AQ327-$AP$3),0),IF(AR327&gt;$AP$3,(58*(AR327-$AP$3)^2+25*(AR327-$AP$3))*$AP$7,0)+IF(AS327&gt;$AP$3,(58*(AS327-$AP$3)^2+25*(AS327-$AP$3))*$AQ$7,0)+IF(AT327&gt;$AP$3,(58*(AT327-$AP$3)^2+25*(AT327-$AP$3))*$AR$7,0)+IF(AU327&gt;$AP$3,(58*(AU327-$AP$3)^2+25*(AU327-$AP$3))*$AS$7,0))</f>
        <v>#DIV/0!</v>
      </c>
      <c r="AW327" s="89" t="e">
        <f>IF('Emission Calculations'!$F$9="flat",IF(0.056*'Wind Calculations'!$AQ327&gt;$AP$3,1,0),IF(OR(AR327&gt;$AP$3,AS327&gt;$AP$3,AT327&gt;$AP$3,AND((AU327&gt;$AP$3),$AP$7&gt;0)),1,0))</f>
        <v>#DIV/0!</v>
      </c>
    </row>
    <row r="328" spans="1:49">
      <c r="A328" s="148"/>
      <c r="B328" s="136"/>
      <c r="C328" s="89" t="e">
        <f>'Wind Calculations'!$B328*LN(10/$B$4)/LN($B$5/$B$4)</f>
        <v>#DIV/0!</v>
      </c>
      <c r="D328" s="89" t="e">
        <f t="shared" si="80"/>
        <v>#DIV/0!</v>
      </c>
      <c r="E328" s="89" t="e">
        <f t="shared" si="81"/>
        <v>#DIV/0!</v>
      </c>
      <c r="F328" s="89" t="e">
        <f t="shared" si="82"/>
        <v>#DIV/0!</v>
      </c>
      <c r="G328" s="89" t="e">
        <f t="shared" si="83"/>
        <v>#DIV/0!</v>
      </c>
      <c r="H328" s="138" t="e">
        <f>IF('Emission Calculations'!$B$9="flat",IF(0.053*'Wind Calculations'!$C328&gt;$B$3,58*('Wind Calculations'!$C328-$B$3)^2+25*('Wind Calculations'!$C328-$B$3),0),IF(D328&gt;$B$3,(58*(D328-$B$3)^2+25*(D328-$B$3))*$B$7,0)+IF(E328&gt;$B$3,(58*(E328-$B$3)^2+25*(E328-$B$3))*$C$7,0)+IF(F328&gt;$B$3,(58*(F328-$B$3)^2+25*(F328-$B$3))*$D$7,0)+IF(G328&gt;$B$3,(58*(G328-$B$3)^2+25*(G328-$B$3))*$E$7,0))</f>
        <v>#DIV/0!</v>
      </c>
      <c r="I328" s="138" t="e">
        <f>IF('Emission Calculations'!$B$9="flat",IF(0.056*'Wind Calculations'!$C328&gt;$B$3,1,0),IF(OR(D328&gt;$B$3,E328&gt;$B$3,F328&gt;$B$3,AND((G328&gt;$B$3),$B$7&gt;0)),1,0))</f>
        <v>#DIV/0!</v>
      </c>
      <c r="J328" s="139"/>
      <c r="K328" s="148"/>
      <c r="L328" s="136"/>
      <c r="M328" s="89" t="e">
        <f>'Wind Calculations'!$L328*LN(10/$L$4)/LN($L$5/$L$4)</f>
        <v>#DIV/0!</v>
      </c>
      <c r="N328" s="89" t="e">
        <f t="shared" si="84"/>
        <v>#DIV/0!</v>
      </c>
      <c r="O328" s="89" t="e">
        <f t="shared" si="85"/>
        <v>#DIV/0!</v>
      </c>
      <c r="P328" s="89" t="e">
        <f t="shared" si="86"/>
        <v>#DIV/0!</v>
      </c>
      <c r="Q328" s="89" t="e">
        <f t="shared" si="87"/>
        <v>#DIV/0!</v>
      </c>
      <c r="R328" s="89" t="e">
        <f>IF('Emission Calculations'!$C$9="flat",IF(0.053*'Wind Calculations'!$M328&gt;$L$3,58*('Wind Calculations'!$M328-$L$3)^2+25*('Wind Calculations'!$M328-$L$3),0),IF(N328&gt;$L$3,(58*(N328-$L$3)^2+25*(N328-$L$3))*$L$7,0)+IF(O328&gt;$L$3,(58*(O328-$L$3)^2+25*(O328-$L$3))*$M$7,0)+IF(P328&gt;$L$3,(58*(P328-$L$3)^2+25*(P328-$L$3))*$N$7,0)+IF(Q328&gt;$L$3,(58*(Q328-$L$3)^2+25*(Q328-$L$3))*$O$7,0))</f>
        <v>#DIV/0!</v>
      </c>
      <c r="S328" s="89" t="e">
        <f>IF('Emission Calculations'!$C$9="flat",IF(0.056*'Wind Calculations'!$M328&gt;$L$3,1,0),IF(OR(N328&gt;$L$3,O328&gt;$L$3,P328&gt;$L$3,AND((Q328&gt;$L$3),$L$7&gt;0)),1,0))</f>
        <v>#DIV/0!</v>
      </c>
      <c r="T328" s="47"/>
      <c r="U328" s="148"/>
      <c r="V328" s="136"/>
      <c r="W328" s="89" t="e">
        <f>'Wind Calculations'!$V328*LN(10/$V$4)/LN($V$5/$V$4)</f>
        <v>#DIV/0!</v>
      </c>
      <c r="X328" s="89" t="e">
        <f t="shared" si="88"/>
        <v>#DIV/0!</v>
      </c>
      <c r="Y328" s="89" t="e">
        <f t="shared" si="89"/>
        <v>#DIV/0!</v>
      </c>
      <c r="Z328" s="89" t="e">
        <f t="shared" si="90"/>
        <v>#DIV/0!</v>
      </c>
      <c r="AA328" s="89" t="e">
        <f t="shared" si="91"/>
        <v>#DIV/0!</v>
      </c>
      <c r="AB328" s="89" t="e">
        <f>IF('Emission Calculations'!$D$9="flat",IF(0.053*'Wind Calculations'!$W328&gt;$V$3,58*('Wind Calculations'!$W328-$L$3)^2+25*('Wind Calculations'!$W328-$L$3),0),IF(X328&gt;$L$3,(58*(X328-$L$3)^2+25*(X328-$L$3))*$V$7,0)+IF(Y328&gt;$V$3,(58*(Y328-$V$3)^2+25*(Y328-$V$3))*$W$7,0)+IF(Z328&gt;$V$3,(58*(Z328-$V$3)^2+25*(Z328-$V$3))*$X$7,0)+IF(AA328&gt;$V$3,(58*(AA328-$V$3)^2+25*(AA328-$V$3))*$Y$7,0))</f>
        <v>#DIV/0!</v>
      </c>
      <c r="AC328" s="89" t="e">
        <f>IF('Emission Calculations'!$D$9="flat",IF(0.056*'Wind Calculations'!$W328&gt;$V$3,1,0),IF(OR(X328&gt;$V$3,Y328&gt;$V$3,Z328&gt;$V$3,AND((AA328&gt;$V$3),$V$7&gt;0)),1,0))</f>
        <v>#DIV/0!</v>
      </c>
      <c r="AD328" s="47"/>
      <c r="AE328" s="148"/>
      <c r="AF328" s="136"/>
      <c r="AG328" s="89" t="e">
        <f>'Wind Calculations'!$AF328*LN(10/$AF$4)/LN($AF$5/$AF$4)</f>
        <v>#DIV/0!</v>
      </c>
      <c r="AH328" s="89" t="e">
        <f t="shared" si="92"/>
        <v>#DIV/0!</v>
      </c>
      <c r="AI328" s="89" t="e">
        <f t="shared" si="93"/>
        <v>#DIV/0!</v>
      </c>
      <c r="AJ328" s="89" t="e">
        <f t="shared" si="94"/>
        <v>#DIV/0!</v>
      </c>
      <c r="AK328" s="89" t="e">
        <f t="shared" si="95"/>
        <v>#DIV/0!</v>
      </c>
      <c r="AL328" s="89" t="e">
        <f>IF('Emission Calculations'!$E$9="flat",IF(0.053*'Wind Calculations'!$AG328&gt;$AF$3,58*('Wind Calculations'!$AG328-$AF$3)^2+25*('Wind Calculations'!$AG328-$AF$3),0),IF(AH328&gt;$AF$3,(58*(AH328-$AF$3)^2+25*(AH328-$AF$3))*$AF$7,0)+IF(AI328&gt;$AF$3,(58*(AI328-$AF$3)^2+25*(AI328-$AF$3))*$AG$7,0)+IF(AJ328&gt;$AF$3,(58*(AJ328-$AF$3)^2+25*(AJ328-$AF$3))*$AH$7,0)+IF(AK328&gt;$AF$3,(58*(AK328-$AF$3)^2+25*(AK328-$AF$3))*$AI$7,0))</f>
        <v>#DIV/0!</v>
      </c>
      <c r="AM328" s="89" t="e">
        <f>IF('Emission Calculations'!$E$9="flat",IF(0.056*'Wind Calculations'!$AG328&gt;$AF$3,1,0),IF(OR(AH328&gt;$AF$3,AI328&gt;$AF$3,AJ328&gt;$AF$3,AND((AK328&gt;$AF$3),$AF$7&gt;0)),1,0))</f>
        <v>#DIV/0!</v>
      </c>
      <c r="AN328" s="47"/>
      <c r="AO328" s="148"/>
      <c r="AP328" s="136"/>
      <c r="AQ328" s="89" t="e">
        <f>'Wind Calculations'!$AP328*LN(10/$AP$4)/LN($AP$5/$AP$4)</f>
        <v>#DIV/0!</v>
      </c>
      <c r="AR328" s="89" t="e">
        <f t="shared" si="96"/>
        <v>#DIV/0!</v>
      </c>
      <c r="AS328" s="89" t="e">
        <f t="shared" si="97"/>
        <v>#DIV/0!</v>
      </c>
      <c r="AT328" s="89" t="e">
        <f t="shared" si="98"/>
        <v>#DIV/0!</v>
      </c>
      <c r="AU328" s="89" t="e">
        <f t="shared" si="99"/>
        <v>#DIV/0!</v>
      </c>
      <c r="AV328" s="89" t="e">
        <f>IF('Emission Calculations'!$F$9="flat",IF(0.053*'Wind Calculations'!$AQ328&gt;$AP$3,58*('Wind Calculations'!$AQ328-$AP$3)^2+25*('Wind Calculations'!$AQ328-$AP$3),0),IF(AR328&gt;$AP$3,(58*(AR328-$AP$3)^2+25*(AR328-$AP$3))*$AP$7,0)+IF(AS328&gt;$AP$3,(58*(AS328-$AP$3)^2+25*(AS328-$AP$3))*$AQ$7,0)+IF(AT328&gt;$AP$3,(58*(AT328-$AP$3)^2+25*(AT328-$AP$3))*$AR$7,0)+IF(AU328&gt;$AP$3,(58*(AU328-$AP$3)^2+25*(AU328-$AP$3))*$AS$7,0))</f>
        <v>#DIV/0!</v>
      </c>
      <c r="AW328" s="89" t="e">
        <f>IF('Emission Calculations'!$F$9="flat",IF(0.056*'Wind Calculations'!$AQ328&gt;$AP$3,1,0),IF(OR(AR328&gt;$AP$3,AS328&gt;$AP$3,AT328&gt;$AP$3,AND((AU328&gt;$AP$3),$AP$7&gt;0)),1,0))</f>
        <v>#DIV/0!</v>
      </c>
    </row>
    <row r="329" spans="1:49">
      <c r="A329" s="148"/>
      <c r="B329" s="136"/>
      <c r="C329" s="89" t="e">
        <f>'Wind Calculations'!$B329*LN(10/$B$4)/LN($B$5/$B$4)</f>
        <v>#DIV/0!</v>
      </c>
      <c r="D329" s="89" t="e">
        <f t="shared" si="80"/>
        <v>#DIV/0!</v>
      </c>
      <c r="E329" s="89" t="e">
        <f t="shared" si="81"/>
        <v>#DIV/0!</v>
      </c>
      <c r="F329" s="89" t="e">
        <f t="shared" si="82"/>
        <v>#DIV/0!</v>
      </c>
      <c r="G329" s="89" t="e">
        <f t="shared" si="83"/>
        <v>#DIV/0!</v>
      </c>
      <c r="H329" s="138" t="e">
        <f>IF('Emission Calculations'!$B$9="flat",IF(0.053*'Wind Calculations'!$C329&gt;$B$3,58*('Wind Calculations'!$C329-$B$3)^2+25*('Wind Calculations'!$C329-$B$3),0),IF(D329&gt;$B$3,(58*(D329-$B$3)^2+25*(D329-$B$3))*$B$7,0)+IF(E329&gt;$B$3,(58*(E329-$B$3)^2+25*(E329-$B$3))*$C$7,0)+IF(F329&gt;$B$3,(58*(F329-$B$3)^2+25*(F329-$B$3))*$D$7,0)+IF(G329&gt;$B$3,(58*(G329-$B$3)^2+25*(G329-$B$3))*$E$7,0))</f>
        <v>#DIV/0!</v>
      </c>
      <c r="I329" s="138" t="e">
        <f>IF('Emission Calculations'!$B$9="flat",IF(0.056*'Wind Calculations'!$C329&gt;$B$3,1,0),IF(OR(D329&gt;$B$3,E329&gt;$B$3,F329&gt;$B$3,AND((G329&gt;$B$3),$B$7&gt;0)),1,0))</f>
        <v>#DIV/0!</v>
      </c>
      <c r="J329" s="139"/>
      <c r="K329" s="148"/>
      <c r="L329" s="136"/>
      <c r="M329" s="89" t="e">
        <f>'Wind Calculations'!$L329*LN(10/$L$4)/LN($L$5/$L$4)</f>
        <v>#DIV/0!</v>
      </c>
      <c r="N329" s="89" t="e">
        <f t="shared" si="84"/>
        <v>#DIV/0!</v>
      </c>
      <c r="O329" s="89" t="e">
        <f t="shared" si="85"/>
        <v>#DIV/0!</v>
      </c>
      <c r="P329" s="89" t="e">
        <f t="shared" si="86"/>
        <v>#DIV/0!</v>
      </c>
      <c r="Q329" s="89" t="e">
        <f t="shared" si="87"/>
        <v>#DIV/0!</v>
      </c>
      <c r="R329" s="89" t="e">
        <f>IF('Emission Calculations'!$C$9="flat",IF(0.053*'Wind Calculations'!$M329&gt;$L$3,58*('Wind Calculations'!$M329-$L$3)^2+25*('Wind Calculations'!$M329-$L$3),0),IF(N329&gt;$L$3,(58*(N329-$L$3)^2+25*(N329-$L$3))*$L$7,0)+IF(O329&gt;$L$3,(58*(O329-$L$3)^2+25*(O329-$L$3))*$M$7,0)+IF(P329&gt;$L$3,(58*(P329-$L$3)^2+25*(P329-$L$3))*$N$7,0)+IF(Q329&gt;$L$3,(58*(Q329-$L$3)^2+25*(Q329-$L$3))*$O$7,0))</f>
        <v>#DIV/0!</v>
      </c>
      <c r="S329" s="89" t="e">
        <f>IF('Emission Calculations'!$C$9="flat",IF(0.056*'Wind Calculations'!$M329&gt;$L$3,1,0),IF(OR(N329&gt;$L$3,O329&gt;$L$3,P329&gt;$L$3,AND((Q329&gt;$L$3),$L$7&gt;0)),1,0))</f>
        <v>#DIV/0!</v>
      </c>
      <c r="T329" s="47"/>
      <c r="U329" s="148"/>
      <c r="V329" s="136"/>
      <c r="W329" s="89" t="e">
        <f>'Wind Calculations'!$V329*LN(10/$V$4)/LN($V$5/$V$4)</f>
        <v>#DIV/0!</v>
      </c>
      <c r="X329" s="89" t="e">
        <f t="shared" si="88"/>
        <v>#DIV/0!</v>
      </c>
      <c r="Y329" s="89" t="e">
        <f t="shared" si="89"/>
        <v>#DIV/0!</v>
      </c>
      <c r="Z329" s="89" t="e">
        <f t="shared" si="90"/>
        <v>#DIV/0!</v>
      </c>
      <c r="AA329" s="89" t="e">
        <f t="shared" si="91"/>
        <v>#DIV/0!</v>
      </c>
      <c r="AB329" s="89" t="e">
        <f>IF('Emission Calculations'!$D$9="flat",IF(0.053*'Wind Calculations'!$W329&gt;$V$3,58*('Wind Calculations'!$W329-$L$3)^2+25*('Wind Calculations'!$W329-$L$3),0),IF(X329&gt;$L$3,(58*(X329-$L$3)^2+25*(X329-$L$3))*$V$7,0)+IF(Y329&gt;$V$3,(58*(Y329-$V$3)^2+25*(Y329-$V$3))*$W$7,0)+IF(Z329&gt;$V$3,(58*(Z329-$V$3)^2+25*(Z329-$V$3))*$X$7,0)+IF(AA329&gt;$V$3,(58*(AA329-$V$3)^2+25*(AA329-$V$3))*$Y$7,0))</f>
        <v>#DIV/0!</v>
      </c>
      <c r="AC329" s="89" t="e">
        <f>IF('Emission Calculations'!$D$9="flat",IF(0.056*'Wind Calculations'!$W329&gt;$V$3,1,0),IF(OR(X329&gt;$V$3,Y329&gt;$V$3,Z329&gt;$V$3,AND((AA329&gt;$V$3),$V$7&gt;0)),1,0))</f>
        <v>#DIV/0!</v>
      </c>
      <c r="AD329" s="47"/>
      <c r="AE329" s="148"/>
      <c r="AF329" s="136"/>
      <c r="AG329" s="89" t="e">
        <f>'Wind Calculations'!$AF329*LN(10/$AF$4)/LN($AF$5/$AF$4)</f>
        <v>#DIV/0!</v>
      </c>
      <c r="AH329" s="89" t="e">
        <f t="shared" si="92"/>
        <v>#DIV/0!</v>
      </c>
      <c r="AI329" s="89" t="e">
        <f t="shared" si="93"/>
        <v>#DIV/0!</v>
      </c>
      <c r="AJ329" s="89" t="e">
        <f t="shared" si="94"/>
        <v>#DIV/0!</v>
      </c>
      <c r="AK329" s="89" t="e">
        <f t="shared" si="95"/>
        <v>#DIV/0!</v>
      </c>
      <c r="AL329" s="89" t="e">
        <f>IF('Emission Calculations'!$E$9="flat",IF(0.053*'Wind Calculations'!$AG329&gt;$AF$3,58*('Wind Calculations'!$AG329-$AF$3)^2+25*('Wind Calculations'!$AG329-$AF$3),0),IF(AH329&gt;$AF$3,(58*(AH329-$AF$3)^2+25*(AH329-$AF$3))*$AF$7,0)+IF(AI329&gt;$AF$3,(58*(AI329-$AF$3)^2+25*(AI329-$AF$3))*$AG$7,0)+IF(AJ329&gt;$AF$3,(58*(AJ329-$AF$3)^2+25*(AJ329-$AF$3))*$AH$7,0)+IF(AK329&gt;$AF$3,(58*(AK329-$AF$3)^2+25*(AK329-$AF$3))*$AI$7,0))</f>
        <v>#DIV/0!</v>
      </c>
      <c r="AM329" s="89" t="e">
        <f>IF('Emission Calculations'!$E$9="flat",IF(0.056*'Wind Calculations'!$AG329&gt;$AF$3,1,0),IF(OR(AH329&gt;$AF$3,AI329&gt;$AF$3,AJ329&gt;$AF$3,AND((AK329&gt;$AF$3),$AF$7&gt;0)),1,0))</f>
        <v>#DIV/0!</v>
      </c>
      <c r="AN329" s="47"/>
      <c r="AO329" s="148"/>
      <c r="AP329" s="136"/>
      <c r="AQ329" s="89" t="e">
        <f>'Wind Calculations'!$AP329*LN(10/$AP$4)/LN($AP$5/$AP$4)</f>
        <v>#DIV/0!</v>
      </c>
      <c r="AR329" s="89" t="e">
        <f t="shared" si="96"/>
        <v>#DIV/0!</v>
      </c>
      <c r="AS329" s="89" t="e">
        <f t="shared" si="97"/>
        <v>#DIV/0!</v>
      </c>
      <c r="AT329" s="89" t="e">
        <f t="shared" si="98"/>
        <v>#DIV/0!</v>
      </c>
      <c r="AU329" s="89" t="e">
        <f t="shared" si="99"/>
        <v>#DIV/0!</v>
      </c>
      <c r="AV329" s="89" t="e">
        <f>IF('Emission Calculations'!$F$9="flat",IF(0.053*'Wind Calculations'!$AQ329&gt;$AP$3,58*('Wind Calculations'!$AQ329-$AP$3)^2+25*('Wind Calculations'!$AQ329-$AP$3),0),IF(AR329&gt;$AP$3,(58*(AR329-$AP$3)^2+25*(AR329-$AP$3))*$AP$7,0)+IF(AS329&gt;$AP$3,(58*(AS329-$AP$3)^2+25*(AS329-$AP$3))*$AQ$7,0)+IF(AT329&gt;$AP$3,(58*(AT329-$AP$3)^2+25*(AT329-$AP$3))*$AR$7,0)+IF(AU329&gt;$AP$3,(58*(AU329-$AP$3)^2+25*(AU329-$AP$3))*$AS$7,0))</f>
        <v>#DIV/0!</v>
      </c>
      <c r="AW329" s="89" t="e">
        <f>IF('Emission Calculations'!$F$9="flat",IF(0.056*'Wind Calculations'!$AQ329&gt;$AP$3,1,0),IF(OR(AR329&gt;$AP$3,AS329&gt;$AP$3,AT329&gt;$AP$3,AND((AU329&gt;$AP$3),$AP$7&gt;0)),1,0))</f>
        <v>#DIV/0!</v>
      </c>
    </row>
    <row r="330" spans="1:49">
      <c r="A330" s="148"/>
      <c r="B330" s="136"/>
      <c r="C330" s="89" t="e">
        <f>'Wind Calculations'!$B330*LN(10/$B$4)/LN($B$5/$B$4)</f>
        <v>#DIV/0!</v>
      </c>
      <c r="D330" s="89" t="e">
        <f t="shared" si="80"/>
        <v>#DIV/0!</v>
      </c>
      <c r="E330" s="89" t="e">
        <f t="shared" si="81"/>
        <v>#DIV/0!</v>
      </c>
      <c r="F330" s="89" t="e">
        <f t="shared" si="82"/>
        <v>#DIV/0!</v>
      </c>
      <c r="G330" s="89" t="e">
        <f t="shared" si="83"/>
        <v>#DIV/0!</v>
      </c>
      <c r="H330" s="138" t="e">
        <f>IF('Emission Calculations'!$B$9="flat",IF(0.053*'Wind Calculations'!$C330&gt;$B$3,58*('Wind Calculations'!$C330-$B$3)^2+25*('Wind Calculations'!$C330-$B$3),0),IF(D330&gt;$B$3,(58*(D330-$B$3)^2+25*(D330-$B$3))*$B$7,0)+IF(E330&gt;$B$3,(58*(E330-$B$3)^2+25*(E330-$B$3))*$C$7,0)+IF(F330&gt;$B$3,(58*(F330-$B$3)^2+25*(F330-$B$3))*$D$7,0)+IF(G330&gt;$B$3,(58*(G330-$B$3)^2+25*(G330-$B$3))*$E$7,0))</f>
        <v>#DIV/0!</v>
      </c>
      <c r="I330" s="138" t="e">
        <f>IF('Emission Calculations'!$B$9="flat",IF(0.056*'Wind Calculations'!$C330&gt;$B$3,1,0),IF(OR(D330&gt;$B$3,E330&gt;$B$3,F330&gt;$B$3,AND((G330&gt;$B$3),$B$7&gt;0)),1,0))</f>
        <v>#DIV/0!</v>
      </c>
      <c r="J330" s="139"/>
      <c r="K330" s="148"/>
      <c r="L330" s="136"/>
      <c r="M330" s="89" t="e">
        <f>'Wind Calculations'!$L330*LN(10/$L$4)/LN($L$5/$L$4)</f>
        <v>#DIV/0!</v>
      </c>
      <c r="N330" s="89" t="e">
        <f t="shared" si="84"/>
        <v>#DIV/0!</v>
      </c>
      <c r="O330" s="89" t="e">
        <f t="shared" si="85"/>
        <v>#DIV/0!</v>
      </c>
      <c r="P330" s="89" t="e">
        <f t="shared" si="86"/>
        <v>#DIV/0!</v>
      </c>
      <c r="Q330" s="89" t="e">
        <f t="shared" si="87"/>
        <v>#DIV/0!</v>
      </c>
      <c r="R330" s="89" t="e">
        <f>IF('Emission Calculations'!$C$9="flat",IF(0.053*'Wind Calculations'!$M330&gt;$L$3,58*('Wind Calculations'!$M330-$L$3)^2+25*('Wind Calculations'!$M330-$L$3),0),IF(N330&gt;$L$3,(58*(N330-$L$3)^2+25*(N330-$L$3))*$L$7,0)+IF(O330&gt;$L$3,(58*(O330-$L$3)^2+25*(O330-$L$3))*$M$7,0)+IF(P330&gt;$L$3,(58*(P330-$L$3)^2+25*(P330-$L$3))*$N$7,0)+IF(Q330&gt;$L$3,(58*(Q330-$L$3)^2+25*(Q330-$L$3))*$O$7,0))</f>
        <v>#DIV/0!</v>
      </c>
      <c r="S330" s="89" t="e">
        <f>IF('Emission Calculations'!$C$9="flat",IF(0.056*'Wind Calculations'!$M330&gt;$L$3,1,0),IF(OR(N330&gt;$L$3,O330&gt;$L$3,P330&gt;$L$3,AND((Q330&gt;$L$3),$L$7&gt;0)),1,0))</f>
        <v>#DIV/0!</v>
      </c>
      <c r="T330" s="47"/>
      <c r="U330" s="148"/>
      <c r="V330" s="136"/>
      <c r="W330" s="89" t="e">
        <f>'Wind Calculations'!$V330*LN(10/$V$4)/LN($V$5/$V$4)</f>
        <v>#DIV/0!</v>
      </c>
      <c r="X330" s="89" t="e">
        <f t="shared" si="88"/>
        <v>#DIV/0!</v>
      </c>
      <c r="Y330" s="89" t="e">
        <f t="shared" si="89"/>
        <v>#DIV/0!</v>
      </c>
      <c r="Z330" s="89" t="e">
        <f t="shared" si="90"/>
        <v>#DIV/0!</v>
      </c>
      <c r="AA330" s="89" t="e">
        <f t="shared" si="91"/>
        <v>#DIV/0!</v>
      </c>
      <c r="AB330" s="89" t="e">
        <f>IF('Emission Calculations'!$D$9="flat",IF(0.053*'Wind Calculations'!$W330&gt;$V$3,58*('Wind Calculations'!$W330-$L$3)^2+25*('Wind Calculations'!$W330-$L$3),0),IF(X330&gt;$L$3,(58*(X330-$L$3)^2+25*(X330-$L$3))*$V$7,0)+IF(Y330&gt;$V$3,(58*(Y330-$V$3)^2+25*(Y330-$V$3))*$W$7,0)+IF(Z330&gt;$V$3,(58*(Z330-$V$3)^2+25*(Z330-$V$3))*$X$7,0)+IF(AA330&gt;$V$3,(58*(AA330-$V$3)^2+25*(AA330-$V$3))*$Y$7,0))</f>
        <v>#DIV/0!</v>
      </c>
      <c r="AC330" s="89" t="e">
        <f>IF('Emission Calculations'!$D$9="flat",IF(0.056*'Wind Calculations'!$W330&gt;$V$3,1,0),IF(OR(X330&gt;$V$3,Y330&gt;$V$3,Z330&gt;$V$3,AND((AA330&gt;$V$3),$V$7&gt;0)),1,0))</f>
        <v>#DIV/0!</v>
      </c>
      <c r="AD330" s="47"/>
      <c r="AE330" s="148"/>
      <c r="AF330" s="136"/>
      <c r="AG330" s="89" t="e">
        <f>'Wind Calculations'!$AF330*LN(10/$AF$4)/LN($AF$5/$AF$4)</f>
        <v>#DIV/0!</v>
      </c>
      <c r="AH330" s="89" t="e">
        <f t="shared" si="92"/>
        <v>#DIV/0!</v>
      </c>
      <c r="AI330" s="89" t="e">
        <f t="shared" si="93"/>
        <v>#DIV/0!</v>
      </c>
      <c r="AJ330" s="89" t="e">
        <f t="shared" si="94"/>
        <v>#DIV/0!</v>
      </c>
      <c r="AK330" s="89" t="e">
        <f t="shared" si="95"/>
        <v>#DIV/0!</v>
      </c>
      <c r="AL330" s="89" t="e">
        <f>IF('Emission Calculations'!$E$9="flat",IF(0.053*'Wind Calculations'!$AG330&gt;$AF$3,58*('Wind Calculations'!$AG330-$AF$3)^2+25*('Wind Calculations'!$AG330-$AF$3),0),IF(AH330&gt;$AF$3,(58*(AH330-$AF$3)^2+25*(AH330-$AF$3))*$AF$7,0)+IF(AI330&gt;$AF$3,(58*(AI330-$AF$3)^2+25*(AI330-$AF$3))*$AG$7,0)+IF(AJ330&gt;$AF$3,(58*(AJ330-$AF$3)^2+25*(AJ330-$AF$3))*$AH$7,0)+IF(AK330&gt;$AF$3,(58*(AK330-$AF$3)^2+25*(AK330-$AF$3))*$AI$7,0))</f>
        <v>#DIV/0!</v>
      </c>
      <c r="AM330" s="89" t="e">
        <f>IF('Emission Calculations'!$E$9="flat",IF(0.056*'Wind Calculations'!$AG330&gt;$AF$3,1,0),IF(OR(AH330&gt;$AF$3,AI330&gt;$AF$3,AJ330&gt;$AF$3,AND((AK330&gt;$AF$3),$AF$7&gt;0)),1,0))</f>
        <v>#DIV/0!</v>
      </c>
      <c r="AN330" s="47"/>
      <c r="AO330" s="148"/>
      <c r="AP330" s="136"/>
      <c r="AQ330" s="89" t="e">
        <f>'Wind Calculations'!$AP330*LN(10/$AP$4)/LN($AP$5/$AP$4)</f>
        <v>#DIV/0!</v>
      </c>
      <c r="AR330" s="89" t="e">
        <f t="shared" si="96"/>
        <v>#DIV/0!</v>
      </c>
      <c r="AS330" s="89" t="e">
        <f t="shared" si="97"/>
        <v>#DIV/0!</v>
      </c>
      <c r="AT330" s="89" t="e">
        <f t="shared" si="98"/>
        <v>#DIV/0!</v>
      </c>
      <c r="AU330" s="89" t="e">
        <f t="shared" si="99"/>
        <v>#DIV/0!</v>
      </c>
      <c r="AV330" s="89" t="e">
        <f>IF('Emission Calculations'!$F$9="flat",IF(0.053*'Wind Calculations'!$AQ330&gt;$AP$3,58*('Wind Calculations'!$AQ330-$AP$3)^2+25*('Wind Calculations'!$AQ330-$AP$3),0),IF(AR330&gt;$AP$3,(58*(AR330-$AP$3)^2+25*(AR330-$AP$3))*$AP$7,0)+IF(AS330&gt;$AP$3,(58*(AS330-$AP$3)^2+25*(AS330-$AP$3))*$AQ$7,0)+IF(AT330&gt;$AP$3,(58*(AT330-$AP$3)^2+25*(AT330-$AP$3))*$AR$7,0)+IF(AU330&gt;$AP$3,(58*(AU330-$AP$3)^2+25*(AU330-$AP$3))*$AS$7,0))</f>
        <v>#DIV/0!</v>
      </c>
      <c r="AW330" s="89" t="e">
        <f>IF('Emission Calculations'!$F$9="flat",IF(0.056*'Wind Calculations'!$AQ330&gt;$AP$3,1,0),IF(OR(AR330&gt;$AP$3,AS330&gt;$AP$3,AT330&gt;$AP$3,AND((AU330&gt;$AP$3),$AP$7&gt;0)),1,0))</f>
        <v>#DIV/0!</v>
      </c>
    </row>
    <row r="331" spans="1:49">
      <c r="A331" s="148"/>
      <c r="B331" s="136"/>
      <c r="C331" s="89" t="e">
        <f>'Wind Calculations'!$B331*LN(10/$B$4)/LN($B$5/$B$4)</f>
        <v>#DIV/0!</v>
      </c>
      <c r="D331" s="89" t="e">
        <f t="shared" ref="D331:D375" si="100">0.1*C331*0.2</f>
        <v>#DIV/0!</v>
      </c>
      <c r="E331" s="89" t="e">
        <f t="shared" ref="E331:E375" si="101">0.1*C331*0.6</f>
        <v>#DIV/0!</v>
      </c>
      <c r="F331" s="89" t="e">
        <f t="shared" ref="F331:F375" si="102">0.1*C331*0.9</f>
        <v>#DIV/0!</v>
      </c>
      <c r="G331" s="89" t="e">
        <f t="shared" ref="G331:G375" si="103">0.1*C331*1.1</f>
        <v>#DIV/0!</v>
      </c>
      <c r="H331" s="138" t="e">
        <f>IF('Emission Calculations'!$B$9="flat",IF(0.053*'Wind Calculations'!$C331&gt;$B$3,58*('Wind Calculations'!$C331-$B$3)^2+25*('Wind Calculations'!$C331-$B$3),0),IF(D331&gt;$B$3,(58*(D331-$B$3)^2+25*(D331-$B$3))*$B$7,0)+IF(E331&gt;$B$3,(58*(E331-$B$3)^2+25*(E331-$B$3))*$C$7,0)+IF(F331&gt;$B$3,(58*(F331-$B$3)^2+25*(F331-$B$3))*$D$7,0)+IF(G331&gt;$B$3,(58*(G331-$B$3)^2+25*(G331-$B$3))*$E$7,0))</f>
        <v>#DIV/0!</v>
      </c>
      <c r="I331" s="138" t="e">
        <f>IF('Emission Calculations'!$B$9="flat",IF(0.056*'Wind Calculations'!$C331&gt;$B$3,1,0),IF(OR(D331&gt;$B$3,E331&gt;$B$3,F331&gt;$B$3,AND((G331&gt;$B$3),$B$7&gt;0)),1,0))</f>
        <v>#DIV/0!</v>
      </c>
      <c r="J331" s="139"/>
      <c r="K331" s="148"/>
      <c r="L331" s="136"/>
      <c r="M331" s="89" t="e">
        <f>'Wind Calculations'!$L331*LN(10/$L$4)/LN($L$5/$L$4)</f>
        <v>#DIV/0!</v>
      </c>
      <c r="N331" s="89" t="e">
        <f t="shared" si="84"/>
        <v>#DIV/0!</v>
      </c>
      <c r="O331" s="89" t="e">
        <f t="shared" si="85"/>
        <v>#DIV/0!</v>
      </c>
      <c r="P331" s="89" t="e">
        <f t="shared" si="86"/>
        <v>#DIV/0!</v>
      </c>
      <c r="Q331" s="89" t="e">
        <f t="shared" si="87"/>
        <v>#DIV/0!</v>
      </c>
      <c r="R331" s="89" t="e">
        <f>IF('Emission Calculations'!$C$9="flat",IF(0.053*'Wind Calculations'!$M331&gt;$L$3,58*('Wind Calculations'!$M331-$L$3)^2+25*('Wind Calculations'!$M331-$L$3),0),IF(N331&gt;$L$3,(58*(N331-$L$3)^2+25*(N331-$L$3))*$L$7,0)+IF(O331&gt;$L$3,(58*(O331-$L$3)^2+25*(O331-$L$3))*$M$7,0)+IF(P331&gt;$L$3,(58*(P331-$L$3)^2+25*(P331-$L$3))*$N$7,0)+IF(Q331&gt;$L$3,(58*(Q331-$L$3)^2+25*(Q331-$L$3))*$O$7,0))</f>
        <v>#DIV/0!</v>
      </c>
      <c r="S331" s="89" t="e">
        <f>IF('Emission Calculations'!$C$9="flat",IF(0.056*'Wind Calculations'!$M331&gt;$L$3,1,0),IF(OR(N331&gt;$L$3,O331&gt;$L$3,P331&gt;$L$3,AND((Q331&gt;$L$3),$L$7&gt;0)),1,0))</f>
        <v>#DIV/0!</v>
      </c>
      <c r="T331" s="47"/>
      <c r="U331" s="148"/>
      <c r="V331" s="136"/>
      <c r="W331" s="89" t="e">
        <f>'Wind Calculations'!$V331*LN(10/$V$4)/LN($V$5/$V$4)</f>
        <v>#DIV/0!</v>
      </c>
      <c r="X331" s="89" t="e">
        <f t="shared" si="88"/>
        <v>#DIV/0!</v>
      </c>
      <c r="Y331" s="89" t="e">
        <f t="shared" si="89"/>
        <v>#DIV/0!</v>
      </c>
      <c r="Z331" s="89" t="e">
        <f t="shared" si="90"/>
        <v>#DIV/0!</v>
      </c>
      <c r="AA331" s="89" t="e">
        <f t="shared" si="91"/>
        <v>#DIV/0!</v>
      </c>
      <c r="AB331" s="89" t="e">
        <f>IF('Emission Calculations'!$D$9="flat",IF(0.053*'Wind Calculations'!$W331&gt;$V$3,58*('Wind Calculations'!$W331-$L$3)^2+25*('Wind Calculations'!$W331-$L$3),0),IF(X331&gt;$L$3,(58*(X331-$L$3)^2+25*(X331-$L$3))*$V$7,0)+IF(Y331&gt;$V$3,(58*(Y331-$V$3)^2+25*(Y331-$V$3))*$W$7,0)+IF(Z331&gt;$V$3,(58*(Z331-$V$3)^2+25*(Z331-$V$3))*$X$7,0)+IF(AA331&gt;$V$3,(58*(AA331-$V$3)^2+25*(AA331-$V$3))*$Y$7,0))</f>
        <v>#DIV/0!</v>
      </c>
      <c r="AC331" s="89" t="e">
        <f>IF('Emission Calculations'!$D$9="flat",IF(0.056*'Wind Calculations'!$W331&gt;$V$3,1,0),IF(OR(X331&gt;$V$3,Y331&gt;$V$3,Z331&gt;$V$3,AND((AA331&gt;$V$3),$V$7&gt;0)),1,0))</f>
        <v>#DIV/0!</v>
      </c>
      <c r="AD331" s="47"/>
      <c r="AE331" s="148"/>
      <c r="AF331" s="136"/>
      <c r="AG331" s="89" t="e">
        <f>'Wind Calculations'!$AF331*LN(10/$AF$4)/LN($AF$5/$AF$4)</f>
        <v>#DIV/0!</v>
      </c>
      <c r="AH331" s="89" t="e">
        <f t="shared" si="92"/>
        <v>#DIV/0!</v>
      </c>
      <c r="AI331" s="89" t="e">
        <f t="shared" si="93"/>
        <v>#DIV/0!</v>
      </c>
      <c r="AJ331" s="89" t="e">
        <f t="shared" si="94"/>
        <v>#DIV/0!</v>
      </c>
      <c r="AK331" s="89" t="e">
        <f t="shared" si="95"/>
        <v>#DIV/0!</v>
      </c>
      <c r="AL331" s="89" t="e">
        <f>IF('Emission Calculations'!$E$9="flat",IF(0.053*'Wind Calculations'!$AG331&gt;$AF$3,58*('Wind Calculations'!$AG331-$AF$3)^2+25*('Wind Calculations'!$AG331-$AF$3),0),IF(AH331&gt;$AF$3,(58*(AH331-$AF$3)^2+25*(AH331-$AF$3))*$AF$7,0)+IF(AI331&gt;$AF$3,(58*(AI331-$AF$3)^2+25*(AI331-$AF$3))*$AG$7,0)+IF(AJ331&gt;$AF$3,(58*(AJ331-$AF$3)^2+25*(AJ331-$AF$3))*$AH$7,0)+IF(AK331&gt;$AF$3,(58*(AK331-$AF$3)^2+25*(AK331-$AF$3))*$AI$7,0))</f>
        <v>#DIV/0!</v>
      </c>
      <c r="AM331" s="89" t="e">
        <f>IF('Emission Calculations'!$E$9="flat",IF(0.056*'Wind Calculations'!$AG331&gt;$AF$3,1,0),IF(OR(AH331&gt;$AF$3,AI331&gt;$AF$3,AJ331&gt;$AF$3,AND((AK331&gt;$AF$3),$AF$7&gt;0)),1,0))</f>
        <v>#DIV/0!</v>
      </c>
      <c r="AN331" s="47"/>
      <c r="AO331" s="148"/>
      <c r="AP331" s="136"/>
      <c r="AQ331" s="89" t="e">
        <f>'Wind Calculations'!$AP331*LN(10/$AP$4)/LN($AP$5/$AP$4)</f>
        <v>#DIV/0!</v>
      </c>
      <c r="AR331" s="89" t="e">
        <f t="shared" si="96"/>
        <v>#DIV/0!</v>
      </c>
      <c r="AS331" s="89" t="e">
        <f t="shared" si="97"/>
        <v>#DIV/0!</v>
      </c>
      <c r="AT331" s="89" t="e">
        <f t="shared" si="98"/>
        <v>#DIV/0!</v>
      </c>
      <c r="AU331" s="89" t="e">
        <f t="shared" si="99"/>
        <v>#DIV/0!</v>
      </c>
      <c r="AV331" s="89" t="e">
        <f>IF('Emission Calculations'!$F$9="flat",IF(0.053*'Wind Calculations'!$AQ331&gt;$AP$3,58*('Wind Calculations'!$AQ331-$AP$3)^2+25*('Wind Calculations'!$AQ331-$AP$3),0),IF(AR331&gt;$AP$3,(58*(AR331-$AP$3)^2+25*(AR331-$AP$3))*$AP$7,0)+IF(AS331&gt;$AP$3,(58*(AS331-$AP$3)^2+25*(AS331-$AP$3))*$AQ$7,0)+IF(AT331&gt;$AP$3,(58*(AT331-$AP$3)^2+25*(AT331-$AP$3))*$AR$7,0)+IF(AU331&gt;$AP$3,(58*(AU331-$AP$3)^2+25*(AU331-$AP$3))*$AS$7,0))</f>
        <v>#DIV/0!</v>
      </c>
      <c r="AW331" s="89" t="e">
        <f>IF('Emission Calculations'!$F$9="flat",IF(0.056*'Wind Calculations'!$AQ331&gt;$AP$3,1,0),IF(OR(AR331&gt;$AP$3,AS331&gt;$AP$3,AT331&gt;$AP$3,AND((AU331&gt;$AP$3),$AP$7&gt;0)),1,0))</f>
        <v>#DIV/0!</v>
      </c>
    </row>
    <row r="332" spans="1:49">
      <c r="A332" s="148"/>
      <c r="B332" s="136"/>
      <c r="C332" s="89" t="e">
        <f>'Wind Calculations'!$B332*LN(10/$B$4)/LN($B$5/$B$4)</f>
        <v>#DIV/0!</v>
      </c>
      <c r="D332" s="89" t="e">
        <f t="shared" si="100"/>
        <v>#DIV/0!</v>
      </c>
      <c r="E332" s="89" t="e">
        <f t="shared" si="101"/>
        <v>#DIV/0!</v>
      </c>
      <c r="F332" s="89" t="e">
        <f t="shared" si="102"/>
        <v>#DIV/0!</v>
      </c>
      <c r="G332" s="89" t="e">
        <f t="shared" si="103"/>
        <v>#DIV/0!</v>
      </c>
      <c r="H332" s="138" t="e">
        <f>IF('Emission Calculations'!$B$9="flat",IF(0.053*'Wind Calculations'!$C332&gt;$B$3,58*('Wind Calculations'!$C332-$B$3)^2+25*('Wind Calculations'!$C332-$B$3),0),IF(D332&gt;$B$3,(58*(D332-$B$3)^2+25*(D332-$B$3))*$B$7,0)+IF(E332&gt;$B$3,(58*(E332-$B$3)^2+25*(E332-$B$3))*$C$7,0)+IF(F332&gt;$B$3,(58*(F332-$B$3)^2+25*(F332-$B$3))*$D$7,0)+IF(G332&gt;$B$3,(58*(G332-$B$3)^2+25*(G332-$B$3))*$E$7,0))</f>
        <v>#DIV/0!</v>
      </c>
      <c r="I332" s="138" t="e">
        <f>IF('Emission Calculations'!$B$9="flat",IF(0.056*'Wind Calculations'!$C332&gt;$B$3,1,0),IF(OR(D332&gt;$B$3,E332&gt;$B$3,F332&gt;$B$3,AND((G332&gt;$B$3),$B$7&gt;0)),1,0))</f>
        <v>#DIV/0!</v>
      </c>
      <c r="J332" s="139"/>
      <c r="K332" s="148"/>
      <c r="L332" s="136"/>
      <c r="M332" s="89" t="e">
        <f>'Wind Calculations'!$L332*LN(10/$L$4)/LN($L$5/$L$4)</f>
        <v>#DIV/0!</v>
      </c>
      <c r="N332" s="89" t="e">
        <f t="shared" ref="N332:N375" si="104">0.1*M332*0.2</f>
        <v>#DIV/0!</v>
      </c>
      <c r="O332" s="89" t="e">
        <f t="shared" ref="O332:O375" si="105">0.1*M332*0.6</f>
        <v>#DIV/0!</v>
      </c>
      <c r="P332" s="89" t="e">
        <f t="shared" ref="P332:P375" si="106">0.1*M332*0.9</f>
        <v>#DIV/0!</v>
      </c>
      <c r="Q332" s="89" t="e">
        <f t="shared" ref="Q332:Q375" si="107">0.1*M332*1.1</f>
        <v>#DIV/0!</v>
      </c>
      <c r="R332" s="89" t="e">
        <f>IF('Emission Calculations'!$C$9="flat",IF(0.053*'Wind Calculations'!$M332&gt;$L$3,58*('Wind Calculations'!$M332-$L$3)^2+25*('Wind Calculations'!$M332-$L$3),0),IF(N332&gt;$L$3,(58*(N332-$L$3)^2+25*(N332-$L$3))*$L$7,0)+IF(O332&gt;$L$3,(58*(O332-$L$3)^2+25*(O332-$L$3))*$M$7,0)+IF(P332&gt;$L$3,(58*(P332-$L$3)^2+25*(P332-$L$3))*$N$7,0)+IF(Q332&gt;$L$3,(58*(Q332-$L$3)^2+25*(Q332-$L$3))*$O$7,0))</f>
        <v>#DIV/0!</v>
      </c>
      <c r="S332" s="89" t="e">
        <f>IF('Emission Calculations'!$C$9="flat",IF(0.056*'Wind Calculations'!$M332&gt;$L$3,1,0),IF(OR(N332&gt;$L$3,O332&gt;$L$3,P332&gt;$L$3,AND((Q332&gt;$L$3),$L$7&gt;0)),1,0))</f>
        <v>#DIV/0!</v>
      </c>
      <c r="T332" s="47"/>
      <c r="U332" s="148"/>
      <c r="V332" s="136"/>
      <c r="W332" s="89" t="e">
        <f>'Wind Calculations'!$V332*LN(10/$V$4)/LN($V$5/$V$4)</f>
        <v>#DIV/0!</v>
      </c>
      <c r="X332" s="89" t="e">
        <f t="shared" ref="X332:X375" si="108">0.1*W332*0.2</f>
        <v>#DIV/0!</v>
      </c>
      <c r="Y332" s="89" t="e">
        <f t="shared" ref="Y332:Y375" si="109">0.1*W332*0.6</f>
        <v>#DIV/0!</v>
      </c>
      <c r="Z332" s="89" t="e">
        <f t="shared" ref="Z332:Z375" si="110">0.1*W332*0.9</f>
        <v>#DIV/0!</v>
      </c>
      <c r="AA332" s="89" t="e">
        <f t="shared" ref="AA332:AA375" si="111">0.1*W332*1.1</f>
        <v>#DIV/0!</v>
      </c>
      <c r="AB332" s="89" t="e">
        <f>IF('Emission Calculations'!$D$9="flat",IF(0.053*'Wind Calculations'!$W332&gt;$V$3,58*('Wind Calculations'!$W332-$L$3)^2+25*('Wind Calculations'!$W332-$L$3),0),IF(X332&gt;$L$3,(58*(X332-$L$3)^2+25*(X332-$L$3))*$V$7,0)+IF(Y332&gt;$V$3,(58*(Y332-$V$3)^2+25*(Y332-$V$3))*$W$7,0)+IF(Z332&gt;$V$3,(58*(Z332-$V$3)^2+25*(Z332-$V$3))*$X$7,0)+IF(AA332&gt;$V$3,(58*(AA332-$V$3)^2+25*(AA332-$V$3))*$Y$7,0))</f>
        <v>#DIV/0!</v>
      </c>
      <c r="AC332" s="89" t="e">
        <f>IF('Emission Calculations'!$D$9="flat",IF(0.056*'Wind Calculations'!$W332&gt;$V$3,1,0),IF(OR(X332&gt;$V$3,Y332&gt;$V$3,Z332&gt;$V$3,AND((AA332&gt;$V$3),$V$7&gt;0)),1,0))</f>
        <v>#DIV/0!</v>
      </c>
      <c r="AD332" s="47"/>
      <c r="AE332" s="148"/>
      <c r="AF332" s="136"/>
      <c r="AG332" s="89" t="e">
        <f>'Wind Calculations'!$AF332*LN(10/$AF$4)/LN($AF$5/$AF$4)</f>
        <v>#DIV/0!</v>
      </c>
      <c r="AH332" s="89" t="e">
        <f t="shared" ref="AH332:AH375" si="112">0.1*AG332*0.2</f>
        <v>#DIV/0!</v>
      </c>
      <c r="AI332" s="89" t="e">
        <f t="shared" ref="AI332:AI375" si="113">0.1*AG332*0.6</f>
        <v>#DIV/0!</v>
      </c>
      <c r="AJ332" s="89" t="e">
        <f t="shared" ref="AJ332:AJ375" si="114">0.1*AG332*0.9</f>
        <v>#DIV/0!</v>
      </c>
      <c r="AK332" s="89" t="e">
        <f t="shared" ref="AK332:AK375" si="115">0.1*AG332*1.1</f>
        <v>#DIV/0!</v>
      </c>
      <c r="AL332" s="89" t="e">
        <f>IF('Emission Calculations'!$E$9="flat",IF(0.053*'Wind Calculations'!$AG332&gt;$AF$3,58*('Wind Calculations'!$AG332-$AF$3)^2+25*('Wind Calculations'!$AG332-$AF$3),0),IF(AH332&gt;$AF$3,(58*(AH332-$AF$3)^2+25*(AH332-$AF$3))*$AF$7,0)+IF(AI332&gt;$AF$3,(58*(AI332-$AF$3)^2+25*(AI332-$AF$3))*$AG$7,0)+IF(AJ332&gt;$AF$3,(58*(AJ332-$AF$3)^2+25*(AJ332-$AF$3))*$AH$7,0)+IF(AK332&gt;$AF$3,(58*(AK332-$AF$3)^2+25*(AK332-$AF$3))*$AI$7,0))</f>
        <v>#DIV/0!</v>
      </c>
      <c r="AM332" s="89" t="e">
        <f>IF('Emission Calculations'!$E$9="flat",IF(0.056*'Wind Calculations'!$AG332&gt;$AF$3,1,0),IF(OR(AH332&gt;$AF$3,AI332&gt;$AF$3,AJ332&gt;$AF$3,AND((AK332&gt;$AF$3),$AF$7&gt;0)),1,0))</f>
        <v>#DIV/0!</v>
      </c>
      <c r="AN332" s="47"/>
      <c r="AO332" s="148"/>
      <c r="AP332" s="136"/>
      <c r="AQ332" s="89" t="e">
        <f>'Wind Calculations'!$AP332*LN(10/$AP$4)/LN($AP$5/$AP$4)</f>
        <v>#DIV/0!</v>
      </c>
      <c r="AR332" s="89" t="e">
        <f t="shared" ref="AR332:AR375" si="116">0.1*AQ332*0.2</f>
        <v>#DIV/0!</v>
      </c>
      <c r="AS332" s="89" t="e">
        <f t="shared" ref="AS332:AS375" si="117">0.1*AQ332*0.6</f>
        <v>#DIV/0!</v>
      </c>
      <c r="AT332" s="89" t="e">
        <f t="shared" ref="AT332:AT375" si="118">0.1*AQ332*0.9</f>
        <v>#DIV/0!</v>
      </c>
      <c r="AU332" s="89" t="e">
        <f t="shared" ref="AU332:AU375" si="119">0.1*AQ332*1.1</f>
        <v>#DIV/0!</v>
      </c>
      <c r="AV332" s="89" t="e">
        <f>IF('Emission Calculations'!$F$9="flat",IF(0.053*'Wind Calculations'!$AQ332&gt;$AP$3,58*('Wind Calculations'!$AQ332-$AP$3)^2+25*('Wind Calculations'!$AQ332-$AP$3),0),IF(AR332&gt;$AP$3,(58*(AR332-$AP$3)^2+25*(AR332-$AP$3))*$AP$7,0)+IF(AS332&gt;$AP$3,(58*(AS332-$AP$3)^2+25*(AS332-$AP$3))*$AQ$7,0)+IF(AT332&gt;$AP$3,(58*(AT332-$AP$3)^2+25*(AT332-$AP$3))*$AR$7,0)+IF(AU332&gt;$AP$3,(58*(AU332-$AP$3)^2+25*(AU332-$AP$3))*$AS$7,0))</f>
        <v>#DIV/0!</v>
      </c>
      <c r="AW332" s="89" t="e">
        <f>IF('Emission Calculations'!$F$9="flat",IF(0.056*'Wind Calculations'!$AQ332&gt;$AP$3,1,0),IF(OR(AR332&gt;$AP$3,AS332&gt;$AP$3,AT332&gt;$AP$3,AND((AU332&gt;$AP$3),$AP$7&gt;0)),1,0))</f>
        <v>#DIV/0!</v>
      </c>
    </row>
    <row r="333" spans="1:49">
      <c r="A333" s="148"/>
      <c r="B333" s="136"/>
      <c r="C333" s="89" t="e">
        <f>'Wind Calculations'!$B333*LN(10/$B$4)/LN($B$5/$B$4)</f>
        <v>#DIV/0!</v>
      </c>
      <c r="D333" s="89" t="e">
        <f t="shared" si="100"/>
        <v>#DIV/0!</v>
      </c>
      <c r="E333" s="89" t="e">
        <f t="shared" si="101"/>
        <v>#DIV/0!</v>
      </c>
      <c r="F333" s="89" t="e">
        <f t="shared" si="102"/>
        <v>#DIV/0!</v>
      </c>
      <c r="G333" s="89" t="e">
        <f t="shared" si="103"/>
        <v>#DIV/0!</v>
      </c>
      <c r="H333" s="138" t="e">
        <f>IF('Emission Calculations'!$B$9="flat",IF(0.053*'Wind Calculations'!$C333&gt;$B$3,58*('Wind Calculations'!$C333-$B$3)^2+25*('Wind Calculations'!$C333-$B$3),0),IF(D333&gt;$B$3,(58*(D333-$B$3)^2+25*(D333-$B$3))*$B$7,0)+IF(E333&gt;$B$3,(58*(E333-$B$3)^2+25*(E333-$B$3))*$C$7,0)+IF(F333&gt;$B$3,(58*(F333-$B$3)^2+25*(F333-$B$3))*$D$7,0)+IF(G333&gt;$B$3,(58*(G333-$B$3)^2+25*(G333-$B$3))*$E$7,0))</f>
        <v>#DIV/0!</v>
      </c>
      <c r="I333" s="138" t="e">
        <f>IF('Emission Calculations'!$B$9="flat",IF(0.056*'Wind Calculations'!$C333&gt;$B$3,1,0),IF(OR(D333&gt;$B$3,E333&gt;$B$3,F333&gt;$B$3,AND((G333&gt;$B$3),$B$7&gt;0)),1,0))</f>
        <v>#DIV/0!</v>
      </c>
      <c r="J333" s="139"/>
      <c r="K333" s="148"/>
      <c r="L333" s="136"/>
      <c r="M333" s="89" t="e">
        <f>'Wind Calculations'!$L333*LN(10/$L$4)/LN($L$5/$L$4)</f>
        <v>#DIV/0!</v>
      </c>
      <c r="N333" s="89" t="e">
        <f t="shared" si="104"/>
        <v>#DIV/0!</v>
      </c>
      <c r="O333" s="89" t="e">
        <f t="shared" si="105"/>
        <v>#DIV/0!</v>
      </c>
      <c r="P333" s="89" t="e">
        <f t="shared" si="106"/>
        <v>#DIV/0!</v>
      </c>
      <c r="Q333" s="89" t="e">
        <f t="shared" si="107"/>
        <v>#DIV/0!</v>
      </c>
      <c r="R333" s="89" t="e">
        <f>IF('Emission Calculations'!$C$9="flat",IF(0.053*'Wind Calculations'!$M333&gt;$L$3,58*('Wind Calculations'!$M333-$L$3)^2+25*('Wind Calculations'!$M333-$L$3),0),IF(N333&gt;$L$3,(58*(N333-$L$3)^2+25*(N333-$L$3))*$L$7,0)+IF(O333&gt;$L$3,(58*(O333-$L$3)^2+25*(O333-$L$3))*$M$7,0)+IF(P333&gt;$L$3,(58*(P333-$L$3)^2+25*(P333-$L$3))*$N$7,0)+IF(Q333&gt;$L$3,(58*(Q333-$L$3)^2+25*(Q333-$L$3))*$O$7,0))</f>
        <v>#DIV/0!</v>
      </c>
      <c r="S333" s="89" t="e">
        <f>IF('Emission Calculations'!$C$9="flat",IF(0.056*'Wind Calculations'!$M333&gt;$L$3,1,0),IF(OR(N333&gt;$L$3,O333&gt;$L$3,P333&gt;$L$3,AND((Q333&gt;$L$3),$L$7&gt;0)),1,0))</f>
        <v>#DIV/0!</v>
      </c>
      <c r="T333" s="47"/>
      <c r="U333" s="148"/>
      <c r="V333" s="136"/>
      <c r="W333" s="89" t="e">
        <f>'Wind Calculations'!$V333*LN(10/$V$4)/LN($V$5/$V$4)</f>
        <v>#DIV/0!</v>
      </c>
      <c r="X333" s="89" t="e">
        <f t="shared" si="108"/>
        <v>#DIV/0!</v>
      </c>
      <c r="Y333" s="89" t="e">
        <f t="shared" si="109"/>
        <v>#DIV/0!</v>
      </c>
      <c r="Z333" s="89" t="e">
        <f t="shared" si="110"/>
        <v>#DIV/0!</v>
      </c>
      <c r="AA333" s="89" t="e">
        <f t="shared" si="111"/>
        <v>#DIV/0!</v>
      </c>
      <c r="AB333" s="89" t="e">
        <f>IF('Emission Calculations'!$D$9="flat",IF(0.053*'Wind Calculations'!$W333&gt;$V$3,58*('Wind Calculations'!$W333-$L$3)^2+25*('Wind Calculations'!$W333-$L$3),0),IF(X333&gt;$L$3,(58*(X333-$L$3)^2+25*(X333-$L$3))*$V$7,0)+IF(Y333&gt;$V$3,(58*(Y333-$V$3)^2+25*(Y333-$V$3))*$W$7,0)+IF(Z333&gt;$V$3,(58*(Z333-$V$3)^2+25*(Z333-$V$3))*$X$7,0)+IF(AA333&gt;$V$3,(58*(AA333-$V$3)^2+25*(AA333-$V$3))*$Y$7,0))</f>
        <v>#DIV/0!</v>
      </c>
      <c r="AC333" s="89" t="e">
        <f>IF('Emission Calculations'!$D$9="flat",IF(0.056*'Wind Calculations'!$W333&gt;$V$3,1,0),IF(OR(X333&gt;$V$3,Y333&gt;$V$3,Z333&gt;$V$3,AND((AA333&gt;$V$3),$V$7&gt;0)),1,0))</f>
        <v>#DIV/0!</v>
      </c>
      <c r="AD333" s="47"/>
      <c r="AE333" s="148"/>
      <c r="AF333" s="136"/>
      <c r="AG333" s="89" t="e">
        <f>'Wind Calculations'!$AF333*LN(10/$AF$4)/LN($AF$5/$AF$4)</f>
        <v>#DIV/0!</v>
      </c>
      <c r="AH333" s="89" t="e">
        <f t="shared" si="112"/>
        <v>#DIV/0!</v>
      </c>
      <c r="AI333" s="89" t="e">
        <f t="shared" si="113"/>
        <v>#DIV/0!</v>
      </c>
      <c r="AJ333" s="89" t="e">
        <f t="shared" si="114"/>
        <v>#DIV/0!</v>
      </c>
      <c r="AK333" s="89" t="e">
        <f t="shared" si="115"/>
        <v>#DIV/0!</v>
      </c>
      <c r="AL333" s="89" t="e">
        <f>IF('Emission Calculations'!$E$9="flat",IF(0.053*'Wind Calculations'!$AG333&gt;$AF$3,58*('Wind Calculations'!$AG333-$AF$3)^2+25*('Wind Calculations'!$AG333-$AF$3),0),IF(AH333&gt;$AF$3,(58*(AH333-$AF$3)^2+25*(AH333-$AF$3))*$AF$7,0)+IF(AI333&gt;$AF$3,(58*(AI333-$AF$3)^2+25*(AI333-$AF$3))*$AG$7,0)+IF(AJ333&gt;$AF$3,(58*(AJ333-$AF$3)^2+25*(AJ333-$AF$3))*$AH$7,0)+IF(AK333&gt;$AF$3,(58*(AK333-$AF$3)^2+25*(AK333-$AF$3))*$AI$7,0))</f>
        <v>#DIV/0!</v>
      </c>
      <c r="AM333" s="89" t="e">
        <f>IF('Emission Calculations'!$E$9="flat",IF(0.056*'Wind Calculations'!$AG333&gt;$AF$3,1,0),IF(OR(AH333&gt;$AF$3,AI333&gt;$AF$3,AJ333&gt;$AF$3,AND((AK333&gt;$AF$3),$AF$7&gt;0)),1,0))</f>
        <v>#DIV/0!</v>
      </c>
      <c r="AN333" s="47"/>
      <c r="AO333" s="148"/>
      <c r="AP333" s="136"/>
      <c r="AQ333" s="89" t="e">
        <f>'Wind Calculations'!$AP333*LN(10/$AP$4)/LN($AP$5/$AP$4)</f>
        <v>#DIV/0!</v>
      </c>
      <c r="AR333" s="89" t="e">
        <f t="shared" si="116"/>
        <v>#DIV/0!</v>
      </c>
      <c r="AS333" s="89" t="e">
        <f t="shared" si="117"/>
        <v>#DIV/0!</v>
      </c>
      <c r="AT333" s="89" t="e">
        <f t="shared" si="118"/>
        <v>#DIV/0!</v>
      </c>
      <c r="AU333" s="89" t="e">
        <f t="shared" si="119"/>
        <v>#DIV/0!</v>
      </c>
      <c r="AV333" s="89" t="e">
        <f>IF('Emission Calculations'!$F$9="flat",IF(0.053*'Wind Calculations'!$AQ333&gt;$AP$3,58*('Wind Calculations'!$AQ333-$AP$3)^2+25*('Wind Calculations'!$AQ333-$AP$3),0),IF(AR333&gt;$AP$3,(58*(AR333-$AP$3)^2+25*(AR333-$AP$3))*$AP$7,0)+IF(AS333&gt;$AP$3,(58*(AS333-$AP$3)^2+25*(AS333-$AP$3))*$AQ$7,0)+IF(AT333&gt;$AP$3,(58*(AT333-$AP$3)^2+25*(AT333-$AP$3))*$AR$7,0)+IF(AU333&gt;$AP$3,(58*(AU333-$AP$3)^2+25*(AU333-$AP$3))*$AS$7,0))</f>
        <v>#DIV/0!</v>
      </c>
      <c r="AW333" s="89" t="e">
        <f>IF('Emission Calculations'!$F$9="flat",IF(0.056*'Wind Calculations'!$AQ333&gt;$AP$3,1,0),IF(OR(AR333&gt;$AP$3,AS333&gt;$AP$3,AT333&gt;$AP$3,AND((AU333&gt;$AP$3),$AP$7&gt;0)),1,0))</f>
        <v>#DIV/0!</v>
      </c>
    </row>
    <row r="334" spans="1:49">
      <c r="A334" s="148"/>
      <c r="B334" s="136"/>
      <c r="C334" s="89" t="e">
        <f>'Wind Calculations'!$B334*LN(10/$B$4)/LN($B$5/$B$4)</f>
        <v>#DIV/0!</v>
      </c>
      <c r="D334" s="89" t="e">
        <f t="shared" si="100"/>
        <v>#DIV/0!</v>
      </c>
      <c r="E334" s="89" t="e">
        <f t="shared" si="101"/>
        <v>#DIV/0!</v>
      </c>
      <c r="F334" s="89" t="e">
        <f t="shared" si="102"/>
        <v>#DIV/0!</v>
      </c>
      <c r="G334" s="89" t="e">
        <f t="shared" si="103"/>
        <v>#DIV/0!</v>
      </c>
      <c r="H334" s="138" t="e">
        <f>IF('Emission Calculations'!$B$9="flat",IF(0.053*'Wind Calculations'!$C334&gt;$B$3,58*('Wind Calculations'!$C334-$B$3)^2+25*('Wind Calculations'!$C334-$B$3),0),IF(D334&gt;$B$3,(58*(D334-$B$3)^2+25*(D334-$B$3))*$B$7,0)+IF(E334&gt;$B$3,(58*(E334-$B$3)^2+25*(E334-$B$3))*$C$7,0)+IF(F334&gt;$B$3,(58*(F334-$B$3)^2+25*(F334-$B$3))*$D$7,0)+IF(G334&gt;$B$3,(58*(G334-$B$3)^2+25*(G334-$B$3))*$E$7,0))</f>
        <v>#DIV/0!</v>
      </c>
      <c r="I334" s="138" t="e">
        <f>IF('Emission Calculations'!$B$9="flat",IF(0.056*'Wind Calculations'!$C334&gt;$B$3,1,0),IF(OR(D334&gt;$B$3,E334&gt;$B$3,F334&gt;$B$3,AND((G334&gt;$B$3),$B$7&gt;0)),1,0))</f>
        <v>#DIV/0!</v>
      </c>
      <c r="J334" s="139"/>
      <c r="K334" s="148"/>
      <c r="L334" s="136"/>
      <c r="M334" s="89" t="e">
        <f>'Wind Calculations'!$L334*LN(10/$L$4)/LN($L$5/$L$4)</f>
        <v>#DIV/0!</v>
      </c>
      <c r="N334" s="89" t="e">
        <f t="shared" si="104"/>
        <v>#DIV/0!</v>
      </c>
      <c r="O334" s="89" t="e">
        <f t="shared" si="105"/>
        <v>#DIV/0!</v>
      </c>
      <c r="P334" s="89" t="e">
        <f t="shared" si="106"/>
        <v>#DIV/0!</v>
      </c>
      <c r="Q334" s="89" t="e">
        <f t="shared" si="107"/>
        <v>#DIV/0!</v>
      </c>
      <c r="R334" s="89" t="e">
        <f>IF('Emission Calculations'!$C$9="flat",IF(0.053*'Wind Calculations'!$M334&gt;$L$3,58*('Wind Calculations'!$M334-$L$3)^2+25*('Wind Calculations'!$M334-$L$3),0),IF(N334&gt;$L$3,(58*(N334-$L$3)^2+25*(N334-$L$3))*$L$7,0)+IF(O334&gt;$L$3,(58*(O334-$L$3)^2+25*(O334-$L$3))*$M$7,0)+IF(P334&gt;$L$3,(58*(P334-$L$3)^2+25*(P334-$L$3))*$N$7,0)+IF(Q334&gt;$L$3,(58*(Q334-$L$3)^2+25*(Q334-$L$3))*$O$7,0))</f>
        <v>#DIV/0!</v>
      </c>
      <c r="S334" s="89" t="e">
        <f>IF('Emission Calculations'!$C$9="flat",IF(0.056*'Wind Calculations'!$M334&gt;$L$3,1,0),IF(OR(N334&gt;$L$3,O334&gt;$L$3,P334&gt;$L$3,AND((Q334&gt;$L$3),$L$7&gt;0)),1,0))</f>
        <v>#DIV/0!</v>
      </c>
      <c r="T334" s="47"/>
      <c r="U334" s="148"/>
      <c r="V334" s="136"/>
      <c r="W334" s="89" t="e">
        <f>'Wind Calculations'!$V334*LN(10/$V$4)/LN($V$5/$V$4)</f>
        <v>#DIV/0!</v>
      </c>
      <c r="X334" s="89" t="e">
        <f t="shared" si="108"/>
        <v>#DIV/0!</v>
      </c>
      <c r="Y334" s="89" t="e">
        <f t="shared" si="109"/>
        <v>#DIV/0!</v>
      </c>
      <c r="Z334" s="89" t="e">
        <f t="shared" si="110"/>
        <v>#DIV/0!</v>
      </c>
      <c r="AA334" s="89" t="e">
        <f t="shared" si="111"/>
        <v>#DIV/0!</v>
      </c>
      <c r="AB334" s="89" t="e">
        <f>IF('Emission Calculations'!$D$9="flat",IF(0.053*'Wind Calculations'!$W334&gt;$V$3,58*('Wind Calculations'!$W334-$L$3)^2+25*('Wind Calculations'!$W334-$L$3),0),IF(X334&gt;$L$3,(58*(X334-$L$3)^2+25*(X334-$L$3))*$V$7,0)+IF(Y334&gt;$V$3,(58*(Y334-$V$3)^2+25*(Y334-$V$3))*$W$7,0)+IF(Z334&gt;$V$3,(58*(Z334-$V$3)^2+25*(Z334-$V$3))*$X$7,0)+IF(AA334&gt;$V$3,(58*(AA334-$V$3)^2+25*(AA334-$V$3))*$Y$7,0))</f>
        <v>#DIV/0!</v>
      </c>
      <c r="AC334" s="89" t="e">
        <f>IF('Emission Calculations'!$D$9="flat",IF(0.056*'Wind Calculations'!$W334&gt;$V$3,1,0),IF(OR(X334&gt;$V$3,Y334&gt;$V$3,Z334&gt;$V$3,AND((AA334&gt;$V$3),$V$7&gt;0)),1,0))</f>
        <v>#DIV/0!</v>
      </c>
      <c r="AD334" s="47"/>
      <c r="AE334" s="148"/>
      <c r="AF334" s="136"/>
      <c r="AG334" s="89" t="e">
        <f>'Wind Calculations'!$AF334*LN(10/$AF$4)/LN($AF$5/$AF$4)</f>
        <v>#DIV/0!</v>
      </c>
      <c r="AH334" s="89" t="e">
        <f t="shared" si="112"/>
        <v>#DIV/0!</v>
      </c>
      <c r="AI334" s="89" t="e">
        <f t="shared" si="113"/>
        <v>#DIV/0!</v>
      </c>
      <c r="AJ334" s="89" t="e">
        <f t="shared" si="114"/>
        <v>#DIV/0!</v>
      </c>
      <c r="AK334" s="89" t="e">
        <f t="shared" si="115"/>
        <v>#DIV/0!</v>
      </c>
      <c r="AL334" s="89" t="e">
        <f>IF('Emission Calculations'!$E$9="flat",IF(0.053*'Wind Calculations'!$AG334&gt;$AF$3,58*('Wind Calculations'!$AG334-$AF$3)^2+25*('Wind Calculations'!$AG334-$AF$3),0),IF(AH334&gt;$AF$3,(58*(AH334-$AF$3)^2+25*(AH334-$AF$3))*$AF$7,0)+IF(AI334&gt;$AF$3,(58*(AI334-$AF$3)^2+25*(AI334-$AF$3))*$AG$7,0)+IF(AJ334&gt;$AF$3,(58*(AJ334-$AF$3)^2+25*(AJ334-$AF$3))*$AH$7,0)+IF(AK334&gt;$AF$3,(58*(AK334-$AF$3)^2+25*(AK334-$AF$3))*$AI$7,0))</f>
        <v>#DIV/0!</v>
      </c>
      <c r="AM334" s="89" t="e">
        <f>IF('Emission Calculations'!$E$9="flat",IF(0.056*'Wind Calculations'!$AG334&gt;$AF$3,1,0),IF(OR(AH334&gt;$AF$3,AI334&gt;$AF$3,AJ334&gt;$AF$3,AND((AK334&gt;$AF$3),$AF$7&gt;0)),1,0))</f>
        <v>#DIV/0!</v>
      </c>
      <c r="AN334" s="47"/>
      <c r="AO334" s="148"/>
      <c r="AP334" s="136"/>
      <c r="AQ334" s="89" t="e">
        <f>'Wind Calculations'!$AP334*LN(10/$AP$4)/LN($AP$5/$AP$4)</f>
        <v>#DIV/0!</v>
      </c>
      <c r="AR334" s="89" t="e">
        <f t="shared" si="116"/>
        <v>#DIV/0!</v>
      </c>
      <c r="AS334" s="89" t="e">
        <f t="shared" si="117"/>
        <v>#DIV/0!</v>
      </c>
      <c r="AT334" s="89" t="e">
        <f t="shared" si="118"/>
        <v>#DIV/0!</v>
      </c>
      <c r="AU334" s="89" t="e">
        <f t="shared" si="119"/>
        <v>#DIV/0!</v>
      </c>
      <c r="AV334" s="89" t="e">
        <f>IF('Emission Calculations'!$F$9="flat",IF(0.053*'Wind Calculations'!$AQ334&gt;$AP$3,58*('Wind Calculations'!$AQ334-$AP$3)^2+25*('Wind Calculations'!$AQ334-$AP$3),0),IF(AR334&gt;$AP$3,(58*(AR334-$AP$3)^2+25*(AR334-$AP$3))*$AP$7,0)+IF(AS334&gt;$AP$3,(58*(AS334-$AP$3)^2+25*(AS334-$AP$3))*$AQ$7,0)+IF(AT334&gt;$AP$3,(58*(AT334-$AP$3)^2+25*(AT334-$AP$3))*$AR$7,0)+IF(AU334&gt;$AP$3,(58*(AU334-$AP$3)^2+25*(AU334-$AP$3))*$AS$7,0))</f>
        <v>#DIV/0!</v>
      </c>
      <c r="AW334" s="89" t="e">
        <f>IF('Emission Calculations'!$F$9="flat",IF(0.056*'Wind Calculations'!$AQ334&gt;$AP$3,1,0),IF(OR(AR334&gt;$AP$3,AS334&gt;$AP$3,AT334&gt;$AP$3,AND((AU334&gt;$AP$3),$AP$7&gt;0)),1,0))</f>
        <v>#DIV/0!</v>
      </c>
    </row>
    <row r="335" spans="1:49">
      <c r="A335" s="148"/>
      <c r="B335" s="136"/>
      <c r="C335" s="89" t="e">
        <f>'Wind Calculations'!$B335*LN(10/$B$4)/LN($B$5/$B$4)</f>
        <v>#DIV/0!</v>
      </c>
      <c r="D335" s="89" t="e">
        <f t="shared" si="100"/>
        <v>#DIV/0!</v>
      </c>
      <c r="E335" s="89" t="e">
        <f t="shared" si="101"/>
        <v>#DIV/0!</v>
      </c>
      <c r="F335" s="89" t="e">
        <f t="shared" si="102"/>
        <v>#DIV/0!</v>
      </c>
      <c r="G335" s="89" t="e">
        <f t="shared" si="103"/>
        <v>#DIV/0!</v>
      </c>
      <c r="H335" s="138" t="e">
        <f>IF('Emission Calculations'!$B$9="flat",IF(0.053*'Wind Calculations'!$C335&gt;$B$3,58*('Wind Calculations'!$C335-$B$3)^2+25*('Wind Calculations'!$C335-$B$3),0),IF(D335&gt;$B$3,(58*(D335-$B$3)^2+25*(D335-$B$3))*$B$7,0)+IF(E335&gt;$B$3,(58*(E335-$B$3)^2+25*(E335-$B$3))*$C$7,0)+IF(F335&gt;$B$3,(58*(F335-$B$3)^2+25*(F335-$B$3))*$D$7,0)+IF(G335&gt;$B$3,(58*(G335-$B$3)^2+25*(G335-$B$3))*$E$7,0))</f>
        <v>#DIV/0!</v>
      </c>
      <c r="I335" s="138" t="e">
        <f>IF('Emission Calculations'!$B$9="flat",IF(0.056*'Wind Calculations'!$C335&gt;$B$3,1,0),IF(OR(D335&gt;$B$3,E335&gt;$B$3,F335&gt;$B$3,AND((G335&gt;$B$3),$B$7&gt;0)),1,0))</f>
        <v>#DIV/0!</v>
      </c>
      <c r="J335" s="139"/>
      <c r="K335" s="148"/>
      <c r="L335" s="136"/>
      <c r="M335" s="89" t="e">
        <f>'Wind Calculations'!$L335*LN(10/$L$4)/LN($L$5/$L$4)</f>
        <v>#DIV/0!</v>
      </c>
      <c r="N335" s="89" t="e">
        <f t="shared" si="104"/>
        <v>#DIV/0!</v>
      </c>
      <c r="O335" s="89" t="e">
        <f t="shared" si="105"/>
        <v>#DIV/0!</v>
      </c>
      <c r="P335" s="89" t="e">
        <f t="shared" si="106"/>
        <v>#DIV/0!</v>
      </c>
      <c r="Q335" s="89" t="e">
        <f t="shared" si="107"/>
        <v>#DIV/0!</v>
      </c>
      <c r="R335" s="89" t="e">
        <f>IF('Emission Calculations'!$C$9="flat",IF(0.053*'Wind Calculations'!$M335&gt;$L$3,58*('Wind Calculations'!$M335-$L$3)^2+25*('Wind Calculations'!$M335-$L$3),0),IF(N335&gt;$L$3,(58*(N335-$L$3)^2+25*(N335-$L$3))*$L$7,0)+IF(O335&gt;$L$3,(58*(O335-$L$3)^2+25*(O335-$L$3))*$M$7,0)+IF(P335&gt;$L$3,(58*(P335-$L$3)^2+25*(P335-$L$3))*$N$7,0)+IF(Q335&gt;$L$3,(58*(Q335-$L$3)^2+25*(Q335-$L$3))*$O$7,0))</f>
        <v>#DIV/0!</v>
      </c>
      <c r="S335" s="89" t="e">
        <f>IF('Emission Calculations'!$C$9="flat",IF(0.056*'Wind Calculations'!$M335&gt;$L$3,1,0),IF(OR(N335&gt;$L$3,O335&gt;$L$3,P335&gt;$L$3,AND((Q335&gt;$L$3),$L$7&gt;0)),1,0))</f>
        <v>#DIV/0!</v>
      </c>
      <c r="T335" s="47"/>
      <c r="U335" s="148"/>
      <c r="V335" s="136"/>
      <c r="W335" s="89" t="e">
        <f>'Wind Calculations'!$V335*LN(10/$V$4)/LN($V$5/$V$4)</f>
        <v>#DIV/0!</v>
      </c>
      <c r="X335" s="89" t="e">
        <f t="shared" si="108"/>
        <v>#DIV/0!</v>
      </c>
      <c r="Y335" s="89" t="e">
        <f t="shared" si="109"/>
        <v>#DIV/0!</v>
      </c>
      <c r="Z335" s="89" t="e">
        <f t="shared" si="110"/>
        <v>#DIV/0!</v>
      </c>
      <c r="AA335" s="89" t="e">
        <f t="shared" si="111"/>
        <v>#DIV/0!</v>
      </c>
      <c r="AB335" s="89" t="e">
        <f>IF('Emission Calculations'!$D$9="flat",IF(0.053*'Wind Calculations'!$W335&gt;$V$3,58*('Wind Calculations'!$W335-$L$3)^2+25*('Wind Calculations'!$W335-$L$3),0),IF(X335&gt;$L$3,(58*(X335-$L$3)^2+25*(X335-$L$3))*$V$7,0)+IF(Y335&gt;$V$3,(58*(Y335-$V$3)^2+25*(Y335-$V$3))*$W$7,0)+IF(Z335&gt;$V$3,(58*(Z335-$V$3)^2+25*(Z335-$V$3))*$X$7,0)+IF(AA335&gt;$V$3,(58*(AA335-$V$3)^2+25*(AA335-$V$3))*$Y$7,0))</f>
        <v>#DIV/0!</v>
      </c>
      <c r="AC335" s="89" t="e">
        <f>IF('Emission Calculations'!$D$9="flat",IF(0.056*'Wind Calculations'!$W335&gt;$V$3,1,0),IF(OR(X335&gt;$V$3,Y335&gt;$V$3,Z335&gt;$V$3,AND((AA335&gt;$V$3),$V$7&gt;0)),1,0))</f>
        <v>#DIV/0!</v>
      </c>
      <c r="AD335" s="47"/>
      <c r="AE335" s="148"/>
      <c r="AF335" s="136"/>
      <c r="AG335" s="89" t="e">
        <f>'Wind Calculations'!$AF335*LN(10/$AF$4)/LN($AF$5/$AF$4)</f>
        <v>#DIV/0!</v>
      </c>
      <c r="AH335" s="89" t="e">
        <f t="shared" si="112"/>
        <v>#DIV/0!</v>
      </c>
      <c r="AI335" s="89" t="e">
        <f t="shared" si="113"/>
        <v>#DIV/0!</v>
      </c>
      <c r="AJ335" s="89" t="e">
        <f t="shared" si="114"/>
        <v>#DIV/0!</v>
      </c>
      <c r="AK335" s="89" t="e">
        <f t="shared" si="115"/>
        <v>#DIV/0!</v>
      </c>
      <c r="AL335" s="89" t="e">
        <f>IF('Emission Calculations'!$E$9="flat",IF(0.053*'Wind Calculations'!$AG335&gt;$AF$3,58*('Wind Calculations'!$AG335-$AF$3)^2+25*('Wind Calculations'!$AG335-$AF$3),0),IF(AH335&gt;$AF$3,(58*(AH335-$AF$3)^2+25*(AH335-$AF$3))*$AF$7,0)+IF(AI335&gt;$AF$3,(58*(AI335-$AF$3)^2+25*(AI335-$AF$3))*$AG$7,0)+IF(AJ335&gt;$AF$3,(58*(AJ335-$AF$3)^2+25*(AJ335-$AF$3))*$AH$7,0)+IF(AK335&gt;$AF$3,(58*(AK335-$AF$3)^2+25*(AK335-$AF$3))*$AI$7,0))</f>
        <v>#DIV/0!</v>
      </c>
      <c r="AM335" s="89" t="e">
        <f>IF('Emission Calculations'!$E$9="flat",IF(0.056*'Wind Calculations'!$AG335&gt;$AF$3,1,0),IF(OR(AH335&gt;$AF$3,AI335&gt;$AF$3,AJ335&gt;$AF$3,AND((AK335&gt;$AF$3),$AF$7&gt;0)),1,0))</f>
        <v>#DIV/0!</v>
      </c>
      <c r="AN335" s="47"/>
      <c r="AO335" s="148"/>
      <c r="AP335" s="136"/>
      <c r="AQ335" s="89" t="e">
        <f>'Wind Calculations'!$AP335*LN(10/$AP$4)/LN($AP$5/$AP$4)</f>
        <v>#DIV/0!</v>
      </c>
      <c r="AR335" s="89" t="e">
        <f t="shared" si="116"/>
        <v>#DIV/0!</v>
      </c>
      <c r="AS335" s="89" t="e">
        <f t="shared" si="117"/>
        <v>#DIV/0!</v>
      </c>
      <c r="AT335" s="89" t="e">
        <f t="shared" si="118"/>
        <v>#DIV/0!</v>
      </c>
      <c r="AU335" s="89" t="e">
        <f t="shared" si="119"/>
        <v>#DIV/0!</v>
      </c>
      <c r="AV335" s="89" t="e">
        <f>IF('Emission Calculations'!$F$9="flat",IF(0.053*'Wind Calculations'!$AQ335&gt;$AP$3,58*('Wind Calculations'!$AQ335-$AP$3)^2+25*('Wind Calculations'!$AQ335-$AP$3),0),IF(AR335&gt;$AP$3,(58*(AR335-$AP$3)^2+25*(AR335-$AP$3))*$AP$7,0)+IF(AS335&gt;$AP$3,(58*(AS335-$AP$3)^2+25*(AS335-$AP$3))*$AQ$7,0)+IF(AT335&gt;$AP$3,(58*(AT335-$AP$3)^2+25*(AT335-$AP$3))*$AR$7,0)+IF(AU335&gt;$AP$3,(58*(AU335-$AP$3)^2+25*(AU335-$AP$3))*$AS$7,0))</f>
        <v>#DIV/0!</v>
      </c>
      <c r="AW335" s="89" t="e">
        <f>IF('Emission Calculations'!$F$9="flat",IF(0.056*'Wind Calculations'!$AQ335&gt;$AP$3,1,0),IF(OR(AR335&gt;$AP$3,AS335&gt;$AP$3,AT335&gt;$AP$3,AND((AU335&gt;$AP$3),$AP$7&gt;0)),1,0))</f>
        <v>#DIV/0!</v>
      </c>
    </row>
    <row r="336" spans="1:49">
      <c r="A336" s="148"/>
      <c r="B336" s="136"/>
      <c r="C336" s="89" t="e">
        <f>'Wind Calculations'!$B336*LN(10/$B$4)/LN($B$5/$B$4)</f>
        <v>#DIV/0!</v>
      </c>
      <c r="D336" s="89" t="e">
        <f t="shared" si="100"/>
        <v>#DIV/0!</v>
      </c>
      <c r="E336" s="89" t="e">
        <f t="shared" si="101"/>
        <v>#DIV/0!</v>
      </c>
      <c r="F336" s="89" t="e">
        <f t="shared" si="102"/>
        <v>#DIV/0!</v>
      </c>
      <c r="G336" s="89" t="e">
        <f t="shared" si="103"/>
        <v>#DIV/0!</v>
      </c>
      <c r="H336" s="138" t="e">
        <f>IF('Emission Calculations'!$B$9="flat",IF(0.053*'Wind Calculations'!$C336&gt;$B$3,58*('Wind Calculations'!$C336-$B$3)^2+25*('Wind Calculations'!$C336-$B$3),0),IF(D336&gt;$B$3,(58*(D336-$B$3)^2+25*(D336-$B$3))*$B$7,0)+IF(E336&gt;$B$3,(58*(E336-$B$3)^2+25*(E336-$B$3))*$C$7,0)+IF(F336&gt;$B$3,(58*(F336-$B$3)^2+25*(F336-$B$3))*$D$7,0)+IF(G336&gt;$B$3,(58*(G336-$B$3)^2+25*(G336-$B$3))*$E$7,0))</f>
        <v>#DIV/0!</v>
      </c>
      <c r="I336" s="138" t="e">
        <f>IF('Emission Calculations'!$B$9="flat",IF(0.056*'Wind Calculations'!$C336&gt;$B$3,1,0),IF(OR(D336&gt;$B$3,E336&gt;$B$3,F336&gt;$B$3,AND((G336&gt;$B$3),$B$7&gt;0)),1,0))</f>
        <v>#DIV/0!</v>
      </c>
      <c r="J336" s="139"/>
      <c r="K336" s="148"/>
      <c r="L336" s="136"/>
      <c r="M336" s="89" t="e">
        <f>'Wind Calculations'!$L336*LN(10/$L$4)/LN($L$5/$L$4)</f>
        <v>#DIV/0!</v>
      </c>
      <c r="N336" s="89" t="e">
        <f t="shared" si="104"/>
        <v>#DIV/0!</v>
      </c>
      <c r="O336" s="89" t="e">
        <f t="shared" si="105"/>
        <v>#DIV/0!</v>
      </c>
      <c r="P336" s="89" t="e">
        <f t="shared" si="106"/>
        <v>#DIV/0!</v>
      </c>
      <c r="Q336" s="89" t="e">
        <f t="shared" si="107"/>
        <v>#DIV/0!</v>
      </c>
      <c r="R336" s="89" t="e">
        <f>IF('Emission Calculations'!$C$9="flat",IF(0.053*'Wind Calculations'!$M336&gt;$L$3,58*('Wind Calculations'!$M336-$L$3)^2+25*('Wind Calculations'!$M336-$L$3),0),IF(N336&gt;$L$3,(58*(N336-$L$3)^2+25*(N336-$L$3))*$L$7,0)+IF(O336&gt;$L$3,(58*(O336-$L$3)^2+25*(O336-$L$3))*$M$7,0)+IF(P336&gt;$L$3,(58*(P336-$L$3)^2+25*(P336-$L$3))*$N$7,0)+IF(Q336&gt;$L$3,(58*(Q336-$L$3)^2+25*(Q336-$L$3))*$O$7,0))</f>
        <v>#DIV/0!</v>
      </c>
      <c r="S336" s="89" t="e">
        <f>IF('Emission Calculations'!$C$9="flat",IF(0.056*'Wind Calculations'!$M336&gt;$L$3,1,0),IF(OR(N336&gt;$L$3,O336&gt;$L$3,P336&gt;$L$3,AND((Q336&gt;$L$3),$L$7&gt;0)),1,0))</f>
        <v>#DIV/0!</v>
      </c>
      <c r="T336" s="47"/>
      <c r="U336" s="148"/>
      <c r="V336" s="136"/>
      <c r="W336" s="89" t="e">
        <f>'Wind Calculations'!$V336*LN(10/$V$4)/LN($V$5/$V$4)</f>
        <v>#DIV/0!</v>
      </c>
      <c r="X336" s="89" t="e">
        <f t="shared" si="108"/>
        <v>#DIV/0!</v>
      </c>
      <c r="Y336" s="89" t="e">
        <f t="shared" si="109"/>
        <v>#DIV/0!</v>
      </c>
      <c r="Z336" s="89" t="e">
        <f t="shared" si="110"/>
        <v>#DIV/0!</v>
      </c>
      <c r="AA336" s="89" t="e">
        <f t="shared" si="111"/>
        <v>#DIV/0!</v>
      </c>
      <c r="AB336" s="89" t="e">
        <f>IF('Emission Calculations'!$D$9="flat",IF(0.053*'Wind Calculations'!$W336&gt;$V$3,58*('Wind Calculations'!$W336-$L$3)^2+25*('Wind Calculations'!$W336-$L$3),0),IF(X336&gt;$L$3,(58*(X336-$L$3)^2+25*(X336-$L$3))*$V$7,0)+IF(Y336&gt;$V$3,(58*(Y336-$V$3)^2+25*(Y336-$V$3))*$W$7,0)+IF(Z336&gt;$V$3,(58*(Z336-$V$3)^2+25*(Z336-$V$3))*$X$7,0)+IF(AA336&gt;$V$3,(58*(AA336-$V$3)^2+25*(AA336-$V$3))*$Y$7,0))</f>
        <v>#DIV/0!</v>
      </c>
      <c r="AC336" s="89" t="e">
        <f>IF('Emission Calculations'!$D$9="flat",IF(0.056*'Wind Calculations'!$W336&gt;$V$3,1,0),IF(OR(X336&gt;$V$3,Y336&gt;$V$3,Z336&gt;$V$3,AND((AA336&gt;$V$3),$V$7&gt;0)),1,0))</f>
        <v>#DIV/0!</v>
      </c>
      <c r="AD336" s="47"/>
      <c r="AE336" s="148"/>
      <c r="AF336" s="136"/>
      <c r="AG336" s="89" t="e">
        <f>'Wind Calculations'!$AF336*LN(10/$AF$4)/LN($AF$5/$AF$4)</f>
        <v>#DIV/0!</v>
      </c>
      <c r="AH336" s="89" t="e">
        <f t="shared" si="112"/>
        <v>#DIV/0!</v>
      </c>
      <c r="AI336" s="89" t="e">
        <f t="shared" si="113"/>
        <v>#DIV/0!</v>
      </c>
      <c r="AJ336" s="89" t="e">
        <f t="shared" si="114"/>
        <v>#DIV/0!</v>
      </c>
      <c r="AK336" s="89" t="e">
        <f t="shared" si="115"/>
        <v>#DIV/0!</v>
      </c>
      <c r="AL336" s="89" t="e">
        <f>IF('Emission Calculations'!$E$9="flat",IF(0.053*'Wind Calculations'!$AG336&gt;$AF$3,58*('Wind Calculations'!$AG336-$AF$3)^2+25*('Wind Calculations'!$AG336-$AF$3),0),IF(AH336&gt;$AF$3,(58*(AH336-$AF$3)^2+25*(AH336-$AF$3))*$AF$7,0)+IF(AI336&gt;$AF$3,(58*(AI336-$AF$3)^2+25*(AI336-$AF$3))*$AG$7,0)+IF(AJ336&gt;$AF$3,(58*(AJ336-$AF$3)^2+25*(AJ336-$AF$3))*$AH$7,0)+IF(AK336&gt;$AF$3,(58*(AK336-$AF$3)^2+25*(AK336-$AF$3))*$AI$7,0))</f>
        <v>#DIV/0!</v>
      </c>
      <c r="AM336" s="89" t="e">
        <f>IF('Emission Calculations'!$E$9="flat",IF(0.056*'Wind Calculations'!$AG336&gt;$AF$3,1,0),IF(OR(AH336&gt;$AF$3,AI336&gt;$AF$3,AJ336&gt;$AF$3,AND((AK336&gt;$AF$3),$AF$7&gt;0)),1,0))</f>
        <v>#DIV/0!</v>
      </c>
      <c r="AN336" s="47"/>
      <c r="AO336" s="148"/>
      <c r="AP336" s="136"/>
      <c r="AQ336" s="89" t="e">
        <f>'Wind Calculations'!$AP336*LN(10/$AP$4)/LN($AP$5/$AP$4)</f>
        <v>#DIV/0!</v>
      </c>
      <c r="AR336" s="89" t="e">
        <f t="shared" si="116"/>
        <v>#DIV/0!</v>
      </c>
      <c r="AS336" s="89" t="e">
        <f t="shared" si="117"/>
        <v>#DIV/0!</v>
      </c>
      <c r="AT336" s="89" t="e">
        <f t="shared" si="118"/>
        <v>#DIV/0!</v>
      </c>
      <c r="AU336" s="89" t="e">
        <f t="shared" si="119"/>
        <v>#DIV/0!</v>
      </c>
      <c r="AV336" s="89" t="e">
        <f>IF('Emission Calculations'!$F$9="flat",IF(0.053*'Wind Calculations'!$AQ336&gt;$AP$3,58*('Wind Calculations'!$AQ336-$AP$3)^2+25*('Wind Calculations'!$AQ336-$AP$3),0),IF(AR336&gt;$AP$3,(58*(AR336-$AP$3)^2+25*(AR336-$AP$3))*$AP$7,0)+IF(AS336&gt;$AP$3,(58*(AS336-$AP$3)^2+25*(AS336-$AP$3))*$AQ$7,0)+IF(AT336&gt;$AP$3,(58*(AT336-$AP$3)^2+25*(AT336-$AP$3))*$AR$7,0)+IF(AU336&gt;$AP$3,(58*(AU336-$AP$3)^2+25*(AU336-$AP$3))*$AS$7,0))</f>
        <v>#DIV/0!</v>
      </c>
      <c r="AW336" s="89" t="e">
        <f>IF('Emission Calculations'!$F$9="flat",IF(0.056*'Wind Calculations'!$AQ336&gt;$AP$3,1,0),IF(OR(AR336&gt;$AP$3,AS336&gt;$AP$3,AT336&gt;$AP$3,AND((AU336&gt;$AP$3),$AP$7&gt;0)),1,0))</f>
        <v>#DIV/0!</v>
      </c>
    </row>
    <row r="337" spans="1:49">
      <c r="A337" s="148"/>
      <c r="B337" s="136"/>
      <c r="C337" s="89" t="e">
        <f>'Wind Calculations'!$B337*LN(10/$B$4)/LN($B$5/$B$4)</f>
        <v>#DIV/0!</v>
      </c>
      <c r="D337" s="89" t="e">
        <f t="shared" si="100"/>
        <v>#DIV/0!</v>
      </c>
      <c r="E337" s="89" t="e">
        <f t="shared" si="101"/>
        <v>#DIV/0!</v>
      </c>
      <c r="F337" s="89" t="e">
        <f t="shared" si="102"/>
        <v>#DIV/0!</v>
      </c>
      <c r="G337" s="89" t="e">
        <f t="shared" si="103"/>
        <v>#DIV/0!</v>
      </c>
      <c r="H337" s="138" t="e">
        <f>IF('Emission Calculations'!$B$9="flat",IF(0.053*'Wind Calculations'!$C337&gt;$B$3,58*('Wind Calculations'!$C337-$B$3)^2+25*('Wind Calculations'!$C337-$B$3),0),IF(D337&gt;$B$3,(58*(D337-$B$3)^2+25*(D337-$B$3))*$B$7,0)+IF(E337&gt;$B$3,(58*(E337-$B$3)^2+25*(E337-$B$3))*$C$7,0)+IF(F337&gt;$B$3,(58*(F337-$B$3)^2+25*(F337-$B$3))*$D$7,0)+IF(G337&gt;$B$3,(58*(G337-$B$3)^2+25*(G337-$B$3))*$E$7,0))</f>
        <v>#DIV/0!</v>
      </c>
      <c r="I337" s="138" t="e">
        <f>IF('Emission Calculations'!$B$9="flat",IF(0.056*'Wind Calculations'!$C337&gt;$B$3,1,0),IF(OR(D337&gt;$B$3,E337&gt;$B$3,F337&gt;$B$3,AND((G337&gt;$B$3),$B$7&gt;0)),1,0))</f>
        <v>#DIV/0!</v>
      </c>
      <c r="J337" s="139"/>
      <c r="K337" s="148"/>
      <c r="L337" s="136"/>
      <c r="M337" s="89" t="e">
        <f>'Wind Calculations'!$L337*LN(10/$L$4)/LN($L$5/$L$4)</f>
        <v>#DIV/0!</v>
      </c>
      <c r="N337" s="89" t="e">
        <f t="shared" si="104"/>
        <v>#DIV/0!</v>
      </c>
      <c r="O337" s="89" t="e">
        <f t="shared" si="105"/>
        <v>#DIV/0!</v>
      </c>
      <c r="P337" s="89" t="e">
        <f t="shared" si="106"/>
        <v>#DIV/0!</v>
      </c>
      <c r="Q337" s="89" t="e">
        <f t="shared" si="107"/>
        <v>#DIV/0!</v>
      </c>
      <c r="R337" s="89" t="e">
        <f>IF('Emission Calculations'!$C$9="flat",IF(0.053*'Wind Calculations'!$M337&gt;$L$3,58*('Wind Calculations'!$M337-$L$3)^2+25*('Wind Calculations'!$M337-$L$3),0),IF(N337&gt;$L$3,(58*(N337-$L$3)^2+25*(N337-$L$3))*$L$7,0)+IF(O337&gt;$L$3,(58*(O337-$L$3)^2+25*(O337-$L$3))*$M$7,0)+IF(P337&gt;$L$3,(58*(P337-$L$3)^2+25*(P337-$L$3))*$N$7,0)+IF(Q337&gt;$L$3,(58*(Q337-$L$3)^2+25*(Q337-$L$3))*$O$7,0))</f>
        <v>#DIV/0!</v>
      </c>
      <c r="S337" s="89" t="e">
        <f>IF('Emission Calculations'!$C$9="flat",IF(0.056*'Wind Calculations'!$M337&gt;$L$3,1,0),IF(OR(N337&gt;$L$3,O337&gt;$L$3,P337&gt;$L$3,AND((Q337&gt;$L$3),$L$7&gt;0)),1,0))</f>
        <v>#DIV/0!</v>
      </c>
      <c r="T337" s="47"/>
      <c r="U337" s="148"/>
      <c r="V337" s="136"/>
      <c r="W337" s="89" t="e">
        <f>'Wind Calculations'!$V337*LN(10/$V$4)/LN($V$5/$V$4)</f>
        <v>#DIV/0!</v>
      </c>
      <c r="X337" s="89" t="e">
        <f t="shared" si="108"/>
        <v>#DIV/0!</v>
      </c>
      <c r="Y337" s="89" t="e">
        <f t="shared" si="109"/>
        <v>#DIV/0!</v>
      </c>
      <c r="Z337" s="89" t="e">
        <f t="shared" si="110"/>
        <v>#DIV/0!</v>
      </c>
      <c r="AA337" s="89" t="e">
        <f t="shared" si="111"/>
        <v>#DIV/0!</v>
      </c>
      <c r="AB337" s="89" t="e">
        <f>IF('Emission Calculations'!$D$9="flat",IF(0.053*'Wind Calculations'!$W337&gt;$V$3,58*('Wind Calculations'!$W337-$L$3)^2+25*('Wind Calculations'!$W337-$L$3),0),IF(X337&gt;$L$3,(58*(X337-$L$3)^2+25*(X337-$L$3))*$V$7,0)+IF(Y337&gt;$V$3,(58*(Y337-$V$3)^2+25*(Y337-$V$3))*$W$7,0)+IF(Z337&gt;$V$3,(58*(Z337-$V$3)^2+25*(Z337-$V$3))*$X$7,0)+IF(AA337&gt;$V$3,(58*(AA337-$V$3)^2+25*(AA337-$V$3))*$Y$7,0))</f>
        <v>#DIV/0!</v>
      </c>
      <c r="AC337" s="89" t="e">
        <f>IF('Emission Calculations'!$D$9="flat",IF(0.056*'Wind Calculations'!$W337&gt;$V$3,1,0),IF(OR(X337&gt;$V$3,Y337&gt;$V$3,Z337&gt;$V$3,AND((AA337&gt;$V$3),$V$7&gt;0)),1,0))</f>
        <v>#DIV/0!</v>
      </c>
      <c r="AD337" s="47"/>
      <c r="AE337" s="148"/>
      <c r="AF337" s="136"/>
      <c r="AG337" s="89" t="e">
        <f>'Wind Calculations'!$AF337*LN(10/$AF$4)/LN($AF$5/$AF$4)</f>
        <v>#DIV/0!</v>
      </c>
      <c r="AH337" s="89" t="e">
        <f t="shared" si="112"/>
        <v>#DIV/0!</v>
      </c>
      <c r="AI337" s="89" t="e">
        <f t="shared" si="113"/>
        <v>#DIV/0!</v>
      </c>
      <c r="AJ337" s="89" t="e">
        <f t="shared" si="114"/>
        <v>#DIV/0!</v>
      </c>
      <c r="AK337" s="89" t="e">
        <f t="shared" si="115"/>
        <v>#DIV/0!</v>
      </c>
      <c r="AL337" s="89" t="e">
        <f>IF('Emission Calculations'!$E$9="flat",IF(0.053*'Wind Calculations'!$AG337&gt;$AF$3,58*('Wind Calculations'!$AG337-$AF$3)^2+25*('Wind Calculations'!$AG337-$AF$3),0),IF(AH337&gt;$AF$3,(58*(AH337-$AF$3)^2+25*(AH337-$AF$3))*$AF$7,0)+IF(AI337&gt;$AF$3,(58*(AI337-$AF$3)^2+25*(AI337-$AF$3))*$AG$7,0)+IF(AJ337&gt;$AF$3,(58*(AJ337-$AF$3)^2+25*(AJ337-$AF$3))*$AH$7,0)+IF(AK337&gt;$AF$3,(58*(AK337-$AF$3)^2+25*(AK337-$AF$3))*$AI$7,0))</f>
        <v>#DIV/0!</v>
      </c>
      <c r="AM337" s="89" t="e">
        <f>IF('Emission Calculations'!$E$9="flat",IF(0.056*'Wind Calculations'!$AG337&gt;$AF$3,1,0),IF(OR(AH337&gt;$AF$3,AI337&gt;$AF$3,AJ337&gt;$AF$3,AND((AK337&gt;$AF$3),$AF$7&gt;0)),1,0))</f>
        <v>#DIV/0!</v>
      </c>
      <c r="AN337" s="47"/>
      <c r="AO337" s="148"/>
      <c r="AP337" s="136"/>
      <c r="AQ337" s="89" t="e">
        <f>'Wind Calculations'!$AP337*LN(10/$AP$4)/LN($AP$5/$AP$4)</f>
        <v>#DIV/0!</v>
      </c>
      <c r="AR337" s="89" t="e">
        <f t="shared" si="116"/>
        <v>#DIV/0!</v>
      </c>
      <c r="AS337" s="89" t="e">
        <f t="shared" si="117"/>
        <v>#DIV/0!</v>
      </c>
      <c r="AT337" s="89" t="e">
        <f t="shared" si="118"/>
        <v>#DIV/0!</v>
      </c>
      <c r="AU337" s="89" t="e">
        <f t="shared" si="119"/>
        <v>#DIV/0!</v>
      </c>
      <c r="AV337" s="89" t="e">
        <f>IF('Emission Calculations'!$F$9="flat",IF(0.053*'Wind Calculations'!$AQ337&gt;$AP$3,58*('Wind Calculations'!$AQ337-$AP$3)^2+25*('Wind Calculations'!$AQ337-$AP$3),0),IF(AR337&gt;$AP$3,(58*(AR337-$AP$3)^2+25*(AR337-$AP$3))*$AP$7,0)+IF(AS337&gt;$AP$3,(58*(AS337-$AP$3)^2+25*(AS337-$AP$3))*$AQ$7,0)+IF(AT337&gt;$AP$3,(58*(AT337-$AP$3)^2+25*(AT337-$AP$3))*$AR$7,0)+IF(AU337&gt;$AP$3,(58*(AU337-$AP$3)^2+25*(AU337-$AP$3))*$AS$7,0))</f>
        <v>#DIV/0!</v>
      </c>
      <c r="AW337" s="89" t="e">
        <f>IF('Emission Calculations'!$F$9="flat",IF(0.056*'Wind Calculations'!$AQ337&gt;$AP$3,1,0),IF(OR(AR337&gt;$AP$3,AS337&gt;$AP$3,AT337&gt;$AP$3,AND((AU337&gt;$AP$3),$AP$7&gt;0)),1,0))</f>
        <v>#DIV/0!</v>
      </c>
    </row>
    <row r="338" spans="1:49">
      <c r="A338" s="148"/>
      <c r="B338" s="136"/>
      <c r="C338" s="89" t="e">
        <f>'Wind Calculations'!$B338*LN(10/$B$4)/LN($B$5/$B$4)</f>
        <v>#DIV/0!</v>
      </c>
      <c r="D338" s="89" t="e">
        <f t="shared" si="100"/>
        <v>#DIV/0!</v>
      </c>
      <c r="E338" s="89" t="e">
        <f t="shared" si="101"/>
        <v>#DIV/0!</v>
      </c>
      <c r="F338" s="89" t="e">
        <f t="shared" si="102"/>
        <v>#DIV/0!</v>
      </c>
      <c r="G338" s="89" t="e">
        <f t="shared" si="103"/>
        <v>#DIV/0!</v>
      </c>
      <c r="H338" s="138" t="e">
        <f>IF('Emission Calculations'!$B$9="flat",IF(0.053*'Wind Calculations'!$C338&gt;$B$3,58*('Wind Calculations'!$C338-$B$3)^2+25*('Wind Calculations'!$C338-$B$3),0),IF(D338&gt;$B$3,(58*(D338-$B$3)^2+25*(D338-$B$3))*$B$7,0)+IF(E338&gt;$B$3,(58*(E338-$B$3)^2+25*(E338-$B$3))*$C$7,0)+IF(F338&gt;$B$3,(58*(F338-$B$3)^2+25*(F338-$B$3))*$D$7,0)+IF(G338&gt;$B$3,(58*(G338-$B$3)^2+25*(G338-$B$3))*$E$7,0))</f>
        <v>#DIV/0!</v>
      </c>
      <c r="I338" s="138" t="e">
        <f>IF('Emission Calculations'!$B$9="flat",IF(0.056*'Wind Calculations'!$C338&gt;$B$3,1,0),IF(OR(D338&gt;$B$3,E338&gt;$B$3,F338&gt;$B$3,AND((G338&gt;$B$3),$B$7&gt;0)),1,0))</f>
        <v>#DIV/0!</v>
      </c>
      <c r="J338" s="139"/>
      <c r="K338" s="148"/>
      <c r="L338" s="136"/>
      <c r="M338" s="89" t="e">
        <f>'Wind Calculations'!$L338*LN(10/$L$4)/LN($L$5/$L$4)</f>
        <v>#DIV/0!</v>
      </c>
      <c r="N338" s="89" t="e">
        <f t="shared" si="104"/>
        <v>#DIV/0!</v>
      </c>
      <c r="O338" s="89" t="e">
        <f t="shared" si="105"/>
        <v>#DIV/0!</v>
      </c>
      <c r="P338" s="89" t="e">
        <f t="shared" si="106"/>
        <v>#DIV/0!</v>
      </c>
      <c r="Q338" s="89" t="e">
        <f t="shared" si="107"/>
        <v>#DIV/0!</v>
      </c>
      <c r="R338" s="89" t="e">
        <f>IF('Emission Calculations'!$C$9="flat",IF(0.053*'Wind Calculations'!$M338&gt;$L$3,58*('Wind Calculations'!$M338-$L$3)^2+25*('Wind Calculations'!$M338-$L$3),0),IF(N338&gt;$L$3,(58*(N338-$L$3)^2+25*(N338-$L$3))*$L$7,0)+IF(O338&gt;$L$3,(58*(O338-$L$3)^2+25*(O338-$L$3))*$M$7,0)+IF(P338&gt;$L$3,(58*(P338-$L$3)^2+25*(P338-$L$3))*$N$7,0)+IF(Q338&gt;$L$3,(58*(Q338-$L$3)^2+25*(Q338-$L$3))*$O$7,0))</f>
        <v>#DIV/0!</v>
      </c>
      <c r="S338" s="89" t="e">
        <f>IF('Emission Calculations'!$C$9="flat",IF(0.056*'Wind Calculations'!$M338&gt;$L$3,1,0),IF(OR(N338&gt;$L$3,O338&gt;$L$3,P338&gt;$L$3,AND((Q338&gt;$L$3),$L$7&gt;0)),1,0))</f>
        <v>#DIV/0!</v>
      </c>
      <c r="T338" s="47"/>
      <c r="U338" s="148"/>
      <c r="V338" s="136"/>
      <c r="W338" s="89" t="e">
        <f>'Wind Calculations'!$V338*LN(10/$V$4)/LN($V$5/$V$4)</f>
        <v>#DIV/0!</v>
      </c>
      <c r="X338" s="89" t="e">
        <f t="shared" si="108"/>
        <v>#DIV/0!</v>
      </c>
      <c r="Y338" s="89" t="e">
        <f t="shared" si="109"/>
        <v>#DIV/0!</v>
      </c>
      <c r="Z338" s="89" t="e">
        <f t="shared" si="110"/>
        <v>#DIV/0!</v>
      </c>
      <c r="AA338" s="89" t="e">
        <f t="shared" si="111"/>
        <v>#DIV/0!</v>
      </c>
      <c r="AB338" s="89" t="e">
        <f>IF('Emission Calculations'!$D$9="flat",IF(0.053*'Wind Calculations'!$W338&gt;$V$3,58*('Wind Calculations'!$W338-$L$3)^2+25*('Wind Calculations'!$W338-$L$3),0),IF(X338&gt;$L$3,(58*(X338-$L$3)^2+25*(X338-$L$3))*$V$7,0)+IF(Y338&gt;$V$3,(58*(Y338-$V$3)^2+25*(Y338-$V$3))*$W$7,0)+IF(Z338&gt;$V$3,(58*(Z338-$V$3)^2+25*(Z338-$V$3))*$X$7,0)+IF(AA338&gt;$V$3,(58*(AA338-$V$3)^2+25*(AA338-$V$3))*$Y$7,0))</f>
        <v>#DIV/0!</v>
      </c>
      <c r="AC338" s="89" t="e">
        <f>IF('Emission Calculations'!$D$9="flat",IF(0.056*'Wind Calculations'!$W338&gt;$V$3,1,0),IF(OR(X338&gt;$V$3,Y338&gt;$V$3,Z338&gt;$V$3,AND((AA338&gt;$V$3),$V$7&gt;0)),1,0))</f>
        <v>#DIV/0!</v>
      </c>
      <c r="AD338" s="47"/>
      <c r="AE338" s="148"/>
      <c r="AF338" s="136"/>
      <c r="AG338" s="89" t="e">
        <f>'Wind Calculations'!$AF338*LN(10/$AF$4)/LN($AF$5/$AF$4)</f>
        <v>#DIV/0!</v>
      </c>
      <c r="AH338" s="89" t="e">
        <f t="shared" si="112"/>
        <v>#DIV/0!</v>
      </c>
      <c r="AI338" s="89" t="e">
        <f t="shared" si="113"/>
        <v>#DIV/0!</v>
      </c>
      <c r="AJ338" s="89" t="e">
        <f t="shared" si="114"/>
        <v>#DIV/0!</v>
      </c>
      <c r="AK338" s="89" t="e">
        <f t="shared" si="115"/>
        <v>#DIV/0!</v>
      </c>
      <c r="AL338" s="89" t="e">
        <f>IF('Emission Calculations'!$E$9="flat",IF(0.053*'Wind Calculations'!$AG338&gt;$AF$3,58*('Wind Calculations'!$AG338-$AF$3)^2+25*('Wind Calculations'!$AG338-$AF$3),0),IF(AH338&gt;$AF$3,(58*(AH338-$AF$3)^2+25*(AH338-$AF$3))*$AF$7,0)+IF(AI338&gt;$AF$3,(58*(AI338-$AF$3)^2+25*(AI338-$AF$3))*$AG$7,0)+IF(AJ338&gt;$AF$3,(58*(AJ338-$AF$3)^2+25*(AJ338-$AF$3))*$AH$7,0)+IF(AK338&gt;$AF$3,(58*(AK338-$AF$3)^2+25*(AK338-$AF$3))*$AI$7,0))</f>
        <v>#DIV/0!</v>
      </c>
      <c r="AM338" s="89" t="e">
        <f>IF('Emission Calculations'!$E$9="flat",IF(0.056*'Wind Calculations'!$AG338&gt;$AF$3,1,0),IF(OR(AH338&gt;$AF$3,AI338&gt;$AF$3,AJ338&gt;$AF$3,AND((AK338&gt;$AF$3),$AF$7&gt;0)),1,0))</f>
        <v>#DIV/0!</v>
      </c>
      <c r="AN338" s="47"/>
      <c r="AO338" s="148"/>
      <c r="AP338" s="136"/>
      <c r="AQ338" s="89" t="e">
        <f>'Wind Calculations'!$AP338*LN(10/$AP$4)/LN($AP$5/$AP$4)</f>
        <v>#DIV/0!</v>
      </c>
      <c r="AR338" s="89" t="e">
        <f t="shared" si="116"/>
        <v>#DIV/0!</v>
      </c>
      <c r="AS338" s="89" t="e">
        <f t="shared" si="117"/>
        <v>#DIV/0!</v>
      </c>
      <c r="AT338" s="89" t="e">
        <f t="shared" si="118"/>
        <v>#DIV/0!</v>
      </c>
      <c r="AU338" s="89" t="e">
        <f t="shared" si="119"/>
        <v>#DIV/0!</v>
      </c>
      <c r="AV338" s="89" t="e">
        <f>IF('Emission Calculations'!$F$9="flat",IF(0.053*'Wind Calculations'!$AQ338&gt;$AP$3,58*('Wind Calculations'!$AQ338-$AP$3)^2+25*('Wind Calculations'!$AQ338-$AP$3),0),IF(AR338&gt;$AP$3,(58*(AR338-$AP$3)^2+25*(AR338-$AP$3))*$AP$7,0)+IF(AS338&gt;$AP$3,(58*(AS338-$AP$3)^2+25*(AS338-$AP$3))*$AQ$7,0)+IF(AT338&gt;$AP$3,(58*(AT338-$AP$3)^2+25*(AT338-$AP$3))*$AR$7,0)+IF(AU338&gt;$AP$3,(58*(AU338-$AP$3)^2+25*(AU338-$AP$3))*$AS$7,0))</f>
        <v>#DIV/0!</v>
      </c>
      <c r="AW338" s="89" t="e">
        <f>IF('Emission Calculations'!$F$9="flat",IF(0.056*'Wind Calculations'!$AQ338&gt;$AP$3,1,0),IF(OR(AR338&gt;$AP$3,AS338&gt;$AP$3,AT338&gt;$AP$3,AND((AU338&gt;$AP$3),$AP$7&gt;0)),1,0))</f>
        <v>#DIV/0!</v>
      </c>
    </row>
    <row r="339" spans="1:49">
      <c r="A339" s="148"/>
      <c r="B339" s="136"/>
      <c r="C339" s="89" t="e">
        <f>'Wind Calculations'!$B339*LN(10/$B$4)/LN($B$5/$B$4)</f>
        <v>#DIV/0!</v>
      </c>
      <c r="D339" s="89" t="e">
        <f t="shared" si="100"/>
        <v>#DIV/0!</v>
      </c>
      <c r="E339" s="89" t="e">
        <f t="shared" si="101"/>
        <v>#DIV/0!</v>
      </c>
      <c r="F339" s="89" t="e">
        <f t="shared" si="102"/>
        <v>#DIV/0!</v>
      </c>
      <c r="G339" s="89" t="e">
        <f t="shared" si="103"/>
        <v>#DIV/0!</v>
      </c>
      <c r="H339" s="138" t="e">
        <f>IF('Emission Calculations'!$B$9="flat",IF(0.053*'Wind Calculations'!$C339&gt;$B$3,58*('Wind Calculations'!$C339-$B$3)^2+25*('Wind Calculations'!$C339-$B$3),0),IF(D339&gt;$B$3,(58*(D339-$B$3)^2+25*(D339-$B$3))*$B$7,0)+IF(E339&gt;$B$3,(58*(E339-$B$3)^2+25*(E339-$B$3))*$C$7,0)+IF(F339&gt;$B$3,(58*(F339-$B$3)^2+25*(F339-$B$3))*$D$7,0)+IF(G339&gt;$B$3,(58*(G339-$B$3)^2+25*(G339-$B$3))*$E$7,0))</f>
        <v>#DIV/0!</v>
      </c>
      <c r="I339" s="138" t="e">
        <f>IF('Emission Calculations'!$B$9="flat",IF(0.056*'Wind Calculations'!$C339&gt;$B$3,1,0),IF(OR(D339&gt;$B$3,E339&gt;$B$3,F339&gt;$B$3,AND((G339&gt;$B$3),$B$7&gt;0)),1,0))</f>
        <v>#DIV/0!</v>
      </c>
      <c r="J339" s="139"/>
      <c r="K339" s="148"/>
      <c r="L339" s="136"/>
      <c r="M339" s="89" t="e">
        <f>'Wind Calculations'!$L339*LN(10/$L$4)/LN($L$5/$L$4)</f>
        <v>#DIV/0!</v>
      </c>
      <c r="N339" s="89" t="e">
        <f t="shared" si="104"/>
        <v>#DIV/0!</v>
      </c>
      <c r="O339" s="89" t="e">
        <f t="shared" si="105"/>
        <v>#DIV/0!</v>
      </c>
      <c r="P339" s="89" t="e">
        <f t="shared" si="106"/>
        <v>#DIV/0!</v>
      </c>
      <c r="Q339" s="89" t="e">
        <f t="shared" si="107"/>
        <v>#DIV/0!</v>
      </c>
      <c r="R339" s="89" t="e">
        <f>IF('Emission Calculations'!$C$9="flat",IF(0.053*'Wind Calculations'!$M339&gt;$L$3,58*('Wind Calculations'!$M339-$L$3)^2+25*('Wind Calculations'!$M339-$L$3),0),IF(N339&gt;$L$3,(58*(N339-$L$3)^2+25*(N339-$L$3))*$L$7,0)+IF(O339&gt;$L$3,(58*(O339-$L$3)^2+25*(O339-$L$3))*$M$7,0)+IF(P339&gt;$L$3,(58*(P339-$L$3)^2+25*(P339-$L$3))*$N$7,0)+IF(Q339&gt;$L$3,(58*(Q339-$L$3)^2+25*(Q339-$L$3))*$O$7,0))</f>
        <v>#DIV/0!</v>
      </c>
      <c r="S339" s="89" t="e">
        <f>IF('Emission Calculations'!$C$9="flat",IF(0.056*'Wind Calculations'!$M339&gt;$L$3,1,0),IF(OR(N339&gt;$L$3,O339&gt;$L$3,P339&gt;$L$3,AND((Q339&gt;$L$3),$L$7&gt;0)),1,0))</f>
        <v>#DIV/0!</v>
      </c>
      <c r="T339" s="47"/>
      <c r="U339" s="148"/>
      <c r="V339" s="136"/>
      <c r="W339" s="89" t="e">
        <f>'Wind Calculations'!$V339*LN(10/$V$4)/LN($V$5/$V$4)</f>
        <v>#DIV/0!</v>
      </c>
      <c r="X339" s="89" t="e">
        <f t="shared" si="108"/>
        <v>#DIV/0!</v>
      </c>
      <c r="Y339" s="89" t="e">
        <f t="shared" si="109"/>
        <v>#DIV/0!</v>
      </c>
      <c r="Z339" s="89" t="e">
        <f t="shared" si="110"/>
        <v>#DIV/0!</v>
      </c>
      <c r="AA339" s="89" t="e">
        <f t="shared" si="111"/>
        <v>#DIV/0!</v>
      </c>
      <c r="AB339" s="89" t="e">
        <f>IF('Emission Calculations'!$D$9="flat",IF(0.053*'Wind Calculations'!$W339&gt;$V$3,58*('Wind Calculations'!$W339-$L$3)^2+25*('Wind Calculations'!$W339-$L$3),0),IF(X339&gt;$L$3,(58*(X339-$L$3)^2+25*(X339-$L$3))*$V$7,0)+IF(Y339&gt;$V$3,(58*(Y339-$V$3)^2+25*(Y339-$V$3))*$W$7,0)+IF(Z339&gt;$V$3,(58*(Z339-$V$3)^2+25*(Z339-$V$3))*$X$7,0)+IF(AA339&gt;$V$3,(58*(AA339-$V$3)^2+25*(AA339-$V$3))*$Y$7,0))</f>
        <v>#DIV/0!</v>
      </c>
      <c r="AC339" s="89" t="e">
        <f>IF('Emission Calculations'!$D$9="flat",IF(0.056*'Wind Calculations'!$W339&gt;$V$3,1,0),IF(OR(X339&gt;$V$3,Y339&gt;$V$3,Z339&gt;$V$3,AND((AA339&gt;$V$3),$V$7&gt;0)),1,0))</f>
        <v>#DIV/0!</v>
      </c>
      <c r="AD339" s="47"/>
      <c r="AE339" s="148"/>
      <c r="AF339" s="136"/>
      <c r="AG339" s="89" t="e">
        <f>'Wind Calculations'!$AF339*LN(10/$AF$4)/LN($AF$5/$AF$4)</f>
        <v>#DIV/0!</v>
      </c>
      <c r="AH339" s="89" t="e">
        <f t="shared" si="112"/>
        <v>#DIV/0!</v>
      </c>
      <c r="AI339" s="89" t="e">
        <f t="shared" si="113"/>
        <v>#DIV/0!</v>
      </c>
      <c r="AJ339" s="89" t="e">
        <f t="shared" si="114"/>
        <v>#DIV/0!</v>
      </c>
      <c r="AK339" s="89" t="e">
        <f t="shared" si="115"/>
        <v>#DIV/0!</v>
      </c>
      <c r="AL339" s="89" t="e">
        <f>IF('Emission Calculations'!$E$9="flat",IF(0.053*'Wind Calculations'!$AG339&gt;$AF$3,58*('Wind Calculations'!$AG339-$AF$3)^2+25*('Wind Calculations'!$AG339-$AF$3),0),IF(AH339&gt;$AF$3,(58*(AH339-$AF$3)^2+25*(AH339-$AF$3))*$AF$7,0)+IF(AI339&gt;$AF$3,(58*(AI339-$AF$3)^2+25*(AI339-$AF$3))*$AG$7,0)+IF(AJ339&gt;$AF$3,(58*(AJ339-$AF$3)^2+25*(AJ339-$AF$3))*$AH$7,0)+IF(AK339&gt;$AF$3,(58*(AK339-$AF$3)^2+25*(AK339-$AF$3))*$AI$7,0))</f>
        <v>#DIV/0!</v>
      </c>
      <c r="AM339" s="89" t="e">
        <f>IF('Emission Calculations'!$E$9="flat",IF(0.056*'Wind Calculations'!$AG339&gt;$AF$3,1,0),IF(OR(AH339&gt;$AF$3,AI339&gt;$AF$3,AJ339&gt;$AF$3,AND((AK339&gt;$AF$3),$AF$7&gt;0)),1,0))</f>
        <v>#DIV/0!</v>
      </c>
      <c r="AN339" s="47"/>
      <c r="AO339" s="148"/>
      <c r="AP339" s="136"/>
      <c r="AQ339" s="89" t="e">
        <f>'Wind Calculations'!$AP339*LN(10/$AP$4)/LN($AP$5/$AP$4)</f>
        <v>#DIV/0!</v>
      </c>
      <c r="AR339" s="89" t="e">
        <f t="shared" si="116"/>
        <v>#DIV/0!</v>
      </c>
      <c r="AS339" s="89" t="e">
        <f t="shared" si="117"/>
        <v>#DIV/0!</v>
      </c>
      <c r="AT339" s="89" t="e">
        <f t="shared" si="118"/>
        <v>#DIV/0!</v>
      </c>
      <c r="AU339" s="89" t="e">
        <f t="shared" si="119"/>
        <v>#DIV/0!</v>
      </c>
      <c r="AV339" s="89" t="e">
        <f>IF('Emission Calculations'!$F$9="flat",IF(0.053*'Wind Calculations'!$AQ339&gt;$AP$3,58*('Wind Calculations'!$AQ339-$AP$3)^2+25*('Wind Calculations'!$AQ339-$AP$3),0),IF(AR339&gt;$AP$3,(58*(AR339-$AP$3)^2+25*(AR339-$AP$3))*$AP$7,0)+IF(AS339&gt;$AP$3,(58*(AS339-$AP$3)^2+25*(AS339-$AP$3))*$AQ$7,0)+IF(AT339&gt;$AP$3,(58*(AT339-$AP$3)^2+25*(AT339-$AP$3))*$AR$7,0)+IF(AU339&gt;$AP$3,(58*(AU339-$AP$3)^2+25*(AU339-$AP$3))*$AS$7,0))</f>
        <v>#DIV/0!</v>
      </c>
      <c r="AW339" s="89" t="e">
        <f>IF('Emission Calculations'!$F$9="flat",IF(0.056*'Wind Calculations'!$AQ339&gt;$AP$3,1,0),IF(OR(AR339&gt;$AP$3,AS339&gt;$AP$3,AT339&gt;$AP$3,AND((AU339&gt;$AP$3),$AP$7&gt;0)),1,0))</f>
        <v>#DIV/0!</v>
      </c>
    </row>
    <row r="340" spans="1:49">
      <c r="A340" s="148"/>
      <c r="B340" s="136"/>
      <c r="C340" s="89" t="e">
        <f>'Wind Calculations'!$B340*LN(10/$B$4)/LN($B$5/$B$4)</f>
        <v>#DIV/0!</v>
      </c>
      <c r="D340" s="89" t="e">
        <f t="shared" si="100"/>
        <v>#DIV/0!</v>
      </c>
      <c r="E340" s="89" t="e">
        <f t="shared" si="101"/>
        <v>#DIV/0!</v>
      </c>
      <c r="F340" s="89" t="e">
        <f t="shared" si="102"/>
        <v>#DIV/0!</v>
      </c>
      <c r="G340" s="89" t="e">
        <f t="shared" si="103"/>
        <v>#DIV/0!</v>
      </c>
      <c r="H340" s="138" t="e">
        <f>IF('Emission Calculations'!$B$9="flat",IF(0.053*'Wind Calculations'!$C340&gt;$B$3,58*('Wind Calculations'!$C340-$B$3)^2+25*('Wind Calculations'!$C340-$B$3),0),IF(D340&gt;$B$3,(58*(D340-$B$3)^2+25*(D340-$B$3))*$B$7,0)+IF(E340&gt;$B$3,(58*(E340-$B$3)^2+25*(E340-$B$3))*$C$7,0)+IF(F340&gt;$B$3,(58*(F340-$B$3)^2+25*(F340-$B$3))*$D$7,0)+IF(G340&gt;$B$3,(58*(G340-$B$3)^2+25*(G340-$B$3))*$E$7,0))</f>
        <v>#DIV/0!</v>
      </c>
      <c r="I340" s="138" t="e">
        <f>IF('Emission Calculations'!$B$9="flat",IF(0.056*'Wind Calculations'!$C340&gt;$B$3,1,0),IF(OR(D340&gt;$B$3,E340&gt;$B$3,F340&gt;$B$3,AND((G340&gt;$B$3),$B$7&gt;0)),1,0))</f>
        <v>#DIV/0!</v>
      </c>
      <c r="J340" s="139"/>
      <c r="K340" s="148"/>
      <c r="L340" s="136"/>
      <c r="M340" s="89" t="e">
        <f>'Wind Calculations'!$L340*LN(10/$L$4)/LN($L$5/$L$4)</f>
        <v>#DIV/0!</v>
      </c>
      <c r="N340" s="89" t="e">
        <f t="shared" si="104"/>
        <v>#DIV/0!</v>
      </c>
      <c r="O340" s="89" t="e">
        <f t="shared" si="105"/>
        <v>#DIV/0!</v>
      </c>
      <c r="P340" s="89" t="e">
        <f t="shared" si="106"/>
        <v>#DIV/0!</v>
      </c>
      <c r="Q340" s="89" t="e">
        <f t="shared" si="107"/>
        <v>#DIV/0!</v>
      </c>
      <c r="R340" s="89" t="e">
        <f>IF('Emission Calculations'!$C$9="flat",IF(0.053*'Wind Calculations'!$M340&gt;$L$3,58*('Wind Calculations'!$M340-$L$3)^2+25*('Wind Calculations'!$M340-$L$3),0),IF(N340&gt;$L$3,(58*(N340-$L$3)^2+25*(N340-$L$3))*$L$7,0)+IF(O340&gt;$L$3,(58*(O340-$L$3)^2+25*(O340-$L$3))*$M$7,0)+IF(P340&gt;$L$3,(58*(P340-$L$3)^2+25*(P340-$L$3))*$N$7,0)+IF(Q340&gt;$L$3,(58*(Q340-$L$3)^2+25*(Q340-$L$3))*$O$7,0))</f>
        <v>#DIV/0!</v>
      </c>
      <c r="S340" s="89" t="e">
        <f>IF('Emission Calculations'!$C$9="flat",IF(0.056*'Wind Calculations'!$M340&gt;$L$3,1,0),IF(OR(N340&gt;$L$3,O340&gt;$L$3,P340&gt;$L$3,AND((Q340&gt;$L$3),$L$7&gt;0)),1,0))</f>
        <v>#DIV/0!</v>
      </c>
      <c r="T340" s="47"/>
      <c r="U340" s="148"/>
      <c r="V340" s="136"/>
      <c r="W340" s="89" t="e">
        <f>'Wind Calculations'!$V340*LN(10/$V$4)/LN($V$5/$V$4)</f>
        <v>#DIV/0!</v>
      </c>
      <c r="X340" s="89" t="e">
        <f t="shared" si="108"/>
        <v>#DIV/0!</v>
      </c>
      <c r="Y340" s="89" t="e">
        <f t="shared" si="109"/>
        <v>#DIV/0!</v>
      </c>
      <c r="Z340" s="89" t="e">
        <f t="shared" si="110"/>
        <v>#DIV/0!</v>
      </c>
      <c r="AA340" s="89" t="e">
        <f t="shared" si="111"/>
        <v>#DIV/0!</v>
      </c>
      <c r="AB340" s="89" t="e">
        <f>IF('Emission Calculations'!$D$9="flat",IF(0.053*'Wind Calculations'!$W340&gt;$V$3,58*('Wind Calculations'!$W340-$L$3)^2+25*('Wind Calculations'!$W340-$L$3),0),IF(X340&gt;$L$3,(58*(X340-$L$3)^2+25*(X340-$L$3))*$V$7,0)+IF(Y340&gt;$V$3,(58*(Y340-$V$3)^2+25*(Y340-$V$3))*$W$7,0)+IF(Z340&gt;$V$3,(58*(Z340-$V$3)^2+25*(Z340-$V$3))*$X$7,0)+IF(AA340&gt;$V$3,(58*(AA340-$V$3)^2+25*(AA340-$V$3))*$Y$7,0))</f>
        <v>#DIV/0!</v>
      </c>
      <c r="AC340" s="89" t="e">
        <f>IF('Emission Calculations'!$D$9="flat",IF(0.056*'Wind Calculations'!$W340&gt;$V$3,1,0),IF(OR(X340&gt;$V$3,Y340&gt;$V$3,Z340&gt;$V$3,AND((AA340&gt;$V$3),$V$7&gt;0)),1,0))</f>
        <v>#DIV/0!</v>
      </c>
      <c r="AD340" s="47"/>
      <c r="AE340" s="148"/>
      <c r="AF340" s="136"/>
      <c r="AG340" s="89" t="e">
        <f>'Wind Calculations'!$AF340*LN(10/$AF$4)/LN($AF$5/$AF$4)</f>
        <v>#DIV/0!</v>
      </c>
      <c r="AH340" s="89" t="e">
        <f t="shared" si="112"/>
        <v>#DIV/0!</v>
      </c>
      <c r="AI340" s="89" t="e">
        <f t="shared" si="113"/>
        <v>#DIV/0!</v>
      </c>
      <c r="AJ340" s="89" t="e">
        <f t="shared" si="114"/>
        <v>#DIV/0!</v>
      </c>
      <c r="AK340" s="89" t="e">
        <f t="shared" si="115"/>
        <v>#DIV/0!</v>
      </c>
      <c r="AL340" s="89" t="e">
        <f>IF('Emission Calculations'!$E$9="flat",IF(0.053*'Wind Calculations'!$AG340&gt;$AF$3,58*('Wind Calculations'!$AG340-$AF$3)^2+25*('Wind Calculations'!$AG340-$AF$3),0),IF(AH340&gt;$AF$3,(58*(AH340-$AF$3)^2+25*(AH340-$AF$3))*$AF$7,0)+IF(AI340&gt;$AF$3,(58*(AI340-$AF$3)^2+25*(AI340-$AF$3))*$AG$7,0)+IF(AJ340&gt;$AF$3,(58*(AJ340-$AF$3)^2+25*(AJ340-$AF$3))*$AH$7,0)+IF(AK340&gt;$AF$3,(58*(AK340-$AF$3)^2+25*(AK340-$AF$3))*$AI$7,0))</f>
        <v>#DIV/0!</v>
      </c>
      <c r="AM340" s="89" t="e">
        <f>IF('Emission Calculations'!$E$9="flat",IF(0.056*'Wind Calculations'!$AG340&gt;$AF$3,1,0),IF(OR(AH340&gt;$AF$3,AI340&gt;$AF$3,AJ340&gt;$AF$3,AND((AK340&gt;$AF$3),$AF$7&gt;0)),1,0))</f>
        <v>#DIV/0!</v>
      </c>
      <c r="AN340" s="47"/>
      <c r="AO340" s="148"/>
      <c r="AP340" s="136"/>
      <c r="AQ340" s="89" t="e">
        <f>'Wind Calculations'!$AP340*LN(10/$AP$4)/LN($AP$5/$AP$4)</f>
        <v>#DIV/0!</v>
      </c>
      <c r="AR340" s="89" t="e">
        <f t="shared" si="116"/>
        <v>#DIV/0!</v>
      </c>
      <c r="AS340" s="89" t="e">
        <f t="shared" si="117"/>
        <v>#DIV/0!</v>
      </c>
      <c r="AT340" s="89" t="e">
        <f t="shared" si="118"/>
        <v>#DIV/0!</v>
      </c>
      <c r="AU340" s="89" t="e">
        <f t="shared" si="119"/>
        <v>#DIV/0!</v>
      </c>
      <c r="AV340" s="89" t="e">
        <f>IF('Emission Calculations'!$F$9="flat",IF(0.053*'Wind Calculations'!$AQ340&gt;$AP$3,58*('Wind Calculations'!$AQ340-$AP$3)^2+25*('Wind Calculations'!$AQ340-$AP$3),0),IF(AR340&gt;$AP$3,(58*(AR340-$AP$3)^2+25*(AR340-$AP$3))*$AP$7,0)+IF(AS340&gt;$AP$3,(58*(AS340-$AP$3)^2+25*(AS340-$AP$3))*$AQ$7,0)+IF(AT340&gt;$AP$3,(58*(AT340-$AP$3)^2+25*(AT340-$AP$3))*$AR$7,0)+IF(AU340&gt;$AP$3,(58*(AU340-$AP$3)^2+25*(AU340-$AP$3))*$AS$7,0))</f>
        <v>#DIV/0!</v>
      </c>
      <c r="AW340" s="89" t="e">
        <f>IF('Emission Calculations'!$F$9="flat",IF(0.056*'Wind Calculations'!$AQ340&gt;$AP$3,1,0),IF(OR(AR340&gt;$AP$3,AS340&gt;$AP$3,AT340&gt;$AP$3,AND((AU340&gt;$AP$3),$AP$7&gt;0)),1,0))</f>
        <v>#DIV/0!</v>
      </c>
    </row>
    <row r="341" spans="1:49">
      <c r="A341" s="148"/>
      <c r="B341" s="136"/>
      <c r="C341" s="89" t="e">
        <f>'Wind Calculations'!$B341*LN(10/$B$4)/LN($B$5/$B$4)</f>
        <v>#DIV/0!</v>
      </c>
      <c r="D341" s="89" t="e">
        <f t="shared" si="100"/>
        <v>#DIV/0!</v>
      </c>
      <c r="E341" s="89" t="e">
        <f t="shared" si="101"/>
        <v>#DIV/0!</v>
      </c>
      <c r="F341" s="89" t="e">
        <f t="shared" si="102"/>
        <v>#DIV/0!</v>
      </c>
      <c r="G341" s="89" t="e">
        <f t="shared" si="103"/>
        <v>#DIV/0!</v>
      </c>
      <c r="H341" s="138" t="e">
        <f>IF('Emission Calculations'!$B$9="flat",IF(0.053*'Wind Calculations'!$C341&gt;$B$3,58*('Wind Calculations'!$C341-$B$3)^2+25*('Wind Calculations'!$C341-$B$3),0),IF(D341&gt;$B$3,(58*(D341-$B$3)^2+25*(D341-$B$3))*$B$7,0)+IF(E341&gt;$B$3,(58*(E341-$B$3)^2+25*(E341-$B$3))*$C$7,0)+IF(F341&gt;$B$3,(58*(F341-$B$3)^2+25*(F341-$B$3))*$D$7,0)+IF(G341&gt;$B$3,(58*(G341-$B$3)^2+25*(G341-$B$3))*$E$7,0))</f>
        <v>#DIV/0!</v>
      </c>
      <c r="I341" s="138" t="e">
        <f>IF('Emission Calculations'!$B$9="flat",IF(0.056*'Wind Calculations'!$C341&gt;$B$3,1,0),IF(OR(D341&gt;$B$3,E341&gt;$B$3,F341&gt;$B$3,AND((G341&gt;$B$3),$B$7&gt;0)),1,0))</f>
        <v>#DIV/0!</v>
      </c>
      <c r="J341" s="139"/>
      <c r="K341" s="148"/>
      <c r="L341" s="136"/>
      <c r="M341" s="89" t="e">
        <f>'Wind Calculations'!$L341*LN(10/$L$4)/LN($L$5/$L$4)</f>
        <v>#DIV/0!</v>
      </c>
      <c r="N341" s="89" t="e">
        <f t="shared" si="104"/>
        <v>#DIV/0!</v>
      </c>
      <c r="O341" s="89" t="e">
        <f t="shared" si="105"/>
        <v>#DIV/0!</v>
      </c>
      <c r="P341" s="89" t="e">
        <f t="shared" si="106"/>
        <v>#DIV/0!</v>
      </c>
      <c r="Q341" s="89" t="e">
        <f t="shared" si="107"/>
        <v>#DIV/0!</v>
      </c>
      <c r="R341" s="89" t="e">
        <f>IF('Emission Calculations'!$C$9="flat",IF(0.053*'Wind Calculations'!$M341&gt;$L$3,58*('Wind Calculations'!$M341-$L$3)^2+25*('Wind Calculations'!$M341-$L$3),0),IF(N341&gt;$L$3,(58*(N341-$L$3)^2+25*(N341-$L$3))*$L$7,0)+IF(O341&gt;$L$3,(58*(O341-$L$3)^2+25*(O341-$L$3))*$M$7,0)+IF(P341&gt;$L$3,(58*(P341-$L$3)^2+25*(P341-$L$3))*$N$7,0)+IF(Q341&gt;$L$3,(58*(Q341-$L$3)^2+25*(Q341-$L$3))*$O$7,0))</f>
        <v>#DIV/0!</v>
      </c>
      <c r="S341" s="89" t="e">
        <f>IF('Emission Calculations'!$C$9="flat",IF(0.056*'Wind Calculations'!$M341&gt;$L$3,1,0),IF(OR(N341&gt;$L$3,O341&gt;$L$3,P341&gt;$L$3,AND((Q341&gt;$L$3),$L$7&gt;0)),1,0))</f>
        <v>#DIV/0!</v>
      </c>
      <c r="T341" s="47"/>
      <c r="U341" s="148"/>
      <c r="V341" s="136"/>
      <c r="W341" s="89" t="e">
        <f>'Wind Calculations'!$V341*LN(10/$V$4)/LN($V$5/$V$4)</f>
        <v>#DIV/0!</v>
      </c>
      <c r="X341" s="89" t="e">
        <f t="shared" si="108"/>
        <v>#DIV/0!</v>
      </c>
      <c r="Y341" s="89" t="e">
        <f t="shared" si="109"/>
        <v>#DIV/0!</v>
      </c>
      <c r="Z341" s="89" t="e">
        <f t="shared" si="110"/>
        <v>#DIV/0!</v>
      </c>
      <c r="AA341" s="89" t="e">
        <f t="shared" si="111"/>
        <v>#DIV/0!</v>
      </c>
      <c r="AB341" s="89" t="e">
        <f>IF('Emission Calculations'!$D$9="flat",IF(0.053*'Wind Calculations'!$W341&gt;$V$3,58*('Wind Calculations'!$W341-$L$3)^2+25*('Wind Calculations'!$W341-$L$3),0),IF(X341&gt;$L$3,(58*(X341-$L$3)^2+25*(X341-$L$3))*$V$7,0)+IF(Y341&gt;$V$3,(58*(Y341-$V$3)^2+25*(Y341-$V$3))*$W$7,0)+IF(Z341&gt;$V$3,(58*(Z341-$V$3)^2+25*(Z341-$V$3))*$X$7,0)+IF(AA341&gt;$V$3,(58*(AA341-$V$3)^2+25*(AA341-$V$3))*$Y$7,0))</f>
        <v>#DIV/0!</v>
      </c>
      <c r="AC341" s="89" t="e">
        <f>IF('Emission Calculations'!$D$9="flat",IF(0.056*'Wind Calculations'!$W341&gt;$V$3,1,0),IF(OR(X341&gt;$V$3,Y341&gt;$V$3,Z341&gt;$V$3,AND((AA341&gt;$V$3),$V$7&gt;0)),1,0))</f>
        <v>#DIV/0!</v>
      </c>
      <c r="AD341" s="47"/>
      <c r="AE341" s="148"/>
      <c r="AF341" s="136"/>
      <c r="AG341" s="89" t="e">
        <f>'Wind Calculations'!$AF341*LN(10/$AF$4)/LN($AF$5/$AF$4)</f>
        <v>#DIV/0!</v>
      </c>
      <c r="AH341" s="89" t="e">
        <f t="shared" si="112"/>
        <v>#DIV/0!</v>
      </c>
      <c r="AI341" s="89" t="e">
        <f t="shared" si="113"/>
        <v>#DIV/0!</v>
      </c>
      <c r="AJ341" s="89" t="e">
        <f t="shared" si="114"/>
        <v>#DIV/0!</v>
      </c>
      <c r="AK341" s="89" t="e">
        <f t="shared" si="115"/>
        <v>#DIV/0!</v>
      </c>
      <c r="AL341" s="89" t="e">
        <f>IF('Emission Calculations'!$E$9="flat",IF(0.053*'Wind Calculations'!$AG341&gt;$AF$3,58*('Wind Calculations'!$AG341-$AF$3)^2+25*('Wind Calculations'!$AG341-$AF$3),0),IF(AH341&gt;$AF$3,(58*(AH341-$AF$3)^2+25*(AH341-$AF$3))*$AF$7,0)+IF(AI341&gt;$AF$3,(58*(AI341-$AF$3)^2+25*(AI341-$AF$3))*$AG$7,0)+IF(AJ341&gt;$AF$3,(58*(AJ341-$AF$3)^2+25*(AJ341-$AF$3))*$AH$7,0)+IF(AK341&gt;$AF$3,(58*(AK341-$AF$3)^2+25*(AK341-$AF$3))*$AI$7,0))</f>
        <v>#DIV/0!</v>
      </c>
      <c r="AM341" s="89" t="e">
        <f>IF('Emission Calculations'!$E$9="flat",IF(0.056*'Wind Calculations'!$AG341&gt;$AF$3,1,0),IF(OR(AH341&gt;$AF$3,AI341&gt;$AF$3,AJ341&gt;$AF$3,AND((AK341&gt;$AF$3),$AF$7&gt;0)),1,0))</f>
        <v>#DIV/0!</v>
      </c>
      <c r="AN341" s="47"/>
      <c r="AO341" s="148"/>
      <c r="AP341" s="136"/>
      <c r="AQ341" s="89" t="e">
        <f>'Wind Calculations'!$AP341*LN(10/$AP$4)/LN($AP$5/$AP$4)</f>
        <v>#DIV/0!</v>
      </c>
      <c r="AR341" s="89" t="e">
        <f t="shared" si="116"/>
        <v>#DIV/0!</v>
      </c>
      <c r="AS341" s="89" t="e">
        <f t="shared" si="117"/>
        <v>#DIV/0!</v>
      </c>
      <c r="AT341" s="89" t="e">
        <f t="shared" si="118"/>
        <v>#DIV/0!</v>
      </c>
      <c r="AU341" s="89" t="e">
        <f t="shared" si="119"/>
        <v>#DIV/0!</v>
      </c>
      <c r="AV341" s="89" t="e">
        <f>IF('Emission Calculations'!$F$9="flat",IF(0.053*'Wind Calculations'!$AQ341&gt;$AP$3,58*('Wind Calculations'!$AQ341-$AP$3)^2+25*('Wind Calculations'!$AQ341-$AP$3),0),IF(AR341&gt;$AP$3,(58*(AR341-$AP$3)^2+25*(AR341-$AP$3))*$AP$7,0)+IF(AS341&gt;$AP$3,(58*(AS341-$AP$3)^2+25*(AS341-$AP$3))*$AQ$7,0)+IF(AT341&gt;$AP$3,(58*(AT341-$AP$3)^2+25*(AT341-$AP$3))*$AR$7,0)+IF(AU341&gt;$AP$3,(58*(AU341-$AP$3)^2+25*(AU341-$AP$3))*$AS$7,0))</f>
        <v>#DIV/0!</v>
      </c>
      <c r="AW341" s="89" t="e">
        <f>IF('Emission Calculations'!$F$9="flat",IF(0.056*'Wind Calculations'!$AQ341&gt;$AP$3,1,0),IF(OR(AR341&gt;$AP$3,AS341&gt;$AP$3,AT341&gt;$AP$3,AND((AU341&gt;$AP$3),$AP$7&gt;0)),1,0))</f>
        <v>#DIV/0!</v>
      </c>
    </row>
    <row r="342" spans="1:49">
      <c r="A342" s="148"/>
      <c r="B342" s="136"/>
      <c r="C342" s="89" t="e">
        <f>'Wind Calculations'!$B342*LN(10/$B$4)/LN($B$5/$B$4)</f>
        <v>#DIV/0!</v>
      </c>
      <c r="D342" s="89" t="e">
        <f t="shared" si="100"/>
        <v>#DIV/0!</v>
      </c>
      <c r="E342" s="89" t="e">
        <f t="shared" si="101"/>
        <v>#DIV/0!</v>
      </c>
      <c r="F342" s="89" t="e">
        <f t="shared" si="102"/>
        <v>#DIV/0!</v>
      </c>
      <c r="G342" s="89" t="e">
        <f t="shared" si="103"/>
        <v>#DIV/0!</v>
      </c>
      <c r="H342" s="138" t="e">
        <f>IF('Emission Calculations'!$B$9="flat",IF(0.053*'Wind Calculations'!$C342&gt;$B$3,58*('Wind Calculations'!$C342-$B$3)^2+25*('Wind Calculations'!$C342-$B$3),0),IF(D342&gt;$B$3,(58*(D342-$B$3)^2+25*(D342-$B$3))*$B$7,0)+IF(E342&gt;$B$3,(58*(E342-$B$3)^2+25*(E342-$B$3))*$C$7,0)+IF(F342&gt;$B$3,(58*(F342-$B$3)^2+25*(F342-$B$3))*$D$7,0)+IF(G342&gt;$B$3,(58*(G342-$B$3)^2+25*(G342-$B$3))*$E$7,0))</f>
        <v>#DIV/0!</v>
      </c>
      <c r="I342" s="138" t="e">
        <f>IF('Emission Calculations'!$B$9="flat",IF(0.056*'Wind Calculations'!$C342&gt;$B$3,1,0),IF(OR(D342&gt;$B$3,E342&gt;$B$3,F342&gt;$B$3,AND((G342&gt;$B$3),$B$7&gt;0)),1,0))</f>
        <v>#DIV/0!</v>
      </c>
      <c r="J342" s="139"/>
      <c r="K342" s="148"/>
      <c r="L342" s="136"/>
      <c r="M342" s="89" t="e">
        <f>'Wind Calculations'!$L342*LN(10/$L$4)/LN($L$5/$L$4)</f>
        <v>#DIV/0!</v>
      </c>
      <c r="N342" s="89" t="e">
        <f t="shared" si="104"/>
        <v>#DIV/0!</v>
      </c>
      <c r="O342" s="89" t="e">
        <f t="shared" si="105"/>
        <v>#DIV/0!</v>
      </c>
      <c r="P342" s="89" t="e">
        <f t="shared" si="106"/>
        <v>#DIV/0!</v>
      </c>
      <c r="Q342" s="89" t="e">
        <f t="shared" si="107"/>
        <v>#DIV/0!</v>
      </c>
      <c r="R342" s="89" t="e">
        <f>IF('Emission Calculations'!$C$9="flat",IF(0.053*'Wind Calculations'!$M342&gt;$L$3,58*('Wind Calculations'!$M342-$L$3)^2+25*('Wind Calculations'!$M342-$L$3),0),IF(N342&gt;$L$3,(58*(N342-$L$3)^2+25*(N342-$L$3))*$L$7,0)+IF(O342&gt;$L$3,(58*(O342-$L$3)^2+25*(O342-$L$3))*$M$7,0)+IF(P342&gt;$L$3,(58*(P342-$L$3)^2+25*(P342-$L$3))*$N$7,0)+IF(Q342&gt;$L$3,(58*(Q342-$L$3)^2+25*(Q342-$L$3))*$O$7,0))</f>
        <v>#DIV/0!</v>
      </c>
      <c r="S342" s="89" t="e">
        <f>IF('Emission Calculations'!$C$9="flat",IF(0.056*'Wind Calculations'!$M342&gt;$L$3,1,0),IF(OR(N342&gt;$L$3,O342&gt;$L$3,P342&gt;$L$3,AND((Q342&gt;$L$3),$L$7&gt;0)),1,0))</f>
        <v>#DIV/0!</v>
      </c>
      <c r="T342" s="47"/>
      <c r="U342" s="148"/>
      <c r="V342" s="136"/>
      <c r="W342" s="89" t="e">
        <f>'Wind Calculations'!$V342*LN(10/$V$4)/LN($V$5/$V$4)</f>
        <v>#DIV/0!</v>
      </c>
      <c r="X342" s="89" t="e">
        <f t="shared" si="108"/>
        <v>#DIV/0!</v>
      </c>
      <c r="Y342" s="89" t="e">
        <f t="shared" si="109"/>
        <v>#DIV/0!</v>
      </c>
      <c r="Z342" s="89" t="e">
        <f t="shared" si="110"/>
        <v>#DIV/0!</v>
      </c>
      <c r="AA342" s="89" t="e">
        <f t="shared" si="111"/>
        <v>#DIV/0!</v>
      </c>
      <c r="AB342" s="89" t="e">
        <f>IF('Emission Calculations'!$D$9="flat",IF(0.053*'Wind Calculations'!$W342&gt;$V$3,58*('Wind Calculations'!$W342-$L$3)^2+25*('Wind Calculations'!$W342-$L$3),0),IF(X342&gt;$L$3,(58*(X342-$L$3)^2+25*(X342-$L$3))*$V$7,0)+IF(Y342&gt;$V$3,(58*(Y342-$V$3)^2+25*(Y342-$V$3))*$W$7,0)+IF(Z342&gt;$V$3,(58*(Z342-$V$3)^2+25*(Z342-$V$3))*$X$7,0)+IF(AA342&gt;$V$3,(58*(AA342-$V$3)^2+25*(AA342-$V$3))*$Y$7,0))</f>
        <v>#DIV/0!</v>
      </c>
      <c r="AC342" s="89" t="e">
        <f>IF('Emission Calculations'!$D$9="flat",IF(0.056*'Wind Calculations'!$W342&gt;$V$3,1,0),IF(OR(X342&gt;$V$3,Y342&gt;$V$3,Z342&gt;$V$3,AND((AA342&gt;$V$3),$V$7&gt;0)),1,0))</f>
        <v>#DIV/0!</v>
      </c>
      <c r="AD342" s="47"/>
      <c r="AE342" s="148"/>
      <c r="AF342" s="136"/>
      <c r="AG342" s="89" t="e">
        <f>'Wind Calculations'!$AF342*LN(10/$AF$4)/LN($AF$5/$AF$4)</f>
        <v>#DIV/0!</v>
      </c>
      <c r="AH342" s="89" t="e">
        <f t="shared" si="112"/>
        <v>#DIV/0!</v>
      </c>
      <c r="AI342" s="89" t="e">
        <f t="shared" si="113"/>
        <v>#DIV/0!</v>
      </c>
      <c r="AJ342" s="89" t="e">
        <f t="shared" si="114"/>
        <v>#DIV/0!</v>
      </c>
      <c r="AK342" s="89" t="e">
        <f t="shared" si="115"/>
        <v>#DIV/0!</v>
      </c>
      <c r="AL342" s="89" t="e">
        <f>IF('Emission Calculations'!$E$9="flat",IF(0.053*'Wind Calculations'!$AG342&gt;$AF$3,58*('Wind Calculations'!$AG342-$AF$3)^2+25*('Wind Calculations'!$AG342-$AF$3),0),IF(AH342&gt;$AF$3,(58*(AH342-$AF$3)^2+25*(AH342-$AF$3))*$AF$7,0)+IF(AI342&gt;$AF$3,(58*(AI342-$AF$3)^2+25*(AI342-$AF$3))*$AG$7,0)+IF(AJ342&gt;$AF$3,(58*(AJ342-$AF$3)^2+25*(AJ342-$AF$3))*$AH$7,0)+IF(AK342&gt;$AF$3,(58*(AK342-$AF$3)^2+25*(AK342-$AF$3))*$AI$7,0))</f>
        <v>#DIV/0!</v>
      </c>
      <c r="AM342" s="89" t="e">
        <f>IF('Emission Calculations'!$E$9="flat",IF(0.056*'Wind Calculations'!$AG342&gt;$AF$3,1,0),IF(OR(AH342&gt;$AF$3,AI342&gt;$AF$3,AJ342&gt;$AF$3,AND((AK342&gt;$AF$3),$AF$7&gt;0)),1,0))</f>
        <v>#DIV/0!</v>
      </c>
      <c r="AN342" s="47"/>
      <c r="AO342" s="148"/>
      <c r="AP342" s="136"/>
      <c r="AQ342" s="89" t="e">
        <f>'Wind Calculations'!$AP342*LN(10/$AP$4)/LN($AP$5/$AP$4)</f>
        <v>#DIV/0!</v>
      </c>
      <c r="AR342" s="89" t="e">
        <f t="shared" si="116"/>
        <v>#DIV/0!</v>
      </c>
      <c r="AS342" s="89" t="e">
        <f t="shared" si="117"/>
        <v>#DIV/0!</v>
      </c>
      <c r="AT342" s="89" t="e">
        <f t="shared" si="118"/>
        <v>#DIV/0!</v>
      </c>
      <c r="AU342" s="89" t="e">
        <f t="shared" si="119"/>
        <v>#DIV/0!</v>
      </c>
      <c r="AV342" s="89" t="e">
        <f>IF('Emission Calculations'!$F$9="flat",IF(0.053*'Wind Calculations'!$AQ342&gt;$AP$3,58*('Wind Calculations'!$AQ342-$AP$3)^2+25*('Wind Calculations'!$AQ342-$AP$3),0),IF(AR342&gt;$AP$3,(58*(AR342-$AP$3)^2+25*(AR342-$AP$3))*$AP$7,0)+IF(AS342&gt;$AP$3,(58*(AS342-$AP$3)^2+25*(AS342-$AP$3))*$AQ$7,0)+IF(AT342&gt;$AP$3,(58*(AT342-$AP$3)^2+25*(AT342-$AP$3))*$AR$7,0)+IF(AU342&gt;$AP$3,(58*(AU342-$AP$3)^2+25*(AU342-$AP$3))*$AS$7,0))</f>
        <v>#DIV/0!</v>
      </c>
      <c r="AW342" s="89" t="e">
        <f>IF('Emission Calculations'!$F$9="flat",IF(0.056*'Wind Calculations'!$AQ342&gt;$AP$3,1,0),IF(OR(AR342&gt;$AP$3,AS342&gt;$AP$3,AT342&gt;$AP$3,AND((AU342&gt;$AP$3),$AP$7&gt;0)),1,0))</f>
        <v>#DIV/0!</v>
      </c>
    </row>
    <row r="343" spans="1:49">
      <c r="A343" s="148"/>
      <c r="B343" s="136"/>
      <c r="C343" s="89" t="e">
        <f>'Wind Calculations'!$B343*LN(10/$B$4)/LN($B$5/$B$4)</f>
        <v>#DIV/0!</v>
      </c>
      <c r="D343" s="89" t="e">
        <f t="shared" si="100"/>
        <v>#DIV/0!</v>
      </c>
      <c r="E343" s="89" t="e">
        <f t="shared" si="101"/>
        <v>#DIV/0!</v>
      </c>
      <c r="F343" s="89" t="e">
        <f t="shared" si="102"/>
        <v>#DIV/0!</v>
      </c>
      <c r="G343" s="89" t="e">
        <f t="shared" si="103"/>
        <v>#DIV/0!</v>
      </c>
      <c r="H343" s="138" t="e">
        <f>IF('Emission Calculations'!$B$9="flat",IF(0.053*'Wind Calculations'!$C343&gt;$B$3,58*('Wind Calculations'!$C343-$B$3)^2+25*('Wind Calculations'!$C343-$B$3),0),IF(D343&gt;$B$3,(58*(D343-$B$3)^2+25*(D343-$B$3))*$B$7,0)+IF(E343&gt;$B$3,(58*(E343-$B$3)^2+25*(E343-$B$3))*$C$7,0)+IF(F343&gt;$B$3,(58*(F343-$B$3)^2+25*(F343-$B$3))*$D$7,0)+IF(G343&gt;$B$3,(58*(G343-$B$3)^2+25*(G343-$B$3))*$E$7,0))</f>
        <v>#DIV/0!</v>
      </c>
      <c r="I343" s="138" t="e">
        <f>IF('Emission Calculations'!$B$9="flat",IF(0.056*'Wind Calculations'!$C343&gt;$B$3,1,0),IF(OR(D343&gt;$B$3,E343&gt;$B$3,F343&gt;$B$3,AND((G343&gt;$B$3),$B$7&gt;0)),1,0))</f>
        <v>#DIV/0!</v>
      </c>
      <c r="J343" s="139"/>
      <c r="K343" s="148"/>
      <c r="L343" s="136"/>
      <c r="M343" s="89" t="e">
        <f>'Wind Calculations'!$L343*LN(10/$L$4)/LN($L$5/$L$4)</f>
        <v>#DIV/0!</v>
      </c>
      <c r="N343" s="89" t="e">
        <f t="shared" si="104"/>
        <v>#DIV/0!</v>
      </c>
      <c r="O343" s="89" t="e">
        <f t="shared" si="105"/>
        <v>#DIV/0!</v>
      </c>
      <c r="P343" s="89" t="e">
        <f t="shared" si="106"/>
        <v>#DIV/0!</v>
      </c>
      <c r="Q343" s="89" t="e">
        <f t="shared" si="107"/>
        <v>#DIV/0!</v>
      </c>
      <c r="R343" s="89" t="e">
        <f>IF('Emission Calculations'!$C$9="flat",IF(0.053*'Wind Calculations'!$M343&gt;$L$3,58*('Wind Calculations'!$M343-$L$3)^2+25*('Wind Calculations'!$M343-$L$3),0),IF(N343&gt;$L$3,(58*(N343-$L$3)^2+25*(N343-$L$3))*$L$7,0)+IF(O343&gt;$L$3,(58*(O343-$L$3)^2+25*(O343-$L$3))*$M$7,0)+IF(P343&gt;$L$3,(58*(P343-$L$3)^2+25*(P343-$L$3))*$N$7,0)+IF(Q343&gt;$L$3,(58*(Q343-$L$3)^2+25*(Q343-$L$3))*$O$7,0))</f>
        <v>#DIV/0!</v>
      </c>
      <c r="S343" s="89" t="e">
        <f>IF('Emission Calculations'!$C$9="flat",IF(0.056*'Wind Calculations'!$M343&gt;$L$3,1,0),IF(OR(N343&gt;$L$3,O343&gt;$L$3,P343&gt;$L$3,AND((Q343&gt;$L$3),$L$7&gt;0)),1,0))</f>
        <v>#DIV/0!</v>
      </c>
      <c r="T343" s="47"/>
      <c r="U343" s="148"/>
      <c r="V343" s="136"/>
      <c r="W343" s="89" t="e">
        <f>'Wind Calculations'!$V343*LN(10/$V$4)/LN($V$5/$V$4)</f>
        <v>#DIV/0!</v>
      </c>
      <c r="X343" s="89" t="e">
        <f t="shared" si="108"/>
        <v>#DIV/0!</v>
      </c>
      <c r="Y343" s="89" t="e">
        <f t="shared" si="109"/>
        <v>#DIV/0!</v>
      </c>
      <c r="Z343" s="89" t="e">
        <f t="shared" si="110"/>
        <v>#DIV/0!</v>
      </c>
      <c r="AA343" s="89" t="e">
        <f t="shared" si="111"/>
        <v>#DIV/0!</v>
      </c>
      <c r="AB343" s="89" t="e">
        <f>IF('Emission Calculations'!$D$9="flat",IF(0.053*'Wind Calculations'!$W343&gt;$V$3,58*('Wind Calculations'!$W343-$L$3)^2+25*('Wind Calculations'!$W343-$L$3),0),IF(X343&gt;$L$3,(58*(X343-$L$3)^2+25*(X343-$L$3))*$V$7,0)+IF(Y343&gt;$V$3,(58*(Y343-$V$3)^2+25*(Y343-$V$3))*$W$7,0)+IF(Z343&gt;$V$3,(58*(Z343-$V$3)^2+25*(Z343-$V$3))*$X$7,0)+IF(AA343&gt;$V$3,(58*(AA343-$V$3)^2+25*(AA343-$V$3))*$Y$7,0))</f>
        <v>#DIV/0!</v>
      </c>
      <c r="AC343" s="89" t="e">
        <f>IF('Emission Calculations'!$D$9="flat",IF(0.056*'Wind Calculations'!$W343&gt;$V$3,1,0),IF(OR(X343&gt;$V$3,Y343&gt;$V$3,Z343&gt;$V$3,AND((AA343&gt;$V$3),$V$7&gt;0)),1,0))</f>
        <v>#DIV/0!</v>
      </c>
      <c r="AD343" s="47"/>
      <c r="AE343" s="148"/>
      <c r="AF343" s="136"/>
      <c r="AG343" s="89" t="e">
        <f>'Wind Calculations'!$AF343*LN(10/$AF$4)/LN($AF$5/$AF$4)</f>
        <v>#DIV/0!</v>
      </c>
      <c r="AH343" s="89" t="e">
        <f t="shared" si="112"/>
        <v>#DIV/0!</v>
      </c>
      <c r="AI343" s="89" t="e">
        <f t="shared" si="113"/>
        <v>#DIV/0!</v>
      </c>
      <c r="AJ343" s="89" t="e">
        <f t="shared" si="114"/>
        <v>#DIV/0!</v>
      </c>
      <c r="AK343" s="89" t="e">
        <f t="shared" si="115"/>
        <v>#DIV/0!</v>
      </c>
      <c r="AL343" s="89" t="e">
        <f>IF('Emission Calculations'!$E$9="flat",IF(0.053*'Wind Calculations'!$AG343&gt;$AF$3,58*('Wind Calculations'!$AG343-$AF$3)^2+25*('Wind Calculations'!$AG343-$AF$3),0),IF(AH343&gt;$AF$3,(58*(AH343-$AF$3)^2+25*(AH343-$AF$3))*$AF$7,0)+IF(AI343&gt;$AF$3,(58*(AI343-$AF$3)^2+25*(AI343-$AF$3))*$AG$7,0)+IF(AJ343&gt;$AF$3,(58*(AJ343-$AF$3)^2+25*(AJ343-$AF$3))*$AH$7,0)+IF(AK343&gt;$AF$3,(58*(AK343-$AF$3)^2+25*(AK343-$AF$3))*$AI$7,0))</f>
        <v>#DIV/0!</v>
      </c>
      <c r="AM343" s="89" t="e">
        <f>IF('Emission Calculations'!$E$9="flat",IF(0.056*'Wind Calculations'!$AG343&gt;$AF$3,1,0),IF(OR(AH343&gt;$AF$3,AI343&gt;$AF$3,AJ343&gt;$AF$3,AND((AK343&gt;$AF$3),$AF$7&gt;0)),1,0))</f>
        <v>#DIV/0!</v>
      </c>
      <c r="AN343" s="47"/>
      <c r="AO343" s="148"/>
      <c r="AP343" s="136"/>
      <c r="AQ343" s="89" t="e">
        <f>'Wind Calculations'!$AP343*LN(10/$AP$4)/LN($AP$5/$AP$4)</f>
        <v>#DIV/0!</v>
      </c>
      <c r="AR343" s="89" t="e">
        <f t="shared" si="116"/>
        <v>#DIV/0!</v>
      </c>
      <c r="AS343" s="89" t="e">
        <f t="shared" si="117"/>
        <v>#DIV/0!</v>
      </c>
      <c r="AT343" s="89" t="e">
        <f t="shared" si="118"/>
        <v>#DIV/0!</v>
      </c>
      <c r="AU343" s="89" t="e">
        <f t="shared" si="119"/>
        <v>#DIV/0!</v>
      </c>
      <c r="AV343" s="89" t="e">
        <f>IF('Emission Calculations'!$F$9="flat",IF(0.053*'Wind Calculations'!$AQ343&gt;$AP$3,58*('Wind Calculations'!$AQ343-$AP$3)^2+25*('Wind Calculations'!$AQ343-$AP$3),0),IF(AR343&gt;$AP$3,(58*(AR343-$AP$3)^2+25*(AR343-$AP$3))*$AP$7,0)+IF(AS343&gt;$AP$3,(58*(AS343-$AP$3)^2+25*(AS343-$AP$3))*$AQ$7,0)+IF(AT343&gt;$AP$3,(58*(AT343-$AP$3)^2+25*(AT343-$AP$3))*$AR$7,0)+IF(AU343&gt;$AP$3,(58*(AU343-$AP$3)^2+25*(AU343-$AP$3))*$AS$7,0))</f>
        <v>#DIV/0!</v>
      </c>
      <c r="AW343" s="89" t="e">
        <f>IF('Emission Calculations'!$F$9="flat",IF(0.056*'Wind Calculations'!$AQ343&gt;$AP$3,1,0),IF(OR(AR343&gt;$AP$3,AS343&gt;$AP$3,AT343&gt;$AP$3,AND((AU343&gt;$AP$3),$AP$7&gt;0)),1,0))</f>
        <v>#DIV/0!</v>
      </c>
    </row>
    <row r="344" spans="1:49">
      <c r="A344" s="148"/>
      <c r="B344" s="136"/>
      <c r="C344" s="89" t="e">
        <f>'Wind Calculations'!$B344*LN(10/$B$4)/LN($B$5/$B$4)</f>
        <v>#DIV/0!</v>
      </c>
      <c r="D344" s="89" t="e">
        <f t="shared" si="100"/>
        <v>#DIV/0!</v>
      </c>
      <c r="E344" s="89" t="e">
        <f t="shared" si="101"/>
        <v>#DIV/0!</v>
      </c>
      <c r="F344" s="89" t="e">
        <f t="shared" si="102"/>
        <v>#DIV/0!</v>
      </c>
      <c r="G344" s="89" t="e">
        <f t="shared" si="103"/>
        <v>#DIV/0!</v>
      </c>
      <c r="H344" s="138" t="e">
        <f>IF('Emission Calculations'!$B$9="flat",IF(0.053*'Wind Calculations'!$C344&gt;$B$3,58*('Wind Calculations'!$C344-$B$3)^2+25*('Wind Calculations'!$C344-$B$3),0),IF(D344&gt;$B$3,(58*(D344-$B$3)^2+25*(D344-$B$3))*$B$7,0)+IF(E344&gt;$B$3,(58*(E344-$B$3)^2+25*(E344-$B$3))*$C$7,0)+IF(F344&gt;$B$3,(58*(F344-$B$3)^2+25*(F344-$B$3))*$D$7,0)+IF(G344&gt;$B$3,(58*(G344-$B$3)^2+25*(G344-$B$3))*$E$7,0))</f>
        <v>#DIV/0!</v>
      </c>
      <c r="I344" s="138" t="e">
        <f>IF('Emission Calculations'!$B$9="flat",IF(0.056*'Wind Calculations'!$C344&gt;$B$3,1,0),IF(OR(D344&gt;$B$3,E344&gt;$B$3,F344&gt;$B$3,AND((G344&gt;$B$3),$B$7&gt;0)),1,0))</f>
        <v>#DIV/0!</v>
      </c>
      <c r="J344" s="139"/>
      <c r="K344" s="148"/>
      <c r="L344" s="136"/>
      <c r="M344" s="89" t="e">
        <f>'Wind Calculations'!$L344*LN(10/$L$4)/LN($L$5/$L$4)</f>
        <v>#DIV/0!</v>
      </c>
      <c r="N344" s="89" t="e">
        <f t="shared" si="104"/>
        <v>#DIV/0!</v>
      </c>
      <c r="O344" s="89" t="e">
        <f t="shared" si="105"/>
        <v>#DIV/0!</v>
      </c>
      <c r="P344" s="89" t="e">
        <f t="shared" si="106"/>
        <v>#DIV/0!</v>
      </c>
      <c r="Q344" s="89" t="e">
        <f t="shared" si="107"/>
        <v>#DIV/0!</v>
      </c>
      <c r="R344" s="89" t="e">
        <f>IF('Emission Calculations'!$C$9="flat",IF(0.053*'Wind Calculations'!$M344&gt;$L$3,58*('Wind Calculations'!$M344-$L$3)^2+25*('Wind Calculations'!$M344-$L$3),0),IF(N344&gt;$L$3,(58*(N344-$L$3)^2+25*(N344-$L$3))*$L$7,0)+IF(O344&gt;$L$3,(58*(O344-$L$3)^2+25*(O344-$L$3))*$M$7,0)+IF(P344&gt;$L$3,(58*(P344-$L$3)^2+25*(P344-$L$3))*$N$7,0)+IF(Q344&gt;$L$3,(58*(Q344-$L$3)^2+25*(Q344-$L$3))*$O$7,0))</f>
        <v>#DIV/0!</v>
      </c>
      <c r="S344" s="89" t="e">
        <f>IF('Emission Calculations'!$C$9="flat",IF(0.056*'Wind Calculations'!$M344&gt;$L$3,1,0),IF(OR(N344&gt;$L$3,O344&gt;$L$3,P344&gt;$L$3,AND((Q344&gt;$L$3),$L$7&gt;0)),1,0))</f>
        <v>#DIV/0!</v>
      </c>
      <c r="T344" s="47"/>
      <c r="U344" s="148"/>
      <c r="V344" s="136"/>
      <c r="W344" s="89" t="e">
        <f>'Wind Calculations'!$V344*LN(10/$V$4)/LN($V$5/$V$4)</f>
        <v>#DIV/0!</v>
      </c>
      <c r="X344" s="89" t="e">
        <f t="shared" si="108"/>
        <v>#DIV/0!</v>
      </c>
      <c r="Y344" s="89" t="e">
        <f t="shared" si="109"/>
        <v>#DIV/0!</v>
      </c>
      <c r="Z344" s="89" t="e">
        <f t="shared" si="110"/>
        <v>#DIV/0!</v>
      </c>
      <c r="AA344" s="89" t="e">
        <f t="shared" si="111"/>
        <v>#DIV/0!</v>
      </c>
      <c r="AB344" s="89" t="e">
        <f>IF('Emission Calculations'!$D$9="flat",IF(0.053*'Wind Calculations'!$W344&gt;$V$3,58*('Wind Calculations'!$W344-$L$3)^2+25*('Wind Calculations'!$W344-$L$3),0),IF(X344&gt;$L$3,(58*(X344-$L$3)^2+25*(X344-$L$3))*$V$7,0)+IF(Y344&gt;$V$3,(58*(Y344-$V$3)^2+25*(Y344-$V$3))*$W$7,0)+IF(Z344&gt;$V$3,(58*(Z344-$V$3)^2+25*(Z344-$V$3))*$X$7,0)+IF(AA344&gt;$V$3,(58*(AA344-$V$3)^2+25*(AA344-$V$3))*$Y$7,0))</f>
        <v>#DIV/0!</v>
      </c>
      <c r="AC344" s="89" t="e">
        <f>IF('Emission Calculations'!$D$9="flat",IF(0.056*'Wind Calculations'!$W344&gt;$V$3,1,0),IF(OR(X344&gt;$V$3,Y344&gt;$V$3,Z344&gt;$V$3,AND((AA344&gt;$V$3),$V$7&gt;0)),1,0))</f>
        <v>#DIV/0!</v>
      </c>
      <c r="AD344" s="47"/>
      <c r="AE344" s="148"/>
      <c r="AF344" s="136"/>
      <c r="AG344" s="89" t="e">
        <f>'Wind Calculations'!$AF344*LN(10/$AF$4)/LN($AF$5/$AF$4)</f>
        <v>#DIV/0!</v>
      </c>
      <c r="AH344" s="89" t="e">
        <f t="shared" si="112"/>
        <v>#DIV/0!</v>
      </c>
      <c r="AI344" s="89" t="e">
        <f t="shared" si="113"/>
        <v>#DIV/0!</v>
      </c>
      <c r="AJ344" s="89" t="e">
        <f t="shared" si="114"/>
        <v>#DIV/0!</v>
      </c>
      <c r="AK344" s="89" t="e">
        <f t="shared" si="115"/>
        <v>#DIV/0!</v>
      </c>
      <c r="AL344" s="89" t="e">
        <f>IF('Emission Calculations'!$E$9="flat",IF(0.053*'Wind Calculations'!$AG344&gt;$AF$3,58*('Wind Calculations'!$AG344-$AF$3)^2+25*('Wind Calculations'!$AG344-$AF$3),0),IF(AH344&gt;$AF$3,(58*(AH344-$AF$3)^2+25*(AH344-$AF$3))*$AF$7,0)+IF(AI344&gt;$AF$3,(58*(AI344-$AF$3)^2+25*(AI344-$AF$3))*$AG$7,0)+IF(AJ344&gt;$AF$3,(58*(AJ344-$AF$3)^2+25*(AJ344-$AF$3))*$AH$7,0)+IF(AK344&gt;$AF$3,(58*(AK344-$AF$3)^2+25*(AK344-$AF$3))*$AI$7,0))</f>
        <v>#DIV/0!</v>
      </c>
      <c r="AM344" s="89" t="e">
        <f>IF('Emission Calculations'!$E$9="flat",IF(0.056*'Wind Calculations'!$AG344&gt;$AF$3,1,0),IF(OR(AH344&gt;$AF$3,AI344&gt;$AF$3,AJ344&gt;$AF$3,AND((AK344&gt;$AF$3),$AF$7&gt;0)),1,0))</f>
        <v>#DIV/0!</v>
      </c>
      <c r="AN344" s="47"/>
      <c r="AO344" s="148"/>
      <c r="AP344" s="136"/>
      <c r="AQ344" s="89" t="e">
        <f>'Wind Calculations'!$AP344*LN(10/$AP$4)/LN($AP$5/$AP$4)</f>
        <v>#DIV/0!</v>
      </c>
      <c r="AR344" s="89" t="e">
        <f t="shared" si="116"/>
        <v>#DIV/0!</v>
      </c>
      <c r="AS344" s="89" t="e">
        <f t="shared" si="117"/>
        <v>#DIV/0!</v>
      </c>
      <c r="AT344" s="89" t="e">
        <f t="shared" si="118"/>
        <v>#DIV/0!</v>
      </c>
      <c r="AU344" s="89" t="e">
        <f t="shared" si="119"/>
        <v>#DIV/0!</v>
      </c>
      <c r="AV344" s="89" t="e">
        <f>IF('Emission Calculations'!$F$9="flat",IF(0.053*'Wind Calculations'!$AQ344&gt;$AP$3,58*('Wind Calculations'!$AQ344-$AP$3)^2+25*('Wind Calculations'!$AQ344-$AP$3),0),IF(AR344&gt;$AP$3,(58*(AR344-$AP$3)^2+25*(AR344-$AP$3))*$AP$7,0)+IF(AS344&gt;$AP$3,(58*(AS344-$AP$3)^2+25*(AS344-$AP$3))*$AQ$7,0)+IF(AT344&gt;$AP$3,(58*(AT344-$AP$3)^2+25*(AT344-$AP$3))*$AR$7,0)+IF(AU344&gt;$AP$3,(58*(AU344-$AP$3)^2+25*(AU344-$AP$3))*$AS$7,0))</f>
        <v>#DIV/0!</v>
      </c>
      <c r="AW344" s="89" t="e">
        <f>IF('Emission Calculations'!$F$9="flat",IF(0.056*'Wind Calculations'!$AQ344&gt;$AP$3,1,0),IF(OR(AR344&gt;$AP$3,AS344&gt;$AP$3,AT344&gt;$AP$3,AND((AU344&gt;$AP$3),$AP$7&gt;0)),1,0))</f>
        <v>#DIV/0!</v>
      </c>
    </row>
    <row r="345" spans="1:49">
      <c r="A345" s="148"/>
      <c r="B345" s="136"/>
      <c r="C345" s="89" t="e">
        <f>'Wind Calculations'!$B345*LN(10/$B$4)/LN($B$5/$B$4)</f>
        <v>#DIV/0!</v>
      </c>
      <c r="D345" s="89" t="e">
        <f t="shared" si="100"/>
        <v>#DIV/0!</v>
      </c>
      <c r="E345" s="89" t="e">
        <f t="shared" si="101"/>
        <v>#DIV/0!</v>
      </c>
      <c r="F345" s="89" t="e">
        <f t="shared" si="102"/>
        <v>#DIV/0!</v>
      </c>
      <c r="G345" s="89" t="e">
        <f t="shared" si="103"/>
        <v>#DIV/0!</v>
      </c>
      <c r="H345" s="138" t="e">
        <f>IF('Emission Calculations'!$B$9="flat",IF(0.053*'Wind Calculations'!$C345&gt;$B$3,58*('Wind Calculations'!$C345-$B$3)^2+25*('Wind Calculations'!$C345-$B$3),0),IF(D345&gt;$B$3,(58*(D345-$B$3)^2+25*(D345-$B$3))*$B$7,0)+IF(E345&gt;$B$3,(58*(E345-$B$3)^2+25*(E345-$B$3))*$C$7,0)+IF(F345&gt;$B$3,(58*(F345-$B$3)^2+25*(F345-$B$3))*$D$7,0)+IF(G345&gt;$B$3,(58*(G345-$B$3)^2+25*(G345-$B$3))*$E$7,0))</f>
        <v>#DIV/0!</v>
      </c>
      <c r="I345" s="138" t="e">
        <f>IF('Emission Calculations'!$B$9="flat",IF(0.056*'Wind Calculations'!$C345&gt;$B$3,1,0),IF(OR(D345&gt;$B$3,E345&gt;$B$3,F345&gt;$B$3,AND((G345&gt;$B$3),$B$7&gt;0)),1,0))</f>
        <v>#DIV/0!</v>
      </c>
      <c r="J345" s="139"/>
      <c r="K345" s="148"/>
      <c r="L345" s="136"/>
      <c r="M345" s="89" t="e">
        <f>'Wind Calculations'!$L345*LN(10/$L$4)/LN($L$5/$L$4)</f>
        <v>#DIV/0!</v>
      </c>
      <c r="N345" s="89" t="e">
        <f t="shared" si="104"/>
        <v>#DIV/0!</v>
      </c>
      <c r="O345" s="89" t="e">
        <f t="shared" si="105"/>
        <v>#DIV/0!</v>
      </c>
      <c r="P345" s="89" t="e">
        <f t="shared" si="106"/>
        <v>#DIV/0!</v>
      </c>
      <c r="Q345" s="89" t="e">
        <f t="shared" si="107"/>
        <v>#DIV/0!</v>
      </c>
      <c r="R345" s="89" t="e">
        <f>IF('Emission Calculations'!$C$9="flat",IF(0.053*'Wind Calculations'!$M345&gt;$L$3,58*('Wind Calculations'!$M345-$L$3)^2+25*('Wind Calculations'!$M345-$L$3),0),IF(N345&gt;$L$3,(58*(N345-$L$3)^2+25*(N345-$L$3))*$L$7,0)+IF(O345&gt;$L$3,(58*(O345-$L$3)^2+25*(O345-$L$3))*$M$7,0)+IF(P345&gt;$L$3,(58*(P345-$L$3)^2+25*(P345-$L$3))*$N$7,0)+IF(Q345&gt;$L$3,(58*(Q345-$L$3)^2+25*(Q345-$L$3))*$O$7,0))</f>
        <v>#DIV/0!</v>
      </c>
      <c r="S345" s="89" t="e">
        <f>IF('Emission Calculations'!$C$9="flat",IF(0.056*'Wind Calculations'!$M345&gt;$L$3,1,0),IF(OR(N345&gt;$L$3,O345&gt;$L$3,P345&gt;$L$3,AND((Q345&gt;$L$3),$L$7&gt;0)),1,0))</f>
        <v>#DIV/0!</v>
      </c>
      <c r="T345" s="47"/>
      <c r="U345" s="148"/>
      <c r="V345" s="136"/>
      <c r="W345" s="89" t="e">
        <f>'Wind Calculations'!$V345*LN(10/$V$4)/LN($V$5/$V$4)</f>
        <v>#DIV/0!</v>
      </c>
      <c r="X345" s="89" t="e">
        <f t="shared" si="108"/>
        <v>#DIV/0!</v>
      </c>
      <c r="Y345" s="89" t="e">
        <f t="shared" si="109"/>
        <v>#DIV/0!</v>
      </c>
      <c r="Z345" s="89" t="e">
        <f t="shared" si="110"/>
        <v>#DIV/0!</v>
      </c>
      <c r="AA345" s="89" t="e">
        <f t="shared" si="111"/>
        <v>#DIV/0!</v>
      </c>
      <c r="AB345" s="89" t="e">
        <f>IF('Emission Calculations'!$D$9="flat",IF(0.053*'Wind Calculations'!$W345&gt;$V$3,58*('Wind Calculations'!$W345-$L$3)^2+25*('Wind Calculations'!$W345-$L$3),0),IF(X345&gt;$L$3,(58*(X345-$L$3)^2+25*(X345-$L$3))*$V$7,0)+IF(Y345&gt;$V$3,(58*(Y345-$V$3)^2+25*(Y345-$V$3))*$W$7,0)+IF(Z345&gt;$V$3,(58*(Z345-$V$3)^2+25*(Z345-$V$3))*$X$7,0)+IF(AA345&gt;$V$3,(58*(AA345-$V$3)^2+25*(AA345-$V$3))*$Y$7,0))</f>
        <v>#DIV/0!</v>
      </c>
      <c r="AC345" s="89" t="e">
        <f>IF('Emission Calculations'!$D$9="flat",IF(0.056*'Wind Calculations'!$W345&gt;$V$3,1,0),IF(OR(X345&gt;$V$3,Y345&gt;$V$3,Z345&gt;$V$3,AND((AA345&gt;$V$3),$V$7&gt;0)),1,0))</f>
        <v>#DIV/0!</v>
      </c>
      <c r="AD345" s="47"/>
      <c r="AE345" s="148"/>
      <c r="AF345" s="136"/>
      <c r="AG345" s="89" t="e">
        <f>'Wind Calculations'!$AF345*LN(10/$AF$4)/LN($AF$5/$AF$4)</f>
        <v>#DIV/0!</v>
      </c>
      <c r="AH345" s="89" t="e">
        <f t="shared" si="112"/>
        <v>#DIV/0!</v>
      </c>
      <c r="AI345" s="89" t="e">
        <f t="shared" si="113"/>
        <v>#DIV/0!</v>
      </c>
      <c r="AJ345" s="89" t="e">
        <f t="shared" si="114"/>
        <v>#DIV/0!</v>
      </c>
      <c r="AK345" s="89" t="e">
        <f t="shared" si="115"/>
        <v>#DIV/0!</v>
      </c>
      <c r="AL345" s="89" t="e">
        <f>IF('Emission Calculations'!$E$9="flat",IF(0.053*'Wind Calculations'!$AG345&gt;$AF$3,58*('Wind Calculations'!$AG345-$AF$3)^2+25*('Wind Calculations'!$AG345-$AF$3),0),IF(AH345&gt;$AF$3,(58*(AH345-$AF$3)^2+25*(AH345-$AF$3))*$AF$7,0)+IF(AI345&gt;$AF$3,(58*(AI345-$AF$3)^2+25*(AI345-$AF$3))*$AG$7,0)+IF(AJ345&gt;$AF$3,(58*(AJ345-$AF$3)^2+25*(AJ345-$AF$3))*$AH$7,0)+IF(AK345&gt;$AF$3,(58*(AK345-$AF$3)^2+25*(AK345-$AF$3))*$AI$7,0))</f>
        <v>#DIV/0!</v>
      </c>
      <c r="AM345" s="89" t="e">
        <f>IF('Emission Calculations'!$E$9="flat",IF(0.056*'Wind Calculations'!$AG345&gt;$AF$3,1,0),IF(OR(AH345&gt;$AF$3,AI345&gt;$AF$3,AJ345&gt;$AF$3,AND((AK345&gt;$AF$3),$AF$7&gt;0)),1,0))</f>
        <v>#DIV/0!</v>
      </c>
      <c r="AN345" s="47"/>
      <c r="AO345" s="148"/>
      <c r="AP345" s="136"/>
      <c r="AQ345" s="89" t="e">
        <f>'Wind Calculations'!$AP345*LN(10/$AP$4)/LN($AP$5/$AP$4)</f>
        <v>#DIV/0!</v>
      </c>
      <c r="AR345" s="89" t="e">
        <f t="shared" si="116"/>
        <v>#DIV/0!</v>
      </c>
      <c r="AS345" s="89" t="e">
        <f t="shared" si="117"/>
        <v>#DIV/0!</v>
      </c>
      <c r="AT345" s="89" t="e">
        <f t="shared" si="118"/>
        <v>#DIV/0!</v>
      </c>
      <c r="AU345" s="89" t="e">
        <f t="shared" si="119"/>
        <v>#DIV/0!</v>
      </c>
      <c r="AV345" s="89" t="e">
        <f>IF('Emission Calculations'!$F$9="flat",IF(0.053*'Wind Calculations'!$AQ345&gt;$AP$3,58*('Wind Calculations'!$AQ345-$AP$3)^2+25*('Wind Calculations'!$AQ345-$AP$3),0),IF(AR345&gt;$AP$3,(58*(AR345-$AP$3)^2+25*(AR345-$AP$3))*$AP$7,0)+IF(AS345&gt;$AP$3,(58*(AS345-$AP$3)^2+25*(AS345-$AP$3))*$AQ$7,0)+IF(AT345&gt;$AP$3,(58*(AT345-$AP$3)^2+25*(AT345-$AP$3))*$AR$7,0)+IF(AU345&gt;$AP$3,(58*(AU345-$AP$3)^2+25*(AU345-$AP$3))*$AS$7,0))</f>
        <v>#DIV/0!</v>
      </c>
      <c r="AW345" s="89" t="e">
        <f>IF('Emission Calculations'!$F$9="flat",IF(0.056*'Wind Calculations'!$AQ345&gt;$AP$3,1,0),IF(OR(AR345&gt;$AP$3,AS345&gt;$AP$3,AT345&gt;$AP$3,AND((AU345&gt;$AP$3),$AP$7&gt;0)),1,0))</f>
        <v>#DIV/0!</v>
      </c>
    </row>
    <row r="346" spans="1:49">
      <c r="A346" s="148"/>
      <c r="B346" s="136"/>
      <c r="C346" s="89" t="e">
        <f>'Wind Calculations'!$B346*LN(10/$B$4)/LN($B$5/$B$4)</f>
        <v>#DIV/0!</v>
      </c>
      <c r="D346" s="89" t="e">
        <f t="shared" si="100"/>
        <v>#DIV/0!</v>
      </c>
      <c r="E346" s="89" t="e">
        <f t="shared" si="101"/>
        <v>#DIV/0!</v>
      </c>
      <c r="F346" s="89" t="e">
        <f t="shared" si="102"/>
        <v>#DIV/0!</v>
      </c>
      <c r="G346" s="89" t="e">
        <f t="shared" si="103"/>
        <v>#DIV/0!</v>
      </c>
      <c r="H346" s="138" t="e">
        <f>IF('Emission Calculations'!$B$9="flat",IF(0.053*'Wind Calculations'!$C346&gt;$B$3,58*('Wind Calculations'!$C346-$B$3)^2+25*('Wind Calculations'!$C346-$B$3),0),IF(D346&gt;$B$3,(58*(D346-$B$3)^2+25*(D346-$B$3))*$B$7,0)+IF(E346&gt;$B$3,(58*(E346-$B$3)^2+25*(E346-$B$3))*$C$7,0)+IF(F346&gt;$B$3,(58*(F346-$B$3)^2+25*(F346-$B$3))*$D$7,0)+IF(G346&gt;$B$3,(58*(G346-$B$3)^2+25*(G346-$B$3))*$E$7,0))</f>
        <v>#DIV/0!</v>
      </c>
      <c r="I346" s="138" t="e">
        <f>IF('Emission Calculations'!$B$9="flat",IF(0.056*'Wind Calculations'!$C346&gt;$B$3,1,0),IF(OR(D346&gt;$B$3,E346&gt;$B$3,F346&gt;$B$3,AND((G346&gt;$B$3),$B$7&gt;0)),1,0))</f>
        <v>#DIV/0!</v>
      </c>
      <c r="J346" s="139"/>
      <c r="K346" s="148"/>
      <c r="L346" s="136"/>
      <c r="M346" s="89" t="e">
        <f>'Wind Calculations'!$L346*LN(10/$L$4)/LN($L$5/$L$4)</f>
        <v>#DIV/0!</v>
      </c>
      <c r="N346" s="89" t="e">
        <f t="shared" si="104"/>
        <v>#DIV/0!</v>
      </c>
      <c r="O346" s="89" t="e">
        <f t="shared" si="105"/>
        <v>#DIV/0!</v>
      </c>
      <c r="P346" s="89" t="e">
        <f t="shared" si="106"/>
        <v>#DIV/0!</v>
      </c>
      <c r="Q346" s="89" t="e">
        <f t="shared" si="107"/>
        <v>#DIV/0!</v>
      </c>
      <c r="R346" s="89" t="e">
        <f>IF('Emission Calculations'!$C$9="flat",IF(0.053*'Wind Calculations'!$M346&gt;$L$3,58*('Wind Calculations'!$M346-$L$3)^2+25*('Wind Calculations'!$M346-$L$3),0),IF(N346&gt;$L$3,(58*(N346-$L$3)^2+25*(N346-$L$3))*$L$7,0)+IF(O346&gt;$L$3,(58*(O346-$L$3)^2+25*(O346-$L$3))*$M$7,0)+IF(P346&gt;$L$3,(58*(P346-$L$3)^2+25*(P346-$L$3))*$N$7,0)+IF(Q346&gt;$L$3,(58*(Q346-$L$3)^2+25*(Q346-$L$3))*$O$7,0))</f>
        <v>#DIV/0!</v>
      </c>
      <c r="S346" s="89" t="e">
        <f>IF('Emission Calculations'!$C$9="flat",IF(0.056*'Wind Calculations'!$M346&gt;$L$3,1,0),IF(OR(N346&gt;$L$3,O346&gt;$L$3,P346&gt;$L$3,AND((Q346&gt;$L$3),$L$7&gt;0)),1,0))</f>
        <v>#DIV/0!</v>
      </c>
      <c r="T346" s="47"/>
      <c r="U346" s="148"/>
      <c r="V346" s="136"/>
      <c r="W346" s="89" t="e">
        <f>'Wind Calculations'!$V346*LN(10/$V$4)/LN($V$5/$V$4)</f>
        <v>#DIV/0!</v>
      </c>
      <c r="X346" s="89" t="e">
        <f t="shared" si="108"/>
        <v>#DIV/0!</v>
      </c>
      <c r="Y346" s="89" t="e">
        <f t="shared" si="109"/>
        <v>#DIV/0!</v>
      </c>
      <c r="Z346" s="89" t="e">
        <f t="shared" si="110"/>
        <v>#DIV/0!</v>
      </c>
      <c r="AA346" s="89" t="e">
        <f t="shared" si="111"/>
        <v>#DIV/0!</v>
      </c>
      <c r="AB346" s="89" t="e">
        <f>IF('Emission Calculations'!$D$9="flat",IF(0.053*'Wind Calculations'!$W346&gt;$V$3,58*('Wind Calculations'!$W346-$L$3)^2+25*('Wind Calculations'!$W346-$L$3),0),IF(X346&gt;$L$3,(58*(X346-$L$3)^2+25*(X346-$L$3))*$V$7,0)+IF(Y346&gt;$V$3,(58*(Y346-$V$3)^2+25*(Y346-$V$3))*$W$7,0)+IF(Z346&gt;$V$3,(58*(Z346-$V$3)^2+25*(Z346-$V$3))*$X$7,0)+IF(AA346&gt;$V$3,(58*(AA346-$V$3)^2+25*(AA346-$V$3))*$Y$7,0))</f>
        <v>#DIV/0!</v>
      </c>
      <c r="AC346" s="89" t="e">
        <f>IF('Emission Calculations'!$D$9="flat",IF(0.056*'Wind Calculations'!$W346&gt;$V$3,1,0),IF(OR(X346&gt;$V$3,Y346&gt;$V$3,Z346&gt;$V$3,AND((AA346&gt;$V$3),$V$7&gt;0)),1,0))</f>
        <v>#DIV/0!</v>
      </c>
      <c r="AD346" s="47"/>
      <c r="AE346" s="148"/>
      <c r="AF346" s="136"/>
      <c r="AG346" s="89" t="e">
        <f>'Wind Calculations'!$AF346*LN(10/$AF$4)/LN($AF$5/$AF$4)</f>
        <v>#DIV/0!</v>
      </c>
      <c r="AH346" s="89" t="e">
        <f t="shared" si="112"/>
        <v>#DIV/0!</v>
      </c>
      <c r="AI346" s="89" t="e">
        <f t="shared" si="113"/>
        <v>#DIV/0!</v>
      </c>
      <c r="AJ346" s="89" t="e">
        <f t="shared" si="114"/>
        <v>#DIV/0!</v>
      </c>
      <c r="AK346" s="89" t="e">
        <f t="shared" si="115"/>
        <v>#DIV/0!</v>
      </c>
      <c r="AL346" s="89" t="e">
        <f>IF('Emission Calculations'!$E$9="flat",IF(0.053*'Wind Calculations'!$AG346&gt;$AF$3,58*('Wind Calculations'!$AG346-$AF$3)^2+25*('Wind Calculations'!$AG346-$AF$3),0),IF(AH346&gt;$AF$3,(58*(AH346-$AF$3)^2+25*(AH346-$AF$3))*$AF$7,0)+IF(AI346&gt;$AF$3,(58*(AI346-$AF$3)^2+25*(AI346-$AF$3))*$AG$7,0)+IF(AJ346&gt;$AF$3,(58*(AJ346-$AF$3)^2+25*(AJ346-$AF$3))*$AH$7,0)+IF(AK346&gt;$AF$3,(58*(AK346-$AF$3)^2+25*(AK346-$AF$3))*$AI$7,0))</f>
        <v>#DIV/0!</v>
      </c>
      <c r="AM346" s="89" t="e">
        <f>IF('Emission Calculations'!$E$9="flat",IF(0.056*'Wind Calculations'!$AG346&gt;$AF$3,1,0),IF(OR(AH346&gt;$AF$3,AI346&gt;$AF$3,AJ346&gt;$AF$3,AND((AK346&gt;$AF$3),$AF$7&gt;0)),1,0))</f>
        <v>#DIV/0!</v>
      </c>
      <c r="AN346" s="47"/>
      <c r="AO346" s="148"/>
      <c r="AP346" s="136"/>
      <c r="AQ346" s="89" t="e">
        <f>'Wind Calculations'!$AP346*LN(10/$AP$4)/LN($AP$5/$AP$4)</f>
        <v>#DIV/0!</v>
      </c>
      <c r="AR346" s="89" t="e">
        <f t="shared" si="116"/>
        <v>#DIV/0!</v>
      </c>
      <c r="AS346" s="89" t="e">
        <f t="shared" si="117"/>
        <v>#DIV/0!</v>
      </c>
      <c r="AT346" s="89" t="e">
        <f t="shared" si="118"/>
        <v>#DIV/0!</v>
      </c>
      <c r="AU346" s="89" t="e">
        <f t="shared" si="119"/>
        <v>#DIV/0!</v>
      </c>
      <c r="AV346" s="89" t="e">
        <f>IF('Emission Calculations'!$F$9="flat",IF(0.053*'Wind Calculations'!$AQ346&gt;$AP$3,58*('Wind Calculations'!$AQ346-$AP$3)^2+25*('Wind Calculations'!$AQ346-$AP$3),0),IF(AR346&gt;$AP$3,(58*(AR346-$AP$3)^2+25*(AR346-$AP$3))*$AP$7,0)+IF(AS346&gt;$AP$3,(58*(AS346-$AP$3)^2+25*(AS346-$AP$3))*$AQ$7,0)+IF(AT346&gt;$AP$3,(58*(AT346-$AP$3)^2+25*(AT346-$AP$3))*$AR$7,0)+IF(AU346&gt;$AP$3,(58*(AU346-$AP$3)^2+25*(AU346-$AP$3))*$AS$7,0))</f>
        <v>#DIV/0!</v>
      </c>
      <c r="AW346" s="89" t="e">
        <f>IF('Emission Calculations'!$F$9="flat",IF(0.056*'Wind Calculations'!$AQ346&gt;$AP$3,1,0),IF(OR(AR346&gt;$AP$3,AS346&gt;$AP$3,AT346&gt;$AP$3,AND((AU346&gt;$AP$3),$AP$7&gt;0)),1,0))</f>
        <v>#DIV/0!</v>
      </c>
    </row>
    <row r="347" spans="1:49">
      <c r="A347" s="148"/>
      <c r="B347" s="136"/>
      <c r="C347" s="89" t="e">
        <f>'Wind Calculations'!$B347*LN(10/$B$4)/LN($B$5/$B$4)</f>
        <v>#DIV/0!</v>
      </c>
      <c r="D347" s="89" t="e">
        <f t="shared" si="100"/>
        <v>#DIV/0!</v>
      </c>
      <c r="E347" s="89" t="e">
        <f t="shared" si="101"/>
        <v>#DIV/0!</v>
      </c>
      <c r="F347" s="89" t="e">
        <f t="shared" si="102"/>
        <v>#DIV/0!</v>
      </c>
      <c r="G347" s="89" t="e">
        <f t="shared" si="103"/>
        <v>#DIV/0!</v>
      </c>
      <c r="H347" s="138" t="e">
        <f>IF('Emission Calculations'!$B$9="flat",IF(0.053*'Wind Calculations'!$C347&gt;$B$3,58*('Wind Calculations'!$C347-$B$3)^2+25*('Wind Calculations'!$C347-$B$3),0),IF(D347&gt;$B$3,(58*(D347-$B$3)^2+25*(D347-$B$3))*$B$7,0)+IF(E347&gt;$B$3,(58*(E347-$B$3)^2+25*(E347-$B$3))*$C$7,0)+IF(F347&gt;$B$3,(58*(F347-$B$3)^2+25*(F347-$B$3))*$D$7,0)+IF(G347&gt;$B$3,(58*(G347-$B$3)^2+25*(G347-$B$3))*$E$7,0))</f>
        <v>#DIV/0!</v>
      </c>
      <c r="I347" s="138" t="e">
        <f>IF('Emission Calculations'!$B$9="flat",IF(0.056*'Wind Calculations'!$C347&gt;$B$3,1,0),IF(OR(D347&gt;$B$3,E347&gt;$B$3,F347&gt;$B$3,AND((G347&gt;$B$3),$B$7&gt;0)),1,0))</f>
        <v>#DIV/0!</v>
      </c>
      <c r="J347" s="139"/>
      <c r="K347" s="148"/>
      <c r="L347" s="136"/>
      <c r="M347" s="89" t="e">
        <f>'Wind Calculations'!$L347*LN(10/$L$4)/LN($L$5/$L$4)</f>
        <v>#DIV/0!</v>
      </c>
      <c r="N347" s="89" t="e">
        <f t="shared" si="104"/>
        <v>#DIV/0!</v>
      </c>
      <c r="O347" s="89" t="e">
        <f t="shared" si="105"/>
        <v>#DIV/0!</v>
      </c>
      <c r="P347" s="89" t="e">
        <f t="shared" si="106"/>
        <v>#DIV/0!</v>
      </c>
      <c r="Q347" s="89" t="e">
        <f t="shared" si="107"/>
        <v>#DIV/0!</v>
      </c>
      <c r="R347" s="89" t="e">
        <f>IF('Emission Calculations'!$C$9="flat",IF(0.053*'Wind Calculations'!$M347&gt;$L$3,58*('Wind Calculations'!$M347-$L$3)^2+25*('Wind Calculations'!$M347-$L$3),0),IF(N347&gt;$L$3,(58*(N347-$L$3)^2+25*(N347-$L$3))*$L$7,0)+IF(O347&gt;$L$3,(58*(O347-$L$3)^2+25*(O347-$L$3))*$M$7,0)+IF(P347&gt;$L$3,(58*(P347-$L$3)^2+25*(P347-$L$3))*$N$7,0)+IF(Q347&gt;$L$3,(58*(Q347-$L$3)^2+25*(Q347-$L$3))*$O$7,0))</f>
        <v>#DIV/0!</v>
      </c>
      <c r="S347" s="89" t="e">
        <f>IF('Emission Calculations'!$C$9="flat",IF(0.056*'Wind Calculations'!$M347&gt;$L$3,1,0),IF(OR(N347&gt;$L$3,O347&gt;$L$3,P347&gt;$L$3,AND((Q347&gt;$L$3),$L$7&gt;0)),1,0))</f>
        <v>#DIV/0!</v>
      </c>
      <c r="T347" s="47"/>
      <c r="U347" s="148"/>
      <c r="V347" s="136"/>
      <c r="W347" s="89" t="e">
        <f>'Wind Calculations'!$V347*LN(10/$V$4)/LN($V$5/$V$4)</f>
        <v>#DIV/0!</v>
      </c>
      <c r="X347" s="89" t="e">
        <f t="shared" si="108"/>
        <v>#DIV/0!</v>
      </c>
      <c r="Y347" s="89" t="e">
        <f t="shared" si="109"/>
        <v>#DIV/0!</v>
      </c>
      <c r="Z347" s="89" t="e">
        <f t="shared" si="110"/>
        <v>#DIV/0!</v>
      </c>
      <c r="AA347" s="89" t="e">
        <f t="shared" si="111"/>
        <v>#DIV/0!</v>
      </c>
      <c r="AB347" s="89" t="e">
        <f>IF('Emission Calculations'!$D$9="flat",IF(0.053*'Wind Calculations'!$W347&gt;$V$3,58*('Wind Calculations'!$W347-$L$3)^2+25*('Wind Calculations'!$W347-$L$3),0),IF(X347&gt;$L$3,(58*(X347-$L$3)^2+25*(X347-$L$3))*$V$7,0)+IF(Y347&gt;$V$3,(58*(Y347-$V$3)^2+25*(Y347-$V$3))*$W$7,0)+IF(Z347&gt;$V$3,(58*(Z347-$V$3)^2+25*(Z347-$V$3))*$X$7,0)+IF(AA347&gt;$V$3,(58*(AA347-$V$3)^2+25*(AA347-$V$3))*$Y$7,0))</f>
        <v>#DIV/0!</v>
      </c>
      <c r="AC347" s="89" t="e">
        <f>IF('Emission Calculations'!$D$9="flat",IF(0.056*'Wind Calculations'!$W347&gt;$V$3,1,0),IF(OR(X347&gt;$V$3,Y347&gt;$V$3,Z347&gt;$V$3,AND((AA347&gt;$V$3),$V$7&gt;0)),1,0))</f>
        <v>#DIV/0!</v>
      </c>
      <c r="AD347" s="47"/>
      <c r="AE347" s="148"/>
      <c r="AF347" s="136"/>
      <c r="AG347" s="89" t="e">
        <f>'Wind Calculations'!$AF347*LN(10/$AF$4)/LN($AF$5/$AF$4)</f>
        <v>#DIV/0!</v>
      </c>
      <c r="AH347" s="89" t="e">
        <f t="shared" si="112"/>
        <v>#DIV/0!</v>
      </c>
      <c r="AI347" s="89" t="e">
        <f t="shared" si="113"/>
        <v>#DIV/0!</v>
      </c>
      <c r="AJ347" s="89" t="e">
        <f t="shared" si="114"/>
        <v>#DIV/0!</v>
      </c>
      <c r="AK347" s="89" t="e">
        <f t="shared" si="115"/>
        <v>#DIV/0!</v>
      </c>
      <c r="AL347" s="89" t="e">
        <f>IF('Emission Calculations'!$E$9="flat",IF(0.053*'Wind Calculations'!$AG347&gt;$AF$3,58*('Wind Calculations'!$AG347-$AF$3)^2+25*('Wind Calculations'!$AG347-$AF$3),0),IF(AH347&gt;$AF$3,(58*(AH347-$AF$3)^2+25*(AH347-$AF$3))*$AF$7,0)+IF(AI347&gt;$AF$3,(58*(AI347-$AF$3)^2+25*(AI347-$AF$3))*$AG$7,0)+IF(AJ347&gt;$AF$3,(58*(AJ347-$AF$3)^2+25*(AJ347-$AF$3))*$AH$7,0)+IF(AK347&gt;$AF$3,(58*(AK347-$AF$3)^2+25*(AK347-$AF$3))*$AI$7,0))</f>
        <v>#DIV/0!</v>
      </c>
      <c r="AM347" s="89" t="e">
        <f>IF('Emission Calculations'!$E$9="flat",IF(0.056*'Wind Calculations'!$AG347&gt;$AF$3,1,0),IF(OR(AH347&gt;$AF$3,AI347&gt;$AF$3,AJ347&gt;$AF$3,AND((AK347&gt;$AF$3),$AF$7&gt;0)),1,0))</f>
        <v>#DIV/0!</v>
      </c>
      <c r="AN347" s="47"/>
      <c r="AO347" s="148"/>
      <c r="AP347" s="136"/>
      <c r="AQ347" s="89" t="e">
        <f>'Wind Calculations'!$AP347*LN(10/$AP$4)/LN($AP$5/$AP$4)</f>
        <v>#DIV/0!</v>
      </c>
      <c r="AR347" s="89" t="e">
        <f t="shared" si="116"/>
        <v>#DIV/0!</v>
      </c>
      <c r="AS347" s="89" t="e">
        <f t="shared" si="117"/>
        <v>#DIV/0!</v>
      </c>
      <c r="AT347" s="89" t="e">
        <f t="shared" si="118"/>
        <v>#DIV/0!</v>
      </c>
      <c r="AU347" s="89" t="e">
        <f t="shared" si="119"/>
        <v>#DIV/0!</v>
      </c>
      <c r="AV347" s="89" t="e">
        <f>IF('Emission Calculations'!$F$9="flat",IF(0.053*'Wind Calculations'!$AQ347&gt;$AP$3,58*('Wind Calculations'!$AQ347-$AP$3)^2+25*('Wind Calculations'!$AQ347-$AP$3),0),IF(AR347&gt;$AP$3,(58*(AR347-$AP$3)^2+25*(AR347-$AP$3))*$AP$7,0)+IF(AS347&gt;$AP$3,(58*(AS347-$AP$3)^2+25*(AS347-$AP$3))*$AQ$7,0)+IF(AT347&gt;$AP$3,(58*(AT347-$AP$3)^2+25*(AT347-$AP$3))*$AR$7,0)+IF(AU347&gt;$AP$3,(58*(AU347-$AP$3)^2+25*(AU347-$AP$3))*$AS$7,0))</f>
        <v>#DIV/0!</v>
      </c>
      <c r="AW347" s="89" t="e">
        <f>IF('Emission Calculations'!$F$9="flat",IF(0.056*'Wind Calculations'!$AQ347&gt;$AP$3,1,0),IF(OR(AR347&gt;$AP$3,AS347&gt;$AP$3,AT347&gt;$AP$3,AND((AU347&gt;$AP$3),$AP$7&gt;0)),1,0))</f>
        <v>#DIV/0!</v>
      </c>
    </row>
    <row r="348" spans="1:49">
      <c r="A348" s="148"/>
      <c r="B348" s="136"/>
      <c r="C348" s="89" t="e">
        <f>'Wind Calculations'!$B348*LN(10/$B$4)/LN($B$5/$B$4)</f>
        <v>#DIV/0!</v>
      </c>
      <c r="D348" s="89" t="e">
        <f t="shared" si="100"/>
        <v>#DIV/0!</v>
      </c>
      <c r="E348" s="89" t="e">
        <f t="shared" si="101"/>
        <v>#DIV/0!</v>
      </c>
      <c r="F348" s="89" t="e">
        <f t="shared" si="102"/>
        <v>#DIV/0!</v>
      </c>
      <c r="G348" s="89" t="e">
        <f t="shared" si="103"/>
        <v>#DIV/0!</v>
      </c>
      <c r="H348" s="138" t="e">
        <f>IF('Emission Calculations'!$B$9="flat",IF(0.053*'Wind Calculations'!$C348&gt;$B$3,58*('Wind Calculations'!$C348-$B$3)^2+25*('Wind Calculations'!$C348-$B$3),0),IF(D348&gt;$B$3,(58*(D348-$B$3)^2+25*(D348-$B$3))*$B$7,0)+IF(E348&gt;$B$3,(58*(E348-$B$3)^2+25*(E348-$B$3))*$C$7,0)+IF(F348&gt;$B$3,(58*(F348-$B$3)^2+25*(F348-$B$3))*$D$7,0)+IF(G348&gt;$B$3,(58*(G348-$B$3)^2+25*(G348-$B$3))*$E$7,0))</f>
        <v>#DIV/0!</v>
      </c>
      <c r="I348" s="138" t="e">
        <f>IF('Emission Calculations'!$B$9="flat",IF(0.056*'Wind Calculations'!$C348&gt;$B$3,1,0),IF(OR(D348&gt;$B$3,E348&gt;$B$3,F348&gt;$B$3,AND((G348&gt;$B$3),$B$7&gt;0)),1,0))</f>
        <v>#DIV/0!</v>
      </c>
      <c r="J348" s="139"/>
      <c r="K348" s="148"/>
      <c r="L348" s="136"/>
      <c r="M348" s="89" t="e">
        <f>'Wind Calculations'!$L348*LN(10/$L$4)/LN($L$5/$L$4)</f>
        <v>#DIV/0!</v>
      </c>
      <c r="N348" s="89" t="e">
        <f t="shared" si="104"/>
        <v>#DIV/0!</v>
      </c>
      <c r="O348" s="89" t="e">
        <f t="shared" si="105"/>
        <v>#DIV/0!</v>
      </c>
      <c r="P348" s="89" t="e">
        <f t="shared" si="106"/>
        <v>#DIV/0!</v>
      </c>
      <c r="Q348" s="89" t="e">
        <f t="shared" si="107"/>
        <v>#DIV/0!</v>
      </c>
      <c r="R348" s="89" t="e">
        <f>IF('Emission Calculations'!$C$9="flat",IF(0.053*'Wind Calculations'!$M348&gt;$L$3,58*('Wind Calculations'!$M348-$L$3)^2+25*('Wind Calculations'!$M348-$L$3),0),IF(N348&gt;$L$3,(58*(N348-$L$3)^2+25*(N348-$L$3))*$L$7,0)+IF(O348&gt;$L$3,(58*(O348-$L$3)^2+25*(O348-$L$3))*$M$7,0)+IF(P348&gt;$L$3,(58*(P348-$L$3)^2+25*(P348-$L$3))*$N$7,0)+IF(Q348&gt;$L$3,(58*(Q348-$L$3)^2+25*(Q348-$L$3))*$O$7,0))</f>
        <v>#DIV/0!</v>
      </c>
      <c r="S348" s="89" t="e">
        <f>IF('Emission Calculations'!$C$9="flat",IF(0.056*'Wind Calculations'!$M348&gt;$L$3,1,0),IF(OR(N348&gt;$L$3,O348&gt;$L$3,P348&gt;$L$3,AND((Q348&gt;$L$3),$L$7&gt;0)),1,0))</f>
        <v>#DIV/0!</v>
      </c>
      <c r="T348" s="47"/>
      <c r="U348" s="148"/>
      <c r="V348" s="136"/>
      <c r="W348" s="89" t="e">
        <f>'Wind Calculations'!$V348*LN(10/$V$4)/LN($V$5/$V$4)</f>
        <v>#DIV/0!</v>
      </c>
      <c r="X348" s="89" t="e">
        <f t="shared" si="108"/>
        <v>#DIV/0!</v>
      </c>
      <c r="Y348" s="89" t="e">
        <f t="shared" si="109"/>
        <v>#DIV/0!</v>
      </c>
      <c r="Z348" s="89" t="e">
        <f t="shared" si="110"/>
        <v>#DIV/0!</v>
      </c>
      <c r="AA348" s="89" t="e">
        <f t="shared" si="111"/>
        <v>#DIV/0!</v>
      </c>
      <c r="AB348" s="89" t="e">
        <f>IF('Emission Calculations'!$D$9="flat",IF(0.053*'Wind Calculations'!$W348&gt;$V$3,58*('Wind Calculations'!$W348-$L$3)^2+25*('Wind Calculations'!$W348-$L$3),0),IF(X348&gt;$L$3,(58*(X348-$L$3)^2+25*(X348-$L$3))*$V$7,0)+IF(Y348&gt;$V$3,(58*(Y348-$V$3)^2+25*(Y348-$V$3))*$W$7,0)+IF(Z348&gt;$V$3,(58*(Z348-$V$3)^2+25*(Z348-$V$3))*$X$7,0)+IF(AA348&gt;$V$3,(58*(AA348-$V$3)^2+25*(AA348-$V$3))*$Y$7,0))</f>
        <v>#DIV/0!</v>
      </c>
      <c r="AC348" s="89" t="e">
        <f>IF('Emission Calculations'!$D$9="flat",IF(0.056*'Wind Calculations'!$W348&gt;$V$3,1,0),IF(OR(X348&gt;$V$3,Y348&gt;$V$3,Z348&gt;$V$3,AND((AA348&gt;$V$3),$V$7&gt;0)),1,0))</f>
        <v>#DIV/0!</v>
      </c>
      <c r="AD348" s="47"/>
      <c r="AE348" s="148"/>
      <c r="AF348" s="136"/>
      <c r="AG348" s="89" t="e">
        <f>'Wind Calculations'!$AF348*LN(10/$AF$4)/LN($AF$5/$AF$4)</f>
        <v>#DIV/0!</v>
      </c>
      <c r="AH348" s="89" t="e">
        <f t="shared" si="112"/>
        <v>#DIV/0!</v>
      </c>
      <c r="AI348" s="89" t="e">
        <f t="shared" si="113"/>
        <v>#DIV/0!</v>
      </c>
      <c r="AJ348" s="89" t="e">
        <f t="shared" si="114"/>
        <v>#DIV/0!</v>
      </c>
      <c r="AK348" s="89" t="e">
        <f t="shared" si="115"/>
        <v>#DIV/0!</v>
      </c>
      <c r="AL348" s="89" t="e">
        <f>IF('Emission Calculations'!$E$9="flat",IF(0.053*'Wind Calculations'!$AG348&gt;$AF$3,58*('Wind Calculations'!$AG348-$AF$3)^2+25*('Wind Calculations'!$AG348-$AF$3),0),IF(AH348&gt;$AF$3,(58*(AH348-$AF$3)^2+25*(AH348-$AF$3))*$AF$7,0)+IF(AI348&gt;$AF$3,(58*(AI348-$AF$3)^2+25*(AI348-$AF$3))*$AG$7,0)+IF(AJ348&gt;$AF$3,(58*(AJ348-$AF$3)^2+25*(AJ348-$AF$3))*$AH$7,0)+IF(AK348&gt;$AF$3,(58*(AK348-$AF$3)^2+25*(AK348-$AF$3))*$AI$7,0))</f>
        <v>#DIV/0!</v>
      </c>
      <c r="AM348" s="89" t="e">
        <f>IF('Emission Calculations'!$E$9="flat",IF(0.056*'Wind Calculations'!$AG348&gt;$AF$3,1,0),IF(OR(AH348&gt;$AF$3,AI348&gt;$AF$3,AJ348&gt;$AF$3,AND((AK348&gt;$AF$3),$AF$7&gt;0)),1,0))</f>
        <v>#DIV/0!</v>
      </c>
      <c r="AN348" s="47"/>
      <c r="AO348" s="148"/>
      <c r="AP348" s="136"/>
      <c r="AQ348" s="89" t="e">
        <f>'Wind Calculations'!$AP348*LN(10/$AP$4)/LN($AP$5/$AP$4)</f>
        <v>#DIV/0!</v>
      </c>
      <c r="AR348" s="89" t="e">
        <f t="shared" si="116"/>
        <v>#DIV/0!</v>
      </c>
      <c r="AS348" s="89" t="e">
        <f t="shared" si="117"/>
        <v>#DIV/0!</v>
      </c>
      <c r="AT348" s="89" t="e">
        <f t="shared" si="118"/>
        <v>#DIV/0!</v>
      </c>
      <c r="AU348" s="89" t="e">
        <f t="shared" si="119"/>
        <v>#DIV/0!</v>
      </c>
      <c r="AV348" s="89" t="e">
        <f>IF('Emission Calculations'!$F$9="flat",IF(0.053*'Wind Calculations'!$AQ348&gt;$AP$3,58*('Wind Calculations'!$AQ348-$AP$3)^2+25*('Wind Calculations'!$AQ348-$AP$3),0),IF(AR348&gt;$AP$3,(58*(AR348-$AP$3)^2+25*(AR348-$AP$3))*$AP$7,0)+IF(AS348&gt;$AP$3,(58*(AS348-$AP$3)^2+25*(AS348-$AP$3))*$AQ$7,0)+IF(AT348&gt;$AP$3,(58*(AT348-$AP$3)^2+25*(AT348-$AP$3))*$AR$7,0)+IF(AU348&gt;$AP$3,(58*(AU348-$AP$3)^2+25*(AU348-$AP$3))*$AS$7,0))</f>
        <v>#DIV/0!</v>
      </c>
      <c r="AW348" s="89" t="e">
        <f>IF('Emission Calculations'!$F$9="flat",IF(0.056*'Wind Calculations'!$AQ348&gt;$AP$3,1,0),IF(OR(AR348&gt;$AP$3,AS348&gt;$AP$3,AT348&gt;$AP$3,AND((AU348&gt;$AP$3),$AP$7&gt;0)),1,0))</f>
        <v>#DIV/0!</v>
      </c>
    </row>
    <row r="349" spans="1:49">
      <c r="A349" s="148"/>
      <c r="B349" s="136"/>
      <c r="C349" s="89" t="e">
        <f>'Wind Calculations'!$B349*LN(10/$B$4)/LN($B$5/$B$4)</f>
        <v>#DIV/0!</v>
      </c>
      <c r="D349" s="89" t="e">
        <f t="shared" si="100"/>
        <v>#DIV/0!</v>
      </c>
      <c r="E349" s="89" t="e">
        <f t="shared" si="101"/>
        <v>#DIV/0!</v>
      </c>
      <c r="F349" s="89" t="e">
        <f t="shared" si="102"/>
        <v>#DIV/0!</v>
      </c>
      <c r="G349" s="89" t="e">
        <f t="shared" si="103"/>
        <v>#DIV/0!</v>
      </c>
      <c r="H349" s="138" t="e">
        <f>IF('Emission Calculations'!$B$9="flat",IF(0.053*'Wind Calculations'!$C349&gt;$B$3,58*('Wind Calculations'!$C349-$B$3)^2+25*('Wind Calculations'!$C349-$B$3),0),IF(D349&gt;$B$3,(58*(D349-$B$3)^2+25*(D349-$B$3))*$B$7,0)+IF(E349&gt;$B$3,(58*(E349-$B$3)^2+25*(E349-$B$3))*$C$7,0)+IF(F349&gt;$B$3,(58*(F349-$B$3)^2+25*(F349-$B$3))*$D$7,0)+IF(G349&gt;$B$3,(58*(G349-$B$3)^2+25*(G349-$B$3))*$E$7,0))</f>
        <v>#DIV/0!</v>
      </c>
      <c r="I349" s="138" t="e">
        <f>IF('Emission Calculations'!$B$9="flat",IF(0.056*'Wind Calculations'!$C349&gt;$B$3,1,0),IF(OR(D349&gt;$B$3,E349&gt;$B$3,F349&gt;$B$3,AND((G349&gt;$B$3),$B$7&gt;0)),1,0))</f>
        <v>#DIV/0!</v>
      </c>
      <c r="J349" s="139"/>
      <c r="K349" s="148"/>
      <c r="L349" s="136"/>
      <c r="M349" s="89" t="e">
        <f>'Wind Calculations'!$L349*LN(10/$L$4)/LN($L$5/$L$4)</f>
        <v>#DIV/0!</v>
      </c>
      <c r="N349" s="89" t="e">
        <f t="shared" si="104"/>
        <v>#DIV/0!</v>
      </c>
      <c r="O349" s="89" t="e">
        <f t="shared" si="105"/>
        <v>#DIV/0!</v>
      </c>
      <c r="P349" s="89" t="e">
        <f t="shared" si="106"/>
        <v>#DIV/0!</v>
      </c>
      <c r="Q349" s="89" t="e">
        <f t="shared" si="107"/>
        <v>#DIV/0!</v>
      </c>
      <c r="R349" s="89" t="e">
        <f>IF('Emission Calculations'!$C$9="flat",IF(0.053*'Wind Calculations'!$M349&gt;$L$3,58*('Wind Calculations'!$M349-$L$3)^2+25*('Wind Calculations'!$M349-$L$3),0),IF(N349&gt;$L$3,(58*(N349-$L$3)^2+25*(N349-$L$3))*$L$7,0)+IF(O349&gt;$L$3,(58*(O349-$L$3)^2+25*(O349-$L$3))*$M$7,0)+IF(P349&gt;$L$3,(58*(P349-$L$3)^2+25*(P349-$L$3))*$N$7,0)+IF(Q349&gt;$L$3,(58*(Q349-$L$3)^2+25*(Q349-$L$3))*$O$7,0))</f>
        <v>#DIV/0!</v>
      </c>
      <c r="S349" s="89" t="e">
        <f>IF('Emission Calculations'!$C$9="flat",IF(0.056*'Wind Calculations'!$M349&gt;$L$3,1,0),IF(OR(N349&gt;$L$3,O349&gt;$L$3,P349&gt;$L$3,AND((Q349&gt;$L$3),$L$7&gt;0)),1,0))</f>
        <v>#DIV/0!</v>
      </c>
      <c r="T349" s="47"/>
      <c r="U349" s="148"/>
      <c r="V349" s="136"/>
      <c r="W349" s="89" t="e">
        <f>'Wind Calculations'!$V349*LN(10/$V$4)/LN($V$5/$V$4)</f>
        <v>#DIV/0!</v>
      </c>
      <c r="X349" s="89" t="e">
        <f t="shared" si="108"/>
        <v>#DIV/0!</v>
      </c>
      <c r="Y349" s="89" t="e">
        <f t="shared" si="109"/>
        <v>#DIV/0!</v>
      </c>
      <c r="Z349" s="89" t="e">
        <f t="shared" si="110"/>
        <v>#DIV/0!</v>
      </c>
      <c r="AA349" s="89" t="e">
        <f t="shared" si="111"/>
        <v>#DIV/0!</v>
      </c>
      <c r="AB349" s="89" t="e">
        <f>IF('Emission Calculations'!$D$9="flat",IF(0.053*'Wind Calculations'!$W349&gt;$V$3,58*('Wind Calculations'!$W349-$L$3)^2+25*('Wind Calculations'!$W349-$L$3),0),IF(X349&gt;$L$3,(58*(X349-$L$3)^2+25*(X349-$L$3))*$V$7,0)+IF(Y349&gt;$V$3,(58*(Y349-$V$3)^2+25*(Y349-$V$3))*$W$7,0)+IF(Z349&gt;$V$3,(58*(Z349-$V$3)^2+25*(Z349-$V$3))*$X$7,0)+IF(AA349&gt;$V$3,(58*(AA349-$V$3)^2+25*(AA349-$V$3))*$Y$7,0))</f>
        <v>#DIV/0!</v>
      </c>
      <c r="AC349" s="89" t="e">
        <f>IF('Emission Calculations'!$D$9="flat",IF(0.056*'Wind Calculations'!$W349&gt;$V$3,1,0),IF(OR(X349&gt;$V$3,Y349&gt;$V$3,Z349&gt;$V$3,AND((AA349&gt;$V$3),$V$7&gt;0)),1,0))</f>
        <v>#DIV/0!</v>
      </c>
      <c r="AD349" s="47"/>
      <c r="AE349" s="148"/>
      <c r="AF349" s="136"/>
      <c r="AG349" s="89" t="e">
        <f>'Wind Calculations'!$AF349*LN(10/$AF$4)/LN($AF$5/$AF$4)</f>
        <v>#DIV/0!</v>
      </c>
      <c r="AH349" s="89" t="e">
        <f t="shared" si="112"/>
        <v>#DIV/0!</v>
      </c>
      <c r="AI349" s="89" t="e">
        <f t="shared" si="113"/>
        <v>#DIV/0!</v>
      </c>
      <c r="AJ349" s="89" t="e">
        <f t="shared" si="114"/>
        <v>#DIV/0!</v>
      </c>
      <c r="AK349" s="89" t="e">
        <f t="shared" si="115"/>
        <v>#DIV/0!</v>
      </c>
      <c r="AL349" s="89" t="e">
        <f>IF('Emission Calculations'!$E$9="flat",IF(0.053*'Wind Calculations'!$AG349&gt;$AF$3,58*('Wind Calculations'!$AG349-$AF$3)^2+25*('Wind Calculations'!$AG349-$AF$3),0),IF(AH349&gt;$AF$3,(58*(AH349-$AF$3)^2+25*(AH349-$AF$3))*$AF$7,0)+IF(AI349&gt;$AF$3,(58*(AI349-$AF$3)^2+25*(AI349-$AF$3))*$AG$7,0)+IF(AJ349&gt;$AF$3,(58*(AJ349-$AF$3)^2+25*(AJ349-$AF$3))*$AH$7,0)+IF(AK349&gt;$AF$3,(58*(AK349-$AF$3)^2+25*(AK349-$AF$3))*$AI$7,0))</f>
        <v>#DIV/0!</v>
      </c>
      <c r="AM349" s="89" t="e">
        <f>IF('Emission Calculations'!$E$9="flat",IF(0.056*'Wind Calculations'!$AG349&gt;$AF$3,1,0),IF(OR(AH349&gt;$AF$3,AI349&gt;$AF$3,AJ349&gt;$AF$3,AND((AK349&gt;$AF$3),$AF$7&gt;0)),1,0))</f>
        <v>#DIV/0!</v>
      </c>
      <c r="AN349" s="47"/>
      <c r="AO349" s="148"/>
      <c r="AP349" s="136"/>
      <c r="AQ349" s="89" t="e">
        <f>'Wind Calculations'!$AP349*LN(10/$AP$4)/LN($AP$5/$AP$4)</f>
        <v>#DIV/0!</v>
      </c>
      <c r="AR349" s="89" t="e">
        <f t="shared" si="116"/>
        <v>#DIV/0!</v>
      </c>
      <c r="AS349" s="89" t="e">
        <f t="shared" si="117"/>
        <v>#DIV/0!</v>
      </c>
      <c r="AT349" s="89" t="e">
        <f t="shared" si="118"/>
        <v>#DIV/0!</v>
      </c>
      <c r="AU349" s="89" t="e">
        <f t="shared" si="119"/>
        <v>#DIV/0!</v>
      </c>
      <c r="AV349" s="89" t="e">
        <f>IF('Emission Calculations'!$F$9="flat",IF(0.053*'Wind Calculations'!$AQ349&gt;$AP$3,58*('Wind Calculations'!$AQ349-$AP$3)^2+25*('Wind Calculations'!$AQ349-$AP$3),0),IF(AR349&gt;$AP$3,(58*(AR349-$AP$3)^2+25*(AR349-$AP$3))*$AP$7,0)+IF(AS349&gt;$AP$3,(58*(AS349-$AP$3)^2+25*(AS349-$AP$3))*$AQ$7,0)+IF(AT349&gt;$AP$3,(58*(AT349-$AP$3)^2+25*(AT349-$AP$3))*$AR$7,0)+IF(AU349&gt;$AP$3,(58*(AU349-$AP$3)^2+25*(AU349-$AP$3))*$AS$7,0))</f>
        <v>#DIV/0!</v>
      </c>
      <c r="AW349" s="89" t="e">
        <f>IF('Emission Calculations'!$F$9="flat",IF(0.056*'Wind Calculations'!$AQ349&gt;$AP$3,1,0),IF(OR(AR349&gt;$AP$3,AS349&gt;$AP$3,AT349&gt;$AP$3,AND((AU349&gt;$AP$3),$AP$7&gt;0)),1,0))</f>
        <v>#DIV/0!</v>
      </c>
    </row>
    <row r="350" spans="1:49">
      <c r="A350" s="148"/>
      <c r="B350" s="136"/>
      <c r="C350" s="89" t="e">
        <f>'Wind Calculations'!$B350*LN(10/$B$4)/LN($B$5/$B$4)</f>
        <v>#DIV/0!</v>
      </c>
      <c r="D350" s="89" t="e">
        <f t="shared" si="100"/>
        <v>#DIV/0!</v>
      </c>
      <c r="E350" s="89" t="e">
        <f t="shared" si="101"/>
        <v>#DIV/0!</v>
      </c>
      <c r="F350" s="89" t="e">
        <f t="shared" si="102"/>
        <v>#DIV/0!</v>
      </c>
      <c r="G350" s="89" t="e">
        <f t="shared" si="103"/>
        <v>#DIV/0!</v>
      </c>
      <c r="H350" s="138" t="e">
        <f>IF('Emission Calculations'!$B$9="flat",IF(0.053*'Wind Calculations'!$C350&gt;$B$3,58*('Wind Calculations'!$C350-$B$3)^2+25*('Wind Calculations'!$C350-$B$3),0),IF(D350&gt;$B$3,(58*(D350-$B$3)^2+25*(D350-$B$3))*$B$7,0)+IF(E350&gt;$B$3,(58*(E350-$B$3)^2+25*(E350-$B$3))*$C$7,0)+IF(F350&gt;$B$3,(58*(F350-$B$3)^2+25*(F350-$B$3))*$D$7,0)+IF(G350&gt;$B$3,(58*(G350-$B$3)^2+25*(G350-$B$3))*$E$7,0))</f>
        <v>#DIV/0!</v>
      </c>
      <c r="I350" s="138" t="e">
        <f>IF('Emission Calculations'!$B$9="flat",IF(0.056*'Wind Calculations'!$C350&gt;$B$3,1,0),IF(OR(D350&gt;$B$3,E350&gt;$B$3,F350&gt;$B$3,AND((G350&gt;$B$3),$B$7&gt;0)),1,0))</f>
        <v>#DIV/0!</v>
      </c>
      <c r="J350" s="139"/>
      <c r="K350" s="148"/>
      <c r="L350" s="136"/>
      <c r="M350" s="89" t="e">
        <f>'Wind Calculations'!$L350*LN(10/$L$4)/LN($L$5/$L$4)</f>
        <v>#DIV/0!</v>
      </c>
      <c r="N350" s="89" t="e">
        <f t="shared" si="104"/>
        <v>#DIV/0!</v>
      </c>
      <c r="O350" s="89" t="e">
        <f t="shared" si="105"/>
        <v>#DIV/0!</v>
      </c>
      <c r="P350" s="89" t="e">
        <f t="shared" si="106"/>
        <v>#DIV/0!</v>
      </c>
      <c r="Q350" s="89" t="e">
        <f t="shared" si="107"/>
        <v>#DIV/0!</v>
      </c>
      <c r="R350" s="89" t="e">
        <f>IF('Emission Calculations'!$C$9="flat",IF(0.053*'Wind Calculations'!$M350&gt;$L$3,58*('Wind Calculations'!$M350-$L$3)^2+25*('Wind Calculations'!$M350-$L$3),0),IF(N350&gt;$L$3,(58*(N350-$L$3)^2+25*(N350-$L$3))*$L$7,0)+IF(O350&gt;$L$3,(58*(O350-$L$3)^2+25*(O350-$L$3))*$M$7,0)+IF(P350&gt;$L$3,(58*(P350-$L$3)^2+25*(P350-$L$3))*$N$7,0)+IF(Q350&gt;$L$3,(58*(Q350-$L$3)^2+25*(Q350-$L$3))*$O$7,0))</f>
        <v>#DIV/0!</v>
      </c>
      <c r="S350" s="89" t="e">
        <f>IF('Emission Calculations'!$C$9="flat",IF(0.056*'Wind Calculations'!$M350&gt;$L$3,1,0),IF(OR(N350&gt;$L$3,O350&gt;$L$3,P350&gt;$L$3,AND((Q350&gt;$L$3),$L$7&gt;0)),1,0))</f>
        <v>#DIV/0!</v>
      </c>
      <c r="T350" s="47"/>
      <c r="U350" s="148"/>
      <c r="V350" s="136"/>
      <c r="W350" s="89" t="e">
        <f>'Wind Calculations'!$V350*LN(10/$V$4)/LN($V$5/$V$4)</f>
        <v>#DIV/0!</v>
      </c>
      <c r="X350" s="89" t="e">
        <f t="shared" si="108"/>
        <v>#DIV/0!</v>
      </c>
      <c r="Y350" s="89" t="e">
        <f t="shared" si="109"/>
        <v>#DIV/0!</v>
      </c>
      <c r="Z350" s="89" t="e">
        <f t="shared" si="110"/>
        <v>#DIV/0!</v>
      </c>
      <c r="AA350" s="89" t="e">
        <f t="shared" si="111"/>
        <v>#DIV/0!</v>
      </c>
      <c r="AB350" s="89" t="e">
        <f>IF('Emission Calculations'!$D$9="flat",IF(0.053*'Wind Calculations'!$W350&gt;$V$3,58*('Wind Calculations'!$W350-$L$3)^2+25*('Wind Calculations'!$W350-$L$3),0),IF(X350&gt;$L$3,(58*(X350-$L$3)^2+25*(X350-$L$3))*$V$7,0)+IF(Y350&gt;$V$3,(58*(Y350-$V$3)^2+25*(Y350-$V$3))*$W$7,0)+IF(Z350&gt;$V$3,(58*(Z350-$V$3)^2+25*(Z350-$V$3))*$X$7,0)+IF(AA350&gt;$V$3,(58*(AA350-$V$3)^2+25*(AA350-$V$3))*$Y$7,0))</f>
        <v>#DIV/0!</v>
      </c>
      <c r="AC350" s="89" t="e">
        <f>IF('Emission Calculations'!$D$9="flat",IF(0.056*'Wind Calculations'!$W350&gt;$V$3,1,0),IF(OR(X350&gt;$V$3,Y350&gt;$V$3,Z350&gt;$V$3,AND((AA350&gt;$V$3),$V$7&gt;0)),1,0))</f>
        <v>#DIV/0!</v>
      </c>
      <c r="AD350" s="47"/>
      <c r="AE350" s="148"/>
      <c r="AF350" s="136"/>
      <c r="AG350" s="89" t="e">
        <f>'Wind Calculations'!$AF350*LN(10/$AF$4)/LN($AF$5/$AF$4)</f>
        <v>#DIV/0!</v>
      </c>
      <c r="AH350" s="89" t="e">
        <f t="shared" si="112"/>
        <v>#DIV/0!</v>
      </c>
      <c r="AI350" s="89" t="e">
        <f t="shared" si="113"/>
        <v>#DIV/0!</v>
      </c>
      <c r="AJ350" s="89" t="e">
        <f t="shared" si="114"/>
        <v>#DIV/0!</v>
      </c>
      <c r="AK350" s="89" t="e">
        <f t="shared" si="115"/>
        <v>#DIV/0!</v>
      </c>
      <c r="AL350" s="89" t="e">
        <f>IF('Emission Calculations'!$E$9="flat",IF(0.053*'Wind Calculations'!$AG350&gt;$AF$3,58*('Wind Calculations'!$AG350-$AF$3)^2+25*('Wind Calculations'!$AG350-$AF$3),0),IF(AH350&gt;$AF$3,(58*(AH350-$AF$3)^2+25*(AH350-$AF$3))*$AF$7,0)+IF(AI350&gt;$AF$3,(58*(AI350-$AF$3)^2+25*(AI350-$AF$3))*$AG$7,0)+IF(AJ350&gt;$AF$3,(58*(AJ350-$AF$3)^2+25*(AJ350-$AF$3))*$AH$7,0)+IF(AK350&gt;$AF$3,(58*(AK350-$AF$3)^2+25*(AK350-$AF$3))*$AI$7,0))</f>
        <v>#DIV/0!</v>
      </c>
      <c r="AM350" s="89" t="e">
        <f>IF('Emission Calculations'!$E$9="flat",IF(0.056*'Wind Calculations'!$AG350&gt;$AF$3,1,0),IF(OR(AH350&gt;$AF$3,AI350&gt;$AF$3,AJ350&gt;$AF$3,AND((AK350&gt;$AF$3),$AF$7&gt;0)),1,0))</f>
        <v>#DIV/0!</v>
      </c>
      <c r="AN350" s="47"/>
      <c r="AO350" s="148"/>
      <c r="AP350" s="136"/>
      <c r="AQ350" s="89" t="e">
        <f>'Wind Calculations'!$AP350*LN(10/$AP$4)/LN($AP$5/$AP$4)</f>
        <v>#DIV/0!</v>
      </c>
      <c r="AR350" s="89" t="e">
        <f t="shared" si="116"/>
        <v>#DIV/0!</v>
      </c>
      <c r="AS350" s="89" t="e">
        <f t="shared" si="117"/>
        <v>#DIV/0!</v>
      </c>
      <c r="AT350" s="89" t="e">
        <f t="shared" si="118"/>
        <v>#DIV/0!</v>
      </c>
      <c r="AU350" s="89" t="e">
        <f t="shared" si="119"/>
        <v>#DIV/0!</v>
      </c>
      <c r="AV350" s="89" t="e">
        <f>IF('Emission Calculations'!$F$9="flat",IF(0.053*'Wind Calculations'!$AQ350&gt;$AP$3,58*('Wind Calculations'!$AQ350-$AP$3)^2+25*('Wind Calculations'!$AQ350-$AP$3),0),IF(AR350&gt;$AP$3,(58*(AR350-$AP$3)^2+25*(AR350-$AP$3))*$AP$7,0)+IF(AS350&gt;$AP$3,(58*(AS350-$AP$3)^2+25*(AS350-$AP$3))*$AQ$7,0)+IF(AT350&gt;$AP$3,(58*(AT350-$AP$3)^2+25*(AT350-$AP$3))*$AR$7,0)+IF(AU350&gt;$AP$3,(58*(AU350-$AP$3)^2+25*(AU350-$AP$3))*$AS$7,0))</f>
        <v>#DIV/0!</v>
      </c>
      <c r="AW350" s="89" t="e">
        <f>IF('Emission Calculations'!$F$9="flat",IF(0.056*'Wind Calculations'!$AQ350&gt;$AP$3,1,0),IF(OR(AR350&gt;$AP$3,AS350&gt;$AP$3,AT350&gt;$AP$3,AND((AU350&gt;$AP$3),$AP$7&gt;0)),1,0))</f>
        <v>#DIV/0!</v>
      </c>
    </row>
    <row r="351" spans="1:49">
      <c r="A351" s="148"/>
      <c r="B351" s="136"/>
      <c r="C351" s="89" t="e">
        <f>'Wind Calculations'!$B351*LN(10/$B$4)/LN($B$5/$B$4)</f>
        <v>#DIV/0!</v>
      </c>
      <c r="D351" s="89" t="e">
        <f t="shared" si="100"/>
        <v>#DIV/0!</v>
      </c>
      <c r="E351" s="89" t="e">
        <f t="shared" si="101"/>
        <v>#DIV/0!</v>
      </c>
      <c r="F351" s="89" t="e">
        <f t="shared" si="102"/>
        <v>#DIV/0!</v>
      </c>
      <c r="G351" s="89" t="e">
        <f t="shared" si="103"/>
        <v>#DIV/0!</v>
      </c>
      <c r="H351" s="138" t="e">
        <f>IF('Emission Calculations'!$B$9="flat",IF(0.053*'Wind Calculations'!$C351&gt;$B$3,58*('Wind Calculations'!$C351-$B$3)^2+25*('Wind Calculations'!$C351-$B$3),0),IF(D351&gt;$B$3,(58*(D351-$B$3)^2+25*(D351-$B$3))*$B$7,0)+IF(E351&gt;$B$3,(58*(E351-$B$3)^2+25*(E351-$B$3))*$C$7,0)+IF(F351&gt;$B$3,(58*(F351-$B$3)^2+25*(F351-$B$3))*$D$7,0)+IF(G351&gt;$B$3,(58*(G351-$B$3)^2+25*(G351-$B$3))*$E$7,0))</f>
        <v>#DIV/0!</v>
      </c>
      <c r="I351" s="138" t="e">
        <f>IF('Emission Calculations'!$B$9="flat",IF(0.056*'Wind Calculations'!$C351&gt;$B$3,1,0),IF(OR(D351&gt;$B$3,E351&gt;$B$3,F351&gt;$B$3,AND((G351&gt;$B$3),$B$7&gt;0)),1,0))</f>
        <v>#DIV/0!</v>
      </c>
      <c r="J351" s="139"/>
      <c r="K351" s="148"/>
      <c r="L351" s="136"/>
      <c r="M351" s="89" t="e">
        <f>'Wind Calculations'!$L351*LN(10/$L$4)/LN($L$5/$L$4)</f>
        <v>#DIV/0!</v>
      </c>
      <c r="N351" s="89" t="e">
        <f t="shared" si="104"/>
        <v>#DIV/0!</v>
      </c>
      <c r="O351" s="89" t="e">
        <f t="shared" si="105"/>
        <v>#DIV/0!</v>
      </c>
      <c r="P351" s="89" t="e">
        <f t="shared" si="106"/>
        <v>#DIV/0!</v>
      </c>
      <c r="Q351" s="89" t="e">
        <f t="shared" si="107"/>
        <v>#DIV/0!</v>
      </c>
      <c r="R351" s="89" t="e">
        <f>IF('Emission Calculations'!$C$9="flat",IF(0.053*'Wind Calculations'!$M351&gt;$L$3,58*('Wind Calculations'!$M351-$L$3)^2+25*('Wind Calculations'!$M351-$L$3),0),IF(N351&gt;$L$3,(58*(N351-$L$3)^2+25*(N351-$L$3))*$L$7,0)+IF(O351&gt;$L$3,(58*(O351-$L$3)^2+25*(O351-$L$3))*$M$7,0)+IF(P351&gt;$L$3,(58*(P351-$L$3)^2+25*(P351-$L$3))*$N$7,0)+IF(Q351&gt;$L$3,(58*(Q351-$L$3)^2+25*(Q351-$L$3))*$O$7,0))</f>
        <v>#DIV/0!</v>
      </c>
      <c r="S351" s="89" t="e">
        <f>IF('Emission Calculations'!$C$9="flat",IF(0.056*'Wind Calculations'!$M351&gt;$L$3,1,0),IF(OR(N351&gt;$L$3,O351&gt;$L$3,P351&gt;$L$3,AND((Q351&gt;$L$3),$L$7&gt;0)),1,0))</f>
        <v>#DIV/0!</v>
      </c>
      <c r="T351" s="47"/>
      <c r="U351" s="148"/>
      <c r="V351" s="136"/>
      <c r="W351" s="89" t="e">
        <f>'Wind Calculations'!$V351*LN(10/$V$4)/LN($V$5/$V$4)</f>
        <v>#DIV/0!</v>
      </c>
      <c r="X351" s="89" t="e">
        <f t="shared" si="108"/>
        <v>#DIV/0!</v>
      </c>
      <c r="Y351" s="89" t="e">
        <f t="shared" si="109"/>
        <v>#DIV/0!</v>
      </c>
      <c r="Z351" s="89" t="e">
        <f t="shared" si="110"/>
        <v>#DIV/0!</v>
      </c>
      <c r="AA351" s="89" t="e">
        <f t="shared" si="111"/>
        <v>#DIV/0!</v>
      </c>
      <c r="AB351" s="89" t="e">
        <f>IF('Emission Calculations'!$D$9="flat",IF(0.053*'Wind Calculations'!$W351&gt;$V$3,58*('Wind Calculations'!$W351-$L$3)^2+25*('Wind Calculations'!$W351-$L$3),0),IF(X351&gt;$L$3,(58*(X351-$L$3)^2+25*(X351-$L$3))*$V$7,0)+IF(Y351&gt;$V$3,(58*(Y351-$V$3)^2+25*(Y351-$V$3))*$W$7,0)+IF(Z351&gt;$V$3,(58*(Z351-$V$3)^2+25*(Z351-$V$3))*$X$7,0)+IF(AA351&gt;$V$3,(58*(AA351-$V$3)^2+25*(AA351-$V$3))*$Y$7,0))</f>
        <v>#DIV/0!</v>
      </c>
      <c r="AC351" s="89" t="e">
        <f>IF('Emission Calculations'!$D$9="flat",IF(0.056*'Wind Calculations'!$W351&gt;$V$3,1,0),IF(OR(X351&gt;$V$3,Y351&gt;$V$3,Z351&gt;$V$3,AND((AA351&gt;$V$3),$V$7&gt;0)),1,0))</f>
        <v>#DIV/0!</v>
      </c>
      <c r="AD351" s="47"/>
      <c r="AE351" s="148"/>
      <c r="AF351" s="136"/>
      <c r="AG351" s="89" t="e">
        <f>'Wind Calculations'!$AF351*LN(10/$AF$4)/LN($AF$5/$AF$4)</f>
        <v>#DIV/0!</v>
      </c>
      <c r="AH351" s="89" t="e">
        <f t="shared" si="112"/>
        <v>#DIV/0!</v>
      </c>
      <c r="AI351" s="89" t="e">
        <f t="shared" si="113"/>
        <v>#DIV/0!</v>
      </c>
      <c r="AJ351" s="89" t="e">
        <f t="shared" si="114"/>
        <v>#DIV/0!</v>
      </c>
      <c r="AK351" s="89" t="e">
        <f t="shared" si="115"/>
        <v>#DIV/0!</v>
      </c>
      <c r="AL351" s="89" t="e">
        <f>IF('Emission Calculations'!$E$9="flat",IF(0.053*'Wind Calculations'!$AG351&gt;$AF$3,58*('Wind Calculations'!$AG351-$AF$3)^2+25*('Wind Calculations'!$AG351-$AF$3),0),IF(AH351&gt;$AF$3,(58*(AH351-$AF$3)^2+25*(AH351-$AF$3))*$AF$7,0)+IF(AI351&gt;$AF$3,(58*(AI351-$AF$3)^2+25*(AI351-$AF$3))*$AG$7,0)+IF(AJ351&gt;$AF$3,(58*(AJ351-$AF$3)^2+25*(AJ351-$AF$3))*$AH$7,0)+IF(AK351&gt;$AF$3,(58*(AK351-$AF$3)^2+25*(AK351-$AF$3))*$AI$7,0))</f>
        <v>#DIV/0!</v>
      </c>
      <c r="AM351" s="89" t="e">
        <f>IF('Emission Calculations'!$E$9="flat",IF(0.056*'Wind Calculations'!$AG351&gt;$AF$3,1,0),IF(OR(AH351&gt;$AF$3,AI351&gt;$AF$3,AJ351&gt;$AF$3,AND((AK351&gt;$AF$3),$AF$7&gt;0)),1,0))</f>
        <v>#DIV/0!</v>
      </c>
      <c r="AN351" s="47"/>
      <c r="AO351" s="148"/>
      <c r="AP351" s="136"/>
      <c r="AQ351" s="89" t="e">
        <f>'Wind Calculations'!$AP351*LN(10/$AP$4)/LN($AP$5/$AP$4)</f>
        <v>#DIV/0!</v>
      </c>
      <c r="AR351" s="89" t="e">
        <f t="shared" si="116"/>
        <v>#DIV/0!</v>
      </c>
      <c r="AS351" s="89" t="e">
        <f t="shared" si="117"/>
        <v>#DIV/0!</v>
      </c>
      <c r="AT351" s="89" t="e">
        <f t="shared" si="118"/>
        <v>#DIV/0!</v>
      </c>
      <c r="AU351" s="89" t="e">
        <f t="shared" si="119"/>
        <v>#DIV/0!</v>
      </c>
      <c r="AV351" s="89" t="e">
        <f>IF('Emission Calculations'!$F$9="flat",IF(0.053*'Wind Calculations'!$AQ351&gt;$AP$3,58*('Wind Calculations'!$AQ351-$AP$3)^2+25*('Wind Calculations'!$AQ351-$AP$3),0),IF(AR351&gt;$AP$3,(58*(AR351-$AP$3)^2+25*(AR351-$AP$3))*$AP$7,0)+IF(AS351&gt;$AP$3,(58*(AS351-$AP$3)^2+25*(AS351-$AP$3))*$AQ$7,0)+IF(AT351&gt;$AP$3,(58*(AT351-$AP$3)^2+25*(AT351-$AP$3))*$AR$7,0)+IF(AU351&gt;$AP$3,(58*(AU351-$AP$3)^2+25*(AU351-$AP$3))*$AS$7,0))</f>
        <v>#DIV/0!</v>
      </c>
      <c r="AW351" s="89" t="e">
        <f>IF('Emission Calculations'!$F$9="flat",IF(0.056*'Wind Calculations'!$AQ351&gt;$AP$3,1,0),IF(OR(AR351&gt;$AP$3,AS351&gt;$AP$3,AT351&gt;$AP$3,AND((AU351&gt;$AP$3),$AP$7&gt;0)),1,0))</f>
        <v>#DIV/0!</v>
      </c>
    </row>
    <row r="352" spans="1:49">
      <c r="A352" s="148"/>
      <c r="B352" s="136"/>
      <c r="C352" s="89" t="e">
        <f>'Wind Calculations'!$B352*LN(10/$B$4)/LN($B$5/$B$4)</f>
        <v>#DIV/0!</v>
      </c>
      <c r="D352" s="89" t="e">
        <f t="shared" si="100"/>
        <v>#DIV/0!</v>
      </c>
      <c r="E352" s="89" t="e">
        <f t="shared" si="101"/>
        <v>#DIV/0!</v>
      </c>
      <c r="F352" s="89" t="e">
        <f t="shared" si="102"/>
        <v>#DIV/0!</v>
      </c>
      <c r="G352" s="89" t="e">
        <f t="shared" si="103"/>
        <v>#DIV/0!</v>
      </c>
      <c r="H352" s="138" t="e">
        <f>IF('Emission Calculations'!$B$9="flat",IF(0.053*'Wind Calculations'!$C352&gt;$B$3,58*('Wind Calculations'!$C352-$B$3)^2+25*('Wind Calculations'!$C352-$B$3),0),IF(D352&gt;$B$3,(58*(D352-$B$3)^2+25*(D352-$B$3))*$B$7,0)+IF(E352&gt;$B$3,(58*(E352-$B$3)^2+25*(E352-$B$3))*$C$7,0)+IF(F352&gt;$B$3,(58*(F352-$B$3)^2+25*(F352-$B$3))*$D$7,0)+IF(G352&gt;$B$3,(58*(G352-$B$3)^2+25*(G352-$B$3))*$E$7,0))</f>
        <v>#DIV/0!</v>
      </c>
      <c r="I352" s="138" t="e">
        <f>IF('Emission Calculations'!$B$9="flat",IF(0.056*'Wind Calculations'!$C352&gt;$B$3,1,0),IF(OR(D352&gt;$B$3,E352&gt;$B$3,F352&gt;$B$3,AND((G352&gt;$B$3),$B$7&gt;0)),1,0))</f>
        <v>#DIV/0!</v>
      </c>
      <c r="J352" s="139"/>
      <c r="K352" s="148"/>
      <c r="L352" s="136"/>
      <c r="M352" s="89" t="e">
        <f>'Wind Calculations'!$L352*LN(10/$L$4)/LN($L$5/$L$4)</f>
        <v>#DIV/0!</v>
      </c>
      <c r="N352" s="89" t="e">
        <f t="shared" si="104"/>
        <v>#DIV/0!</v>
      </c>
      <c r="O352" s="89" t="e">
        <f t="shared" si="105"/>
        <v>#DIV/0!</v>
      </c>
      <c r="P352" s="89" t="e">
        <f t="shared" si="106"/>
        <v>#DIV/0!</v>
      </c>
      <c r="Q352" s="89" t="e">
        <f t="shared" si="107"/>
        <v>#DIV/0!</v>
      </c>
      <c r="R352" s="89" t="e">
        <f>IF('Emission Calculations'!$C$9="flat",IF(0.053*'Wind Calculations'!$M352&gt;$L$3,58*('Wind Calculations'!$M352-$L$3)^2+25*('Wind Calculations'!$M352-$L$3),0),IF(N352&gt;$L$3,(58*(N352-$L$3)^2+25*(N352-$L$3))*$L$7,0)+IF(O352&gt;$L$3,(58*(O352-$L$3)^2+25*(O352-$L$3))*$M$7,0)+IF(P352&gt;$L$3,(58*(P352-$L$3)^2+25*(P352-$L$3))*$N$7,0)+IF(Q352&gt;$L$3,(58*(Q352-$L$3)^2+25*(Q352-$L$3))*$O$7,0))</f>
        <v>#DIV/0!</v>
      </c>
      <c r="S352" s="89" t="e">
        <f>IF('Emission Calculations'!$C$9="flat",IF(0.056*'Wind Calculations'!$M352&gt;$L$3,1,0),IF(OR(N352&gt;$L$3,O352&gt;$L$3,P352&gt;$L$3,AND((Q352&gt;$L$3),$L$7&gt;0)),1,0))</f>
        <v>#DIV/0!</v>
      </c>
      <c r="T352" s="47"/>
      <c r="U352" s="148"/>
      <c r="V352" s="136"/>
      <c r="W352" s="89" t="e">
        <f>'Wind Calculations'!$V352*LN(10/$V$4)/LN($V$5/$V$4)</f>
        <v>#DIV/0!</v>
      </c>
      <c r="X352" s="89" t="e">
        <f t="shared" si="108"/>
        <v>#DIV/0!</v>
      </c>
      <c r="Y352" s="89" t="e">
        <f t="shared" si="109"/>
        <v>#DIV/0!</v>
      </c>
      <c r="Z352" s="89" t="e">
        <f t="shared" si="110"/>
        <v>#DIV/0!</v>
      </c>
      <c r="AA352" s="89" t="e">
        <f t="shared" si="111"/>
        <v>#DIV/0!</v>
      </c>
      <c r="AB352" s="89" t="e">
        <f>IF('Emission Calculations'!$D$9="flat",IF(0.053*'Wind Calculations'!$W352&gt;$V$3,58*('Wind Calculations'!$W352-$L$3)^2+25*('Wind Calculations'!$W352-$L$3),0),IF(X352&gt;$L$3,(58*(X352-$L$3)^2+25*(X352-$L$3))*$V$7,0)+IF(Y352&gt;$V$3,(58*(Y352-$V$3)^2+25*(Y352-$V$3))*$W$7,0)+IF(Z352&gt;$V$3,(58*(Z352-$V$3)^2+25*(Z352-$V$3))*$X$7,0)+IF(AA352&gt;$V$3,(58*(AA352-$V$3)^2+25*(AA352-$V$3))*$Y$7,0))</f>
        <v>#DIV/0!</v>
      </c>
      <c r="AC352" s="89" t="e">
        <f>IF('Emission Calculations'!$D$9="flat",IF(0.056*'Wind Calculations'!$W352&gt;$V$3,1,0),IF(OR(X352&gt;$V$3,Y352&gt;$V$3,Z352&gt;$V$3,AND((AA352&gt;$V$3),$V$7&gt;0)),1,0))</f>
        <v>#DIV/0!</v>
      </c>
      <c r="AD352" s="47"/>
      <c r="AE352" s="148"/>
      <c r="AF352" s="136"/>
      <c r="AG352" s="89" t="e">
        <f>'Wind Calculations'!$AF352*LN(10/$AF$4)/LN($AF$5/$AF$4)</f>
        <v>#DIV/0!</v>
      </c>
      <c r="AH352" s="89" t="e">
        <f t="shared" si="112"/>
        <v>#DIV/0!</v>
      </c>
      <c r="AI352" s="89" t="e">
        <f t="shared" si="113"/>
        <v>#DIV/0!</v>
      </c>
      <c r="AJ352" s="89" t="e">
        <f t="shared" si="114"/>
        <v>#DIV/0!</v>
      </c>
      <c r="AK352" s="89" t="e">
        <f t="shared" si="115"/>
        <v>#DIV/0!</v>
      </c>
      <c r="AL352" s="89" t="e">
        <f>IF('Emission Calculations'!$E$9="flat",IF(0.053*'Wind Calculations'!$AG352&gt;$AF$3,58*('Wind Calculations'!$AG352-$AF$3)^2+25*('Wind Calculations'!$AG352-$AF$3),0),IF(AH352&gt;$AF$3,(58*(AH352-$AF$3)^2+25*(AH352-$AF$3))*$AF$7,0)+IF(AI352&gt;$AF$3,(58*(AI352-$AF$3)^2+25*(AI352-$AF$3))*$AG$7,0)+IF(AJ352&gt;$AF$3,(58*(AJ352-$AF$3)^2+25*(AJ352-$AF$3))*$AH$7,0)+IF(AK352&gt;$AF$3,(58*(AK352-$AF$3)^2+25*(AK352-$AF$3))*$AI$7,0))</f>
        <v>#DIV/0!</v>
      </c>
      <c r="AM352" s="89" t="e">
        <f>IF('Emission Calculations'!$E$9="flat",IF(0.056*'Wind Calculations'!$AG352&gt;$AF$3,1,0),IF(OR(AH352&gt;$AF$3,AI352&gt;$AF$3,AJ352&gt;$AF$3,AND((AK352&gt;$AF$3),$AF$7&gt;0)),1,0))</f>
        <v>#DIV/0!</v>
      </c>
      <c r="AN352" s="47"/>
      <c r="AO352" s="148"/>
      <c r="AP352" s="136"/>
      <c r="AQ352" s="89" t="e">
        <f>'Wind Calculations'!$AP352*LN(10/$AP$4)/LN($AP$5/$AP$4)</f>
        <v>#DIV/0!</v>
      </c>
      <c r="AR352" s="89" t="e">
        <f t="shared" si="116"/>
        <v>#DIV/0!</v>
      </c>
      <c r="AS352" s="89" t="e">
        <f t="shared" si="117"/>
        <v>#DIV/0!</v>
      </c>
      <c r="AT352" s="89" t="e">
        <f t="shared" si="118"/>
        <v>#DIV/0!</v>
      </c>
      <c r="AU352" s="89" t="e">
        <f t="shared" si="119"/>
        <v>#DIV/0!</v>
      </c>
      <c r="AV352" s="89" t="e">
        <f>IF('Emission Calculations'!$F$9="flat",IF(0.053*'Wind Calculations'!$AQ352&gt;$AP$3,58*('Wind Calculations'!$AQ352-$AP$3)^2+25*('Wind Calculations'!$AQ352-$AP$3),0),IF(AR352&gt;$AP$3,(58*(AR352-$AP$3)^2+25*(AR352-$AP$3))*$AP$7,0)+IF(AS352&gt;$AP$3,(58*(AS352-$AP$3)^2+25*(AS352-$AP$3))*$AQ$7,0)+IF(AT352&gt;$AP$3,(58*(AT352-$AP$3)^2+25*(AT352-$AP$3))*$AR$7,0)+IF(AU352&gt;$AP$3,(58*(AU352-$AP$3)^2+25*(AU352-$AP$3))*$AS$7,0))</f>
        <v>#DIV/0!</v>
      </c>
      <c r="AW352" s="89" t="e">
        <f>IF('Emission Calculations'!$F$9="flat",IF(0.056*'Wind Calculations'!$AQ352&gt;$AP$3,1,0),IF(OR(AR352&gt;$AP$3,AS352&gt;$AP$3,AT352&gt;$AP$3,AND((AU352&gt;$AP$3),$AP$7&gt;0)),1,0))</f>
        <v>#DIV/0!</v>
      </c>
    </row>
    <row r="353" spans="1:49">
      <c r="A353" s="148"/>
      <c r="B353" s="136"/>
      <c r="C353" s="89" t="e">
        <f>'Wind Calculations'!$B353*LN(10/$B$4)/LN($B$5/$B$4)</f>
        <v>#DIV/0!</v>
      </c>
      <c r="D353" s="89" t="e">
        <f t="shared" si="100"/>
        <v>#DIV/0!</v>
      </c>
      <c r="E353" s="89" t="e">
        <f t="shared" si="101"/>
        <v>#DIV/0!</v>
      </c>
      <c r="F353" s="89" t="e">
        <f t="shared" si="102"/>
        <v>#DIV/0!</v>
      </c>
      <c r="G353" s="89" t="e">
        <f t="shared" si="103"/>
        <v>#DIV/0!</v>
      </c>
      <c r="H353" s="138" t="e">
        <f>IF('Emission Calculations'!$B$9="flat",IF(0.053*'Wind Calculations'!$C353&gt;$B$3,58*('Wind Calculations'!$C353-$B$3)^2+25*('Wind Calculations'!$C353-$B$3),0),IF(D353&gt;$B$3,(58*(D353-$B$3)^2+25*(D353-$B$3))*$B$7,0)+IF(E353&gt;$B$3,(58*(E353-$B$3)^2+25*(E353-$B$3))*$C$7,0)+IF(F353&gt;$B$3,(58*(F353-$B$3)^2+25*(F353-$B$3))*$D$7,0)+IF(G353&gt;$B$3,(58*(G353-$B$3)^2+25*(G353-$B$3))*$E$7,0))</f>
        <v>#DIV/0!</v>
      </c>
      <c r="I353" s="138" t="e">
        <f>IF('Emission Calculations'!$B$9="flat",IF(0.056*'Wind Calculations'!$C353&gt;$B$3,1,0),IF(OR(D353&gt;$B$3,E353&gt;$B$3,F353&gt;$B$3,AND((G353&gt;$B$3),$B$7&gt;0)),1,0))</f>
        <v>#DIV/0!</v>
      </c>
      <c r="J353" s="139"/>
      <c r="K353" s="148"/>
      <c r="L353" s="136"/>
      <c r="M353" s="89" t="e">
        <f>'Wind Calculations'!$L353*LN(10/$L$4)/LN($L$5/$L$4)</f>
        <v>#DIV/0!</v>
      </c>
      <c r="N353" s="89" t="e">
        <f t="shared" si="104"/>
        <v>#DIV/0!</v>
      </c>
      <c r="O353" s="89" t="e">
        <f t="shared" si="105"/>
        <v>#DIV/0!</v>
      </c>
      <c r="P353" s="89" t="e">
        <f t="shared" si="106"/>
        <v>#DIV/0!</v>
      </c>
      <c r="Q353" s="89" t="e">
        <f t="shared" si="107"/>
        <v>#DIV/0!</v>
      </c>
      <c r="R353" s="89" t="e">
        <f>IF('Emission Calculations'!$C$9="flat",IF(0.053*'Wind Calculations'!$M353&gt;$L$3,58*('Wind Calculations'!$M353-$L$3)^2+25*('Wind Calculations'!$M353-$L$3),0),IF(N353&gt;$L$3,(58*(N353-$L$3)^2+25*(N353-$L$3))*$L$7,0)+IF(O353&gt;$L$3,(58*(O353-$L$3)^2+25*(O353-$L$3))*$M$7,0)+IF(P353&gt;$L$3,(58*(P353-$L$3)^2+25*(P353-$L$3))*$N$7,0)+IF(Q353&gt;$L$3,(58*(Q353-$L$3)^2+25*(Q353-$L$3))*$O$7,0))</f>
        <v>#DIV/0!</v>
      </c>
      <c r="S353" s="89" t="e">
        <f>IF('Emission Calculations'!$C$9="flat",IF(0.056*'Wind Calculations'!$M353&gt;$L$3,1,0),IF(OR(N353&gt;$L$3,O353&gt;$L$3,P353&gt;$L$3,AND((Q353&gt;$L$3),$L$7&gt;0)),1,0))</f>
        <v>#DIV/0!</v>
      </c>
      <c r="T353" s="47"/>
      <c r="U353" s="148"/>
      <c r="V353" s="136"/>
      <c r="W353" s="89" t="e">
        <f>'Wind Calculations'!$V353*LN(10/$V$4)/LN($V$5/$V$4)</f>
        <v>#DIV/0!</v>
      </c>
      <c r="X353" s="89" t="e">
        <f t="shared" si="108"/>
        <v>#DIV/0!</v>
      </c>
      <c r="Y353" s="89" t="e">
        <f t="shared" si="109"/>
        <v>#DIV/0!</v>
      </c>
      <c r="Z353" s="89" t="e">
        <f t="shared" si="110"/>
        <v>#DIV/0!</v>
      </c>
      <c r="AA353" s="89" t="e">
        <f t="shared" si="111"/>
        <v>#DIV/0!</v>
      </c>
      <c r="AB353" s="89" t="e">
        <f>IF('Emission Calculations'!$D$9="flat",IF(0.053*'Wind Calculations'!$W353&gt;$V$3,58*('Wind Calculations'!$W353-$L$3)^2+25*('Wind Calculations'!$W353-$L$3),0),IF(X353&gt;$L$3,(58*(X353-$L$3)^2+25*(X353-$L$3))*$V$7,0)+IF(Y353&gt;$V$3,(58*(Y353-$V$3)^2+25*(Y353-$V$3))*$W$7,0)+IF(Z353&gt;$V$3,(58*(Z353-$V$3)^2+25*(Z353-$V$3))*$X$7,0)+IF(AA353&gt;$V$3,(58*(AA353-$V$3)^2+25*(AA353-$V$3))*$Y$7,0))</f>
        <v>#DIV/0!</v>
      </c>
      <c r="AC353" s="89" t="e">
        <f>IF('Emission Calculations'!$D$9="flat",IF(0.056*'Wind Calculations'!$W353&gt;$V$3,1,0),IF(OR(X353&gt;$V$3,Y353&gt;$V$3,Z353&gt;$V$3,AND((AA353&gt;$V$3),$V$7&gt;0)),1,0))</f>
        <v>#DIV/0!</v>
      </c>
      <c r="AD353" s="47"/>
      <c r="AE353" s="148"/>
      <c r="AF353" s="136"/>
      <c r="AG353" s="89" t="e">
        <f>'Wind Calculations'!$AF353*LN(10/$AF$4)/LN($AF$5/$AF$4)</f>
        <v>#DIV/0!</v>
      </c>
      <c r="AH353" s="89" t="e">
        <f t="shared" si="112"/>
        <v>#DIV/0!</v>
      </c>
      <c r="AI353" s="89" t="e">
        <f t="shared" si="113"/>
        <v>#DIV/0!</v>
      </c>
      <c r="AJ353" s="89" t="e">
        <f t="shared" si="114"/>
        <v>#DIV/0!</v>
      </c>
      <c r="AK353" s="89" t="e">
        <f t="shared" si="115"/>
        <v>#DIV/0!</v>
      </c>
      <c r="AL353" s="89" t="e">
        <f>IF('Emission Calculations'!$E$9="flat",IF(0.053*'Wind Calculations'!$AG353&gt;$AF$3,58*('Wind Calculations'!$AG353-$AF$3)^2+25*('Wind Calculations'!$AG353-$AF$3),0),IF(AH353&gt;$AF$3,(58*(AH353-$AF$3)^2+25*(AH353-$AF$3))*$AF$7,0)+IF(AI353&gt;$AF$3,(58*(AI353-$AF$3)^2+25*(AI353-$AF$3))*$AG$7,0)+IF(AJ353&gt;$AF$3,(58*(AJ353-$AF$3)^2+25*(AJ353-$AF$3))*$AH$7,0)+IF(AK353&gt;$AF$3,(58*(AK353-$AF$3)^2+25*(AK353-$AF$3))*$AI$7,0))</f>
        <v>#DIV/0!</v>
      </c>
      <c r="AM353" s="89" t="e">
        <f>IF('Emission Calculations'!$E$9="flat",IF(0.056*'Wind Calculations'!$AG353&gt;$AF$3,1,0),IF(OR(AH353&gt;$AF$3,AI353&gt;$AF$3,AJ353&gt;$AF$3,AND((AK353&gt;$AF$3),$AF$7&gt;0)),1,0))</f>
        <v>#DIV/0!</v>
      </c>
      <c r="AN353" s="47"/>
      <c r="AO353" s="148"/>
      <c r="AP353" s="136"/>
      <c r="AQ353" s="89" t="e">
        <f>'Wind Calculations'!$AP353*LN(10/$AP$4)/LN($AP$5/$AP$4)</f>
        <v>#DIV/0!</v>
      </c>
      <c r="AR353" s="89" t="e">
        <f t="shared" si="116"/>
        <v>#DIV/0!</v>
      </c>
      <c r="AS353" s="89" t="e">
        <f t="shared" si="117"/>
        <v>#DIV/0!</v>
      </c>
      <c r="AT353" s="89" t="e">
        <f t="shared" si="118"/>
        <v>#DIV/0!</v>
      </c>
      <c r="AU353" s="89" t="e">
        <f t="shared" si="119"/>
        <v>#DIV/0!</v>
      </c>
      <c r="AV353" s="89" t="e">
        <f>IF('Emission Calculations'!$F$9="flat",IF(0.053*'Wind Calculations'!$AQ353&gt;$AP$3,58*('Wind Calculations'!$AQ353-$AP$3)^2+25*('Wind Calculations'!$AQ353-$AP$3),0),IF(AR353&gt;$AP$3,(58*(AR353-$AP$3)^2+25*(AR353-$AP$3))*$AP$7,0)+IF(AS353&gt;$AP$3,(58*(AS353-$AP$3)^2+25*(AS353-$AP$3))*$AQ$7,0)+IF(AT353&gt;$AP$3,(58*(AT353-$AP$3)^2+25*(AT353-$AP$3))*$AR$7,0)+IF(AU353&gt;$AP$3,(58*(AU353-$AP$3)^2+25*(AU353-$AP$3))*$AS$7,0))</f>
        <v>#DIV/0!</v>
      </c>
      <c r="AW353" s="89" t="e">
        <f>IF('Emission Calculations'!$F$9="flat",IF(0.056*'Wind Calculations'!$AQ353&gt;$AP$3,1,0),IF(OR(AR353&gt;$AP$3,AS353&gt;$AP$3,AT353&gt;$AP$3,AND((AU353&gt;$AP$3),$AP$7&gt;0)),1,0))</f>
        <v>#DIV/0!</v>
      </c>
    </row>
    <row r="354" spans="1:49">
      <c r="A354" s="148"/>
      <c r="B354" s="136"/>
      <c r="C354" s="89" t="e">
        <f>'Wind Calculations'!$B354*LN(10/$B$4)/LN($B$5/$B$4)</f>
        <v>#DIV/0!</v>
      </c>
      <c r="D354" s="89" t="e">
        <f t="shared" si="100"/>
        <v>#DIV/0!</v>
      </c>
      <c r="E354" s="89" t="e">
        <f t="shared" si="101"/>
        <v>#DIV/0!</v>
      </c>
      <c r="F354" s="89" t="e">
        <f t="shared" si="102"/>
        <v>#DIV/0!</v>
      </c>
      <c r="G354" s="89" t="e">
        <f t="shared" si="103"/>
        <v>#DIV/0!</v>
      </c>
      <c r="H354" s="138" t="e">
        <f>IF('Emission Calculations'!$B$9="flat",IF(0.053*'Wind Calculations'!$C354&gt;$B$3,58*('Wind Calculations'!$C354-$B$3)^2+25*('Wind Calculations'!$C354-$B$3),0),IF(D354&gt;$B$3,(58*(D354-$B$3)^2+25*(D354-$B$3))*$B$7,0)+IF(E354&gt;$B$3,(58*(E354-$B$3)^2+25*(E354-$B$3))*$C$7,0)+IF(F354&gt;$B$3,(58*(F354-$B$3)^2+25*(F354-$B$3))*$D$7,0)+IF(G354&gt;$B$3,(58*(G354-$B$3)^2+25*(G354-$B$3))*$E$7,0))</f>
        <v>#DIV/0!</v>
      </c>
      <c r="I354" s="138" t="e">
        <f>IF('Emission Calculations'!$B$9="flat",IF(0.056*'Wind Calculations'!$C354&gt;$B$3,1,0),IF(OR(D354&gt;$B$3,E354&gt;$B$3,F354&gt;$B$3,AND((G354&gt;$B$3),$B$7&gt;0)),1,0))</f>
        <v>#DIV/0!</v>
      </c>
      <c r="J354" s="139"/>
      <c r="K354" s="148"/>
      <c r="L354" s="136"/>
      <c r="M354" s="89" t="e">
        <f>'Wind Calculations'!$L354*LN(10/$L$4)/LN($L$5/$L$4)</f>
        <v>#DIV/0!</v>
      </c>
      <c r="N354" s="89" t="e">
        <f t="shared" si="104"/>
        <v>#DIV/0!</v>
      </c>
      <c r="O354" s="89" t="e">
        <f t="shared" si="105"/>
        <v>#DIV/0!</v>
      </c>
      <c r="P354" s="89" t="e">
        <f t="shared" si="106"/>
        <v>#DIV/0!</v>
      </c>
      <c r="Q354" s="89" t="e">
        <f t="shared" si="107"/>
        <v>#DIV/0!</v>
      </c>
      <c r="R354" s="89" t="e">
        <f>IF('Emission Calculations'!$C$9="flat",IF(0.053*'Wind Calculations'!$M354&gt;$L$3,58*('Wind Calculations'!$M354-$L$3)^2+25*('Wind Calculations'!$M354-$L$3),0),IF(N354&gt;$L$3,(58*(N354-$L$3)^2+25*(N354-$L$3))*$L$7,0)+IF(O354&gt;$L$3,(58*(O354-$L$3)^2+25*(O354-$L$3))*$M$7,0)+IF(P354&gt;$L$3,(58*(P354-$L$3)^2+25*(P354-$L$3))*$N$7,0)+IF(Q354&gt;$L$3,(58*(Q354-$L$3)^2+25*(Q354-$L$3))*$O$7,0))</f>
        <v>#DIV/0!</v>
      </c>
      <c r="S354" s="89" t="e">
        <f>IF('Emission Calculations'!$C$9="flat",IF(0.056*'Wind Calculations'!$M354&gt;$L$3,1,0),IF(OR(N354&gt;$L$3,O354&gt;$L$3,P354&gt;$L$3,AND((Q354&gt;$L$3),$L$7&gt;0)),1,0))</f>
        <v>#DIV/0!</v>
      </c>
      <c r="T354" s="47"/>
      <c r="U354" s="148"/>
      <c r="V354" s="136"/>
      <c r="W354" s="89" t="e">
        <f>'Wind Calculations'!$V354*LN(10/$V$4)/LN($V$5/$V$4)</f>
        <v>#DIV/0!</v>
      </c>
      <c r="X354" s="89" t="e">
        <f t="shared" si="108"/>
        <v>#DIV/0!</v>
      </c>
      <c r="Y354" s="89" t="e">
        <f t="shared" si="109"/>
        <v>#DIV/0!</v>
      </c>
      <c r="Z354" s="89" t="e">
        <f t="shared" si="110"/>
        <v>#DIV/0!</v>
      </c>
      <c r="AA354" s="89" t="e">
        <f t="shared" si="111"/>
        <v>#DIV/0!</v>
      </c>
      <c r="AB354" s="89" t="e">
        <f>IF('Emission Calculations'!$D$9="flat",IF(0.053*'Wind Calculations'!$W354&gt;$V$3,58*('Wind Calculations'!$W354-$L$3)^2+25*('Wind Calculations'!$W354-$L$3),0),IF(X354&gt;$L$3,(58*(X354-$L$3)^2+25*(X354-$L$3))*$V$7,0)+IF(Y354&gt;$V$3,(58*(Y354-$V$3)^2+25*(Y354-$V$3))*$W$7,0)+IF(Z354&gt;$V$3,(58*(Z354-$V$3)^2+25*(Z354-$V$3))*$X$7,0)+IF(AA354&gt;$V$3,(58*(AA354-$V$3)^2+25*(AA354-$V$3))*$Y$7,0))</f>
        <v>#DIV/0!</v>
      </c>
      <c r="AC354" s="89" t="e">
        <f>IF('Emission Calculations'!$D$9="flat",IF(0.056*'Wind Calculations'!$W354&gt;$V$3,1,0),IF(OR(X354&gt;$V$3,Y354&gt;$V$3,Z354&gt;$V$3,AND((AA354&gt;$V$3),$V$7&gt;0)),1,0))</f>
        <v>#DIV/0!</v>
      </c>
      <c r="AD354" s="47"/>
      <c r="AE354" s="148"/>
      <c r="AF354" s="136"/>
      <c r="AG354" s="89" t="e">
        <f>'Wind Calculations'!$AF354*LN(10/$AF$4)/LN($AF$5/$AF$4)</f>
        <v>#DIV/0!</v>
      </c>
      <c r="AH354" s="89" t="e">
        <f t="shared" si="112"/>
        <v>#DIV/0!</v>
      </c>
      <c r="AI354" s="89" t="e">
        <f t="shared" si="113"/>
        <v>#DIV/0!</v>
      </c>
      <c r="AJ354" s="89" t="e">
        <f t="shared" si="114"/>
        <v>#DIV/0!</v>
      </c>
      <c r="AK354" s="89" t="e">
        <f t="shared" si="115"/>
        <v>#DIV/0!</v>
      </c>
      <c r="AL354" s="89" t="e">
        <f>IF('Emission Calculations'!$E$9="flat",IF(0.053*'Wind Calculations'!$AG354&gt;$AF$3,58*('Wind Calculations'!$AG354-$AF$3)^2+25*('Wind Calculations'!$AG354-$AF$3),0),IF(AH354&gt;$AF$3,(58*(AH354-$AF$3)^2+25*(AH354-$AF$3))*$AF$7,0)+IF(AI354&gt;$AF$3,(58*(AI354-$AF$3)^2+25*(AI354-$AF$3))*$AG$7,0)+IF(AJ354&gt;$AF$3,(58*(AJ354-$AF$3)^2+25*(AJ354-$AF$3))*$AH$7,0)+IF(AK354&gt;$AF$3,(58*(AK354-$AF$3)^2+25*(AK354-$AF$3))*$AI$7,0))</f>
        <v>#DIV/0!</v>
      </c>
      <c r="AM354" s="89" t="e">
        <f>IF('Emission Calculations'!$E$9="flat",IF(0.056*'Wind Calculations'!$AG354&gt;$AF$3,1,0),IF(OR(AH354&gt;$AF$3,AI354&gt;$AF$3,AJ354&gt;$AF$3,AND((AK354&gt;$AF$3),$AF$7&gt;0)),1,0))</f>
        <v>#DIV/0!</v>
      </c>
      <c r="AN354" s="47"/>
      <c r="AO354" s="148"/>
      <c r="AP354" s="136"/>
      <c r="AQ354" s="89" t="e">
        <f>'Wind Calculations'!$AP354*LN(10/$AP$4)/LN($AP$5/$AP$4)</f>
        <v>#DIV/0!</v>
      </c>
      <c r="AR354" s="89" t="e">
        <f t="shared" si="116"/>
        <v>#DIV/0!</v>
      </c>
      <c r="AS354" s="89" t="e">
        <f t="shared" si="117"/>
        <v>#DIV/0!</v>
      </c>
      <c r="AT354" s="89" t="e">
        <f t="shared" si="118"/>
        <v>#DIV/0!</v>
      </c>
      <c r="AU354" s="89" t="e">
        <f t="shared" si="119"/>
        <v>#DIV/0!</v>
      </c>
      <c r="AV354" s="89" t="e">
        <f>IF('Emission Calculations'!$F$9="flat",IF(0.053*'Wind Calculations'!$AQ354&gt;$AP$3,58*('Wind Calculations'!$AQ354-$AP$3)^2+25*('Wind Calculations'!$AQ354-$AP$3),0),IF(AR354&gt;$AP$3,(58*(AR354-$AP$3)^2+25*(AR354-$AP$3))*$AP$7,0)+IF(AS354&gt;$AP$3,(58*(AS354-$AP$3)^2+25*(AS354-$AP$3))*$AQ$7,0)+IF(AT354&gt;$AP$3,(58*(AT354-$AP$3)^2+25*(AT354-$AP$3))*$AR$7,0)+IF(AU354&gt;$AP$3,(58*(AU354-$AP$3)^2+25*(AU354-$AP$3))*$AS$7,0))</f>
        <v>#DIV/0!</v>
      </c>
      <c r="AW354" s="89" t="e">
        <f>IF('Emission Calculations'!$F$9="flat",IF(0.056*'Wind Calculations'!$AQ354&gt;$AP$3,1,0),IF(OR(AR354&gt;$AP$3,AS354&gt;$AP$3,AT354&gt;$AP$3,AND((AU354&gt;$AP$3),$AP$7&gt;0)),1,0))</f>
        <v>#DIV/0!</v>
      </c>
    </row>
    <row r="355" spans="1:49">
      <c r="A355" s="148"/>
      <c r="B355" s="136"/>
      <c r="C355" s="89" t="e">
        <f>'Wind Calculations'!$B355*LN(10/$B$4)/LN($B$5/$B$4)</f>
        <v>#DIV/0!</v>
      </c>
      <c r="D355" s="89" t="e">
        <f t="shared" si="100"/>
        <v>#DIV/0!</v>
      </c>
      <c r="E355" s="89" t="e">
        <f t="shared" si="101"/>
        <v>#DIV/0!</v>
      </c>
      <c r="F355" s="89" t="e">
        <f t="shared" si="102"/>
        <v>#DIV/0!</v>
      </c>
      <c r="G355" s="89" t="e">
        <f t="shared" si="103"/>
        <v>#DIV/0!</v>
      </c>
      <c r="H355" s="138" t="e">
        <f>IF('Emission Calculations'!$B$9="flat",IF(0.053*'Wind Calculations'!$C355&gt;$B$3,58*('Wind Calculations'!$C355-$B$3)^2+25*('Wind Calculations'!$C355-$B$3),0),IF(D355&gt;$B$3,(58*(D355-$B$3)^2+25*(D355-$B$3))*$B$7,0)+IF(E355&gt;$B$3,(58*(E355-$B$3)^2+25*(E355-$B$3))*$C$7,0)+IF(F355&gt;$B$3,(58*(F355-$B$3)^2+25*(F355-$B$3))*$D$7,0)+IF(G355&gt;$B$3,(58*(G355-$B$3)^2+25*(G355-$B$3))*$E$7,0))</f>
        <v>#DIV/0!</v>
      </c>
      <c r="I355" s="138" t="e">
        <f>IF('Emission Calculations'!$B$9="flat",IF(0.056*'Wind Calculations'!$C355&gt;$B$3,1,0),IF(OR(D355&gt;$B$3,E355&gt;$B$3,F355&gt;$B$3,AND((G355&gt;$B$3),$B$7&gt;0)),1,0))</f>
        <v>#DIV/0!</v>
      </c>
      <c r="J355" s="139"/>
      <c r="K355" s="148"/>
      <c r="L355" s="136"/>
      <c r="M355" s="89" t="e">
        <f>'Wind Calculations'!$L355*LN(10/$L$4)/LN($L$5/$L$4)</f>
        <v>#DIV/0!</v>
      </c>
      <c r="N355" s="89" t="e">
        <f t="shared" si="104"/>
        <v>#DIV/0!</v>
      </c>
      <c r="O355" s="89" t="e">
        <f t="shared" si="105"/>
        <v>#DIV/0!</v>
      </c>
      <c r="P355" s="89" t="e">
        <f t="shared" si="106"/>
        <v>#DIV/0!</v>
      </c>
      <c r="Q355" s="89" t="e">
        <f t="shared" si="107"/>
        <v>#DIV/0!</v>
      </c>
      <c r="R355" s="89" t="e">
        <f>IF('Emission Calculations'!$C$9="flat",IF(0.053*'Wind Calculations'!$M355&gt;$L$3,58*('Wind Calculations'!$M355-$L$3)^2+25*('Wind Calculations'!$M355-$L$3),0),IF(N355&gt;$L$3,(58*(N355-$L$3)^2+25*(N355-$L$3))*$L$7,0)+IF(O355&gt;$L$3,(58*(O355-$L$3)^2+25*(O355-$L$3))*$M$7,0)+IF(P355&gt;$L$3,(58*(P355-$L$3)^2+25*(P355-$L$3))*$N$7,0)+IF(Q355&gt;$L$3,(58*(Q355-$L$3)^2+25*(Q355-$L$3))*$O$7,0))</f>
        <v>#DIV/0!</v>
      </c>
      <c r="S355" s="89" t="e">
        <f>IF('Emission Calculations'!$C$9="flat",IF(0.056*'Wind Calculations'!$M355&gt;$L$3,1,0),IF(OR(N355&gt;$L$3,O355&gt;$L$3,P355&gt;$L$3,AND((Q355&gt;$L$3),$L$7&gt;0)),1,0))</f>
        <v>#DIV/0!</v>
      </c>
      <c r="T355" s="47"/>
      <c r="U355" s="148"/>
      <c r="V355" s="136"/>
      <c r="W355" s="89" t="e">
        <f>'Wind Calculations'!$V355*LN(10/$V$4)/LN($V$5/$V$4)</f>
        <v>#DIV/0!</v>
      </c>
      <c r="X355" s="89" t="e">
        <f t="shared" si="108"/>
        <v>#DIV/0!</v>
      </c>
      <c r="Y355" s="89" t="e">
        <f t="shared" si="109"/>
        <v>#DIV/0!</v>
      </c>
      <c r="Z355" s="89" t="e">
        <f t="shared" si="110"/>
        <v>#DIV/0!</v>
      </c>
      <c r="AA355" s="89" t="e">
        <f t="shared" si="111"/>
        <v>#DIV/0!</v>
      </c>
      <c r="AB355" s="89" t="e">
        <f>IF('Emission Calculations'!$D$9="flat",IF(0.053*'Wind Calculations'!$W355&gt;$V$3,58*('Wind Calculations'!$W355-$L$3)^2+25*('Wind Calculations'!$W355-$L$3),0),IF(X355&gt;$L$3,(58*(X355-$L$3)^2+25*(X355-$L$3))*$V$7,0)+IF(Y355&gt;$V$3,(58*(Y355-$V$3)^2+25*(Y355-$V$3))*$W$7,0)+IF(Z355&gt;$V$3,(58*(Z355-$V$3)^2+25*(Z355-$V$3))*$X$7,0)+IF(AA355&gt;$V$3,(58*(AA355-$V$3)^2+25*(AA355-$V$3))*$Y$7,0))</f>
        <v>#DIV/0!</v>
      </c>
      <c r="AC355" s="89" t="e">
        <f>IF('Emission Calculations'!$D$9="flat",IF(0.056*'Wind Calculations'!$W355&gt;$V$3,1,0),IF(OR(X355&gt;$V$3,Y355&gt;$V$3,Z355&gt;$V$3,AND((AA355&gt;$V$3),$V$7&gt;0)),1,0))</f>
        <v>#DIV/0!</v>
      </c>
      <c r="AD355" s="47"/>
      <c r="AE355" s="148"/>
      <c r="AF355" s="136"/>
      <c r="AG355" s="89" t="e">
        <f>'Wind Calculations'!$AF355*LN(10/$AF$4)/LN($AF$5/$AF$4)</f>
        <v>#DIV/0!</v>
      </c>
      <c r="AH355" s="89" t="e">
        <f t="shared" si="112"/>
        <v>#DIV/0!</v>
      </c>
      <c r="AI355" s="89" t="e">
        <f t="shared" si="113"/>
        <v>#DIV/0!</v>
      </c>
      <c r="AJ355" s="89" t="e">
        <f t="shared" si="114"/>
        <v>#DIV/0!</v>
      </c>
      <c r="AK355" s="89" t="e">
        <f t="shared" si="115"/>
        <v>#DIV/0!</v>
      </c>
      <c r="AL355" s="89" t="e">
        <f>IF('Emission Calculations'!$E$9="flat",IF(0.053*'Wind Calculations'!$AG355&gt;$AF$3,58*('Wind Calculations'!$AG355-$AF$3)^2+25*('Wind Calculations'!$AG355-$AF$3),0),IF(AH355&gt;$AF$3,(58*(AH355-$AF$3)^2+25*(AH355-$AF$3))*$AF$7,0)+IF(AI355&gt;$AF$3,(58*(AI355-$AF$3)^2+25*(AI355-$AF$3))*$AG$7,0)+IF(AJ355&gt;$AF$3,(58*(AJ355-$AF$3)^2+25*(AJ355-$AF$3))*$AH$7,0)+IF(AK355&gt;$AF$3,(58*(AK355-$AF$3)^2+25*(AK355-$AF$3))*$AI$7,0))</f>
        <v>#DIV/0!</v>
      </c>
      <c r="AM355" s="89" t="e">
        <f>IF('Emission Calculations'!$E$9="flat",IF(0.056*'Wind Calculations'!$AG355&gt;$AF$3,1,0),IF(OR(AH355&gt;$AF$3,AI355&gt;$AF$3,AJ355&gt;$AF$3,AND((AK355&gt;$AF$3),$AF$7&gt;0)),1,0))</f>
        <v>#DIV/0!</v>
      </c>
      <c r="AN355" s="47"/>
      <c r="AO355" s="148"/>
      <c r="AP355" s="136"/>
      <c r="AQ355" s="89" t="e">
        <f>'Wind Calculations'!$AP355*LN(10/$AP$4)/LN($AP$5/$AP$4)</f>
        <v>#DIV/0!</v>
      </c>
      <c r="AR355" s="89" t="e">
        <f t="shared" si="116"/>
        <v>#DIV/0!</v>
      </c>
      <c r="AS355" s="89" t="e">
        <f t="shared" si="117"/>
        <v>#DIV/0!</v>
      </c>
      <c r="AT355" s="89" t="e">
        <f t="shared" si="118"/>
        <v>#DIV/0!</v>
      </c>
      <c r="AU355" s="89" t="e">
        <f t="shared" si="119"/>
        <v>#DIV/0!</v>
      </c>
      <c r="AV355" s="89" t="e">
        <f>IF('Emission Calculations'!$F$9="flat",IF(0.053*'Wind Calculations'!$AQ355&gt;$AP$3,58*('Wind Calculations'!$AQ355-$AP$3)^2+25*('Wind Calculations'!$AQ355-$AP$3),0),IF(AR355&gt;$AP$3,(58*(AR355-$AP$3)^2+25*(AR355-$AP$3))*$AP$7,0)+IF(AS355&gt;$AP$3,(58*(AS355-$AP$3)^2+25*(AS355-$AP$3))*$AQ$7,0)+IF(AT355&gt;$AP$3,(58*(AT355-$AP$3)^2+25*(AT355-$AP$3))*$AR$7,0)+IF(AU355&gt;$AP$3,(58*(AU355-$AP$3)^2+25*(AU355-$AP$3))*$AS$7,0))</f>
        <v>#DIV/0!</v>
      </c>
      <c r="AW355" s="89" t="e">
        <f>IF('Emission Calculations'!$F$9="flat",IF(0.056*'Wind Calculations'!$AQ355&gt;$AP$3,1,0),IF(OR(AR355&gt;$AP$3,AS355&gt;$AP$3,AT355&gt;$AP$3,AND((AU355&gt;$AP$3),$AP$7&gt;0)),1,0))</f>
        <v>#DIV/0!</v>
      </c>
    </row>
    <row r="356" spans="1:49">
      <c r="A356" s="148"/>
      <c r="B356" s="136"/>
      <c r="C356" s="89" t="e">
        <f>'Wind Calculations'!$B356*LN(10/$B$4)/LN($B$5/$B$4)</f>
        <v>#DIV/0!</v>
      </c>
      <c r="D356" s="89" t="e">
        <f t="shared" si="100"/>
        <v>#DIV/0!</v>
      </c>
      <c r="E356" s="89" t="e">
        <f t="shared" si="101"/>
        <v>#DIV/0!</v>
      </c>
      <c r="F356" s="89" t="e">
        <f t="shared" si="102"/>
        <v>#DIV/0!</v>
      </c>
      <c r="G356" s="89" t="e">
        <f t="shared" si="103"/>
        <v>#DIV/0!</v>
      </c>
      <c r="H356" s="138" t="e">
        <f>IF('Emission Calculations'!$B$9="flat",IF(0.053*'Wind Calculations'!$C356&gt;$B$3,58*('Wind Calculations'!$C356-$B$3)^2+25*('Wind Calculations'!$C356-$B$3),0),IF(D356&gt;$B$3,(58*(D356-$B$3)^2+25*(D356-$B$3))*$B$7,0)+IF(E356&gt;$B$3,(58*(E356-$B$3)^2+25*(E356-$B$3))*$C$7,0)+IF(F356&gt;$B$3,(58*(F356-$B$3)^2+25*(F356-$B$3))*$D$7,0)+IF(G356&gt;$B$3,(58*(G356-$B$3)^2+25*(G356-$B$3))*$E$7,0))</f>
        <v>#DIV/0!</v>
      </c>
      <c r="I356" s="138" t="e">
        <f>IF('Emission Calculations'!$B$9="flat",IF(0.056*'Wind Calculations'!$C356&gt;$B$3,1,0),IF(OR(D356&gt;$B$3,E356&gt;$B$3,F356&gt;$B$3,AND((G356&gt;$B$3),$B$7&gt;0)),1,0))</f>
        <v>#DIV/0!</v>
      </c>
      <c r="J356" s="139"/>
      <c r="K356" s="148"/>
      <c r="L356" s="136"/>
      <c r="M356" s="89" t="e">
        <f>'Wind Calculations'!$L356*LN(10/$L$4)/LN($L$5/$L$4)</f>
        <v>#DIV/0!</v>
      </c>
      <c r="N356" s="89" t="e">
        <f t="shared" si="104"/>
        <v>#DIV/0!</v>
      </c>
      <c r="O356" s="89" t="e">
        <f t="shared" si="105"/>
        <v>#DIV/0!</v>
      </c>
      <c r="P356" s="89" t="e">
        <f t="shared" si="106"/>
        <v>#DIV/0!</v>
      </c>
      <c r="Q356" s="89" t="e">
        <f t="shared" si="107"/>
        <v>#DIV/0!</v>
      </c>
      <c r="R356" s="89" t="e">
        <f>IF('Emission Calculations'!$C$9="flat",IF(0.053*'Wind Calculations'!$M356&gt;$L$3,58*('Wind Calculations'!$M356-$L$3)^2+25*('Wind Calculations'!$M356-$L$3),0),IF(N356&gt;$L$3,(58*(N356-$L$3)^2+25*(N356-$L$3))*$L$7,0)+IF(O356&gt;$L$3,(58*(O356-$L$3)^2+25*(O356-$L$3))*$M$7,0)+IF(P356&gt;$L$3,(58*(P356-$L$3)^2+25*(P356-$L$3))*$N$7,0)+IF(Q356&gt;$L$3,(58*(Q356-$L$3)^2+25*(Q356-$L$3))*$O$7,0))</f>
        <v>#DIV/0!</v>
      </c>
      <c r="S356" s="89" t="e">
        <f>IF('Emission Calculations'!$C$9="flat",IF(0.056*'Wind Calculations'!$M356&gt;$L$3,1,0),IF(OR(N356&gt;$L$3,O356&gt;$L$3,P356&gt;$L$3,AND((Q356&gt;$L$3),$L$7&gt;0)),1,0))</f>
        <v>#DIV/0!</v>
      </c>
      <c r="T356" s="47"/>
      <c r="U356" s="148"/>
      <c r="V356" s="136"/>
      <c r="W356" s="89" t="e">
        <f>'Wind Calculations'!$V356*LN(10/$V$4)/LN($V$5/$V$4)</f>
        <v>#DIV/0!</v>
      </c>
      <c r="X356" s="89" t="e">
        <f t="shared" si="108"/>
        <v>#DIV/0!</v>
      </c>
      <c r="Y356" s="89" t="e">
        <f t="shared" si="109"/>
        <v>#DIV/0!</v>
      </c>
      <c r="Z356" s="89" t="e">
        <f t="shared" si="110"/>
        <v>#DIV/0!</v>
      </c>
      <c r="AA356" s="89" t="e">
        <f t="shared" si="111"/>
        <v>#DIV/0!</v>
      </c>
      <c r="AB356" s="89" t="e">
        <f>IF('Emission Calculations'!$D$9="flat",IF(0.053*'Wind Calculations'!$W356&gt;$V$3,58*('Wind Calculations'!$W356-$L$3)^2+25*('Wind Calculations'!$W356-$L$3),0),IF(X356&gt;$L$3,(58*(X356-$L$3)^2+25*(X356-$L$3))*$V$7,0)+IF(Y356&gt;$V$3,(58*(Y356-$V$3)^2+25*(Y356-$V$3))*$W$7,0)+IF(Z356&gt;$V$3,(58*(Z356-$V$3)^2+25*(Z356-$V$3))*$X$7,0)+IF(AA356&gt;$V$3,(58*(AA356-$V$3)^2+25*(AA356-$V$3))*$Y$7,0))</f>
        <v>#DIV/0!</v>
      </c>
      <c r="AC356" s="89" t="e">
        <f>IF('Emission Calculations'!$D$9="flat",IF(0.056*'Wind Calculations'!$W356&gt;$V$3,1,0),IF(OR(X356&gt;$V$3,Y356&gt;$V$3,Z356&gt;$V$3,AND((AA356&gt;$V$3),$V$7&gt;0)),1,0))</f>
        <v>#DIV/0!</v>
      </c>
      <c r="AD356" s="47"/>
      <c r="AE356" s="148"/>
      <c r="AF356" s="136"/>
      <c r="AG356" s="89" t="e">
        <f>'Wind Calculations'!$AF356*LN(10/$AF$4)/LN($AF$5/$AF$4)</f>
        <v>#DIV/0!</v>
      </c>
      <c r="AH356" s="89" t="e">
        <f t="shared" si="112"/>
        <v>#DIV/0!</v>
      </c>
      <c r="AI356" s="89" t="e">
        <f t="shared" si="113"/>
        <v>#DIV/0!</v>
      </c>
      <c r="AJ356" s="89" t="e">
        <f t="shared" si="114"/>
        <v>#DIV/0!</v>
      </c>
      <c r="AK356" s="89" t="e">
        <f t="shared" si="115"/>
        <v>#DIV/0!</v>
      </c>
      <c r="AL356" s="89" t="e">
        <f>IF('Emission Calculations'!$E$9="flat",IF(0.053*'Wind Calculations'!$AG356&gt;$AF$3,58*('Wind Calculations'!$AG356-$AF$3)^2+25*('Wind Calculations'!$AG356-$AF$3),0),IF(AH356&gt;$AF$3,(58*(AH356-$AF$3)^2+25*(AH356-$AF$3))*$AF$7,0)+IF(AI356&gt;$AF$3,(58*(AI356-$AF$3)^2+25*(AI356-$AF$3))*$AG$7,0)+IF(AJ356&gt;$AF$3,(58*(AJ356-$AF$3)^2+25*(AJ356-$AF$3))*$AH$7,0)+IF(AK356&gt;$AF$3,(58*(AK356-$AF$3)^2+25*(AK356-$AF$3))*$AI$7,0))</f>
        <v>#DIV/0!</v>
      </c>
      <c r="AM356" s="89" t="e">
        <f>IF('Emission Calculations'!$E$9="flat",IF(0.056*'Wind Calculations'!$AG356&gt;$AF$3,1,0),IF(OR(AH356&gt;$AF$3,AI356&gt;$AF$3,AJ356&gt;$AF$3,AND((AK356&gt;$AF$3),$AF$7&gt;0)),1,0))</f>
        <v>#DIV/0!</v>
      </c>
      <c r="AN356" s="47"/>
      <c r="AO356" s="148"/>
      <c r="AP356" s="136"/>
      <c r="AQ356" s="89" t="e">
        <f>'Wind Calculations'!$AP356*LN(10/$AP$4)/LN($AP$5/$AP$4)</f>
        <v>#DIV/0!</v>
      </c>
      <c r="AR356" s="89" t="e">
        <f t="shared" si="116"/>
        <v>#DIV/0!</v>
      </c>
      <c r="AS356" s="89" t="e">
        <f t="shared" si="117"/>
        <v>#DIV/0!</v>
      </c>
      <c r="AT356" s="89" t="e">
        <f t="shared" si="118"/>
        <v>#DIV/0!</v>
      </c>
      <c r="AU356" s="89" t="e">
        <f t="shared" si="119"/>
        <v>#DIV/0!</v>
      </c>
      <c r="AV356" s="89" t="e">
        <f>IF('Emission Calculations'!$F$9="flat",IF(0.053*'Wind Calculations'!$AQ356&gt;$AP$3,58*('Wind Calculations'!$AQ356-$AP$3)^2+25*('Wind Calculations'!$AQ356-$AP$3),0),IF(AR356&gt;$AP$3,(58*(AR356-$AP$3)^2+25*(AR356-$AP$3))*$AP$7,0)+IF(AS356&gt;$AP$3,(58*(AS356-$AP$3)^2+25*(AS356-$AP$3))*$AQ$7,0)+IF(AT356&gt;$AP$3,(58*(AT356-$AP$3)^2+25*(AT356-$AP$3))*$AR$7,0)+IF(AU356&gt;$AP$3,(58*(AU356-$AP$3)^2+25*(AU356-$AP$3))*$AS$7,0))</f>
        <v>#DIV/0!</v>
      </c>
      <c r="AW356" s="89" t="e">
        <f>IF('Emission Calculations'!$F$9="flat",IF(0.056*'Wind Calculations'!$AQ356&gt;$AP$3,1,0),IF(OR(AR356&gt;$AP$3,AS356&gt;$AP$3,AT356&gt;$AP$3,AND((AU356&gt;$AP$3),$AP$7&gt;0)),1,0))</f>
        <v>#DIV/0!</v>
      </c>
    </row>
    <row r="357" spans="1:49">
      <c r="A357" s="148"/>
      <c r="B357" s="136"/>
      <c r="C357" s="89" t="e">
        <f>'Wind Calculations'!$B357*LN(10/$B$4)/LN($B$5/$B$4)</f>
        <v>#DIV/0!</v>
      </c>
      <c r="D357" s="89" t="e">
        <f t="shared" si="100"/>
        <v>#DIV/0!</v>
      </c>
      <c r="E357" s="89" t="e">
        <f t="shared" si="101"/>
        <v>#DIV/0!</v>
      </c>
      <c r="F357" s="89" t="e">
        <f t="shared" si="102"/>
        <v>#DIV/0!</v>
      </c>
      <c r="G357" s="89" t="e">
        <f t="shared" si="103"/>
        <v>#DIV/0!</v>
      </c>
      <c r="H357" s="138" t="e">
        <f>IF('Emission Calculations'!$B$9="flat",IF(0.053*'Wind Calculations'!$C357&gt;$B$3,58*('Wind Calculations'!$C357-$B$3)^2+25*('Wind Calculations'!$C357-$B$3),0),IF(D357&gt;$B$3,(58*(D357-$B$3)^2+25*(D357-$B$3))*$B$7,0)+IF(E357&gt;$B$3,(58*(E357-$B$3)^2+25*(E357-$B$3))*$C$7,0)+IF(F357&gt;$B$3,(58*(F357-$B$3)^2+25*(F357-$B$3))*$D$7,0)+IF(G357&gt;$B$3,(58*(G357-$B$3)^2+25*(G357-$B$3))*$E$7,0))</f>
        <v>#DIV/0!</v>
      </c>
      <c r="I357" s="138" t="e">
        <f>IF('Emission Calculations'!$B$9="flat",IF(0.056*'Wind Calculations'!$C357&gt;$B$3,1,0),IF(OR(D357&gt;$B$3,E357&gt;$B$3,F357&gt;$B$3,AND((G357&gt;$B$3),$B$7&gt;0)),1,0))</f>
        <v>#DIV/0!</v>
      </c>
      <c r="J357" s="139"/>
      <c r="K357" s="148"/>
      <c r="L357" s="136"/>
      <c r="M357" s="89" t="e">
        <f>'Wind Calculations'!$L357*LN(10/$L$4)/LN($L$5/$L$4)</f>
        <v>#DIV/0!</v>
      </c>
      <c r="N357" s="89" t="e">
        <f t="shared" si="104"/>
        <v>#DIV/0!</v>
      </c>
      <c r="O357" s="89" t="e">
        <f t="shared" si="105"/>
        <v>#DIV/0!</v>
      </c>
      <c r="P357" s="89" t="e">
        <f t="shared" si="106"/>
        <v>#DIV/0!</v>
      </c>
      <c r="Q357" s="89" t="e">
        <f t="shared" si="107"/>
        <v>#DIV/0!</v>
      </c>
      <c r="R357" s="89" t="e">
        <f>IF('Emission Calculations'!$C$9="flat",IF(0.053*'Wind Calculations'!$M357&gt;$L$3,58*('Wind Calculations'!$M357-$L$3)^2+25*('Wind Calculations'!$M357-$L$3),0),IF(N357&gt;$L$3,(58*(N357-$L$3)^2+25*(N357-$L$3))*$L$7,0)+IF(O357&gt;$L$3,(58*(O357-$L$3)^2+25*(O357-$L$3))*$M$7,0)+IF(P357&gt;$L$3,(58*(P357-$L$3)^2+25*(P357-$L$3))*$N$7,0)+IF(Q357&gt;$L$3,(58*(Q357-$L$3)^2+25*(Q357-$L$3))*$O$7,0))</f>
        <v>#DIV/0!</v>
      </c>
      <c r="S357" s="89" t="e">
        <f>IF('Emission Calculations'!$C$9="flat",IF(0.056*'Wind Calculations'!$M357&gt;$L$3,1,0),IF(OR(N357&gt;$L$3,O357&gt;$L$3,P357&gt;$L$3,AND((Q357&gt;$L$3),$L$7&gt;0)),1,0))</f>
        <v>#DIV/0!</v>
      </c>
      <c r="T357" s="47"/>
      <c r="U357" s="148"/>
      <c r="V357" s="136"/>
      <c r="W357" s="89" t="e">
        <f>'Wind Calculations'!$V357*LN(10/$V$4)/LN($V$5/$V$4)</f>
        <v>#DIV/0!</v>
      </c>
      <c r="X357" s="89" t="e">
        <f t="shared" si="108"/>
        <v>#DIV/0!</v>
      </c>
      <c r="Y357" s="89" t="e">
        <f t="shared" si="109"/>
        <v>#DIV/0!</v>
      </c>
      <c r="Z357" s="89" t="e">
        <f t="shared" si="110"/>
        <v>#DIV/0!</v>
      </c>
      <c r="AA357" s="89" t="e">
        <f t="shared" si="111"/>
        <v>#DIV/0!</v>
      </c>
      <c r="AB357" s="89" t="e">
        <f>IF('Emission Calculations'!$D$9="flat",IF(0.053*'Wind Calculations'!$W357&gt;$V$3,58*('Wind Calculations'!$W357-$L$3)^2+25*('Wind Calculations'!$W357-$L$3),0),IF(X357&gt;$L$3,(58*(X357-$L$3)^2+25*(X357-$L$3))*$V$7,0)+IF(Y357&gt;$V$3,(58*(Y357-$V$3)^2+25*(Y357-$V$3))*$W$7,0)+IF(Z357&gt;$V$3,(58*(Z357-$V$3)^2+25*(Z357-$V$3))*$X$7,0)+IF(AA357&gt;$V$3,(58*(AA357-$V$3)^2+25*(AA357-$V$3))*$Y$7,0))</f>
        <v>#DIV/0!</v>
      </c>
      <c r="AC357" s="89" t="e">
        <f>IF('Emission Calculations'!$D$9="flat",IF(0.056*'Wind Calculations'!$W357&gt;$V$3,1,0),IF(OR(X357&gt;$V$3,Y357&gt;$V$3,Z357&gt;$V$3,AND((AA357&gt;$V$3),$V$7&gt;0)),1,0))</f>
        <v>#DIV/0!</v>
      </c>
      <c r="AD357" s="47"/>
      <c r="AE357" s="148"/>
      <c r="AF357" s="136"/>
      <c r="AG357" s="89" t="e">
        <f>'Wind Calculations'!$AF357*LN(10/$AF$4)/LN($AF$5/$AF$4)</f>
        <v>#DIV/0!</v>
      </c>
      <c r="AH357" s="89" t="e">
        <f t="shared" si="112"/>
        <v>#DIV/0!</v>
      </c>
      <c r="AI357" s="89" t="e">
        <f t="shared" si="113"/>
        <v>#DIV/0!</v>
      </c>
      <c r="AJ357" s="89" t="e">
        <f t="shared" si="114"/>
        <v>#DIV/0!</v>
      </c>
      <c r="AK357" s="89" t="e">
        <f t="shared" si="115"/>
        <v>#DIV/0!</v>
      </c>
      <c r="AL357" s="89" t="e">
        <f>IF('Emission Calculations'!$E$9="flat",IF(0.053*'Wind Calculations'!$AG357&gt;$AF$3,58*('Wind Calculations'!$AG357-$AF$3)^2+25*('Wind Calculations'!$AG357-$AF$3),0),IF(AH357&gt;$AF$3,(58*(AH357-$AF$3)^2+25*(AH357-$AF$3))*$AF$7,0)+IF(AI357&gt;$AF$3,(58*(AI357-$AF$3)^2+25*(AI357-$AF$3))*$AG$7,0)+IF(AJ357&gt;$AF$3,(58*(AJ357-$AF$3)^2+25*(AJ357-$AF$3))*$AH$7,0)+IF(AK357&gt;$AF$3,(58*(AK357-$AF$3)^2+25*(AK357-$AF$3))*$AI$7,0))</f>
        <v>#DIV/0!</v>
      </c>
      <c r="AM357" s="89" t="e">
        <f>IF('Emission Calculations'!$E$9="flat",IF(0.056*'Wind Calculations'!$AG357&gt;$AF$3,1,0),IF(OR(AH357&gt;$AF$3,AI357&gt;$AF$3,AJ357&gt;$AF$3,AND((AK357&gt;$AF$3),$AF$7&gt;0)),1,0))</f>
        <v>#DIV/0!</v>
      </c>
      <c r="AN357" s="47"/>
      <c r="AO357" s="148"/>
      <c r="AP357" s="136"/>
      <c r="AQ357" s="89" t="e">
        <f>'Wind Calculations'!$AP357*LN(10/$AP$4)/LN($AP$5/$AP$4)</f>
        <v>#DIV/0!</v>
      </c>
      <c r="AR357" s="89" t="e">
        <f t="shared" si="116"/>
        <v>#DIV/0!</v>
      </c>
      <c r="AS357" s="89" t="e">
        <f t="shared" si="117"/>
        <v>#DIV/0!</v>
      </c>
      <c r="AT357" s="89" t="e">
        <f t="shared" si="118"/>
        <v>#DIV/0!</v>
      </c>
      <c r="AU357" s="89" t="e">
        <f t="shared" si="119"/>
        <v>#DIV/0!</v>
      </c>
      <c r="AV357" s="89" t="e">
        <f>IF('Emission Calculations'!$F$9="flat",IF(0.053*'Wind Calculations'!$AQ357&gt;$AP$3,58*('Wind Calculations'!$AQ357-$AP$3)^2+25*('Wind Calculations'!$AQ357-$AP$3),0),IF(AR357&gt;$AP$3,(58*(AR357-$AP$3)^2+25*(AR357-$AP$3))*$AP$7,0)+IF(AS357&gt;$AP$3,(58*(AS357-$AP$3)^2+25*(AS357-$AP$3))*$AQ$7,0)+IF(AT357&gt;$AP$3,(58*(AT357-$AP$3)^2+25*(AT357-$AP$3))*$AR$7,0)+IF(AU357&gt;$AP$3,(58*(AU357-$AP$3)^2+25*(AU357-$AP$3))*$AS$7,0))</f>
        <v>#DIV/0!</v>
      </c>
      <c r="AW357" s="89" t="e">
        <f>IF('Emission Calculations'!$F$9="flat",IF(0.056*'Wind Calculations'!$AQ357&gt;$AP$3,1,0),IF(OR(AR357&gt;$AP$3,AS357&gt;$AP$3,AT357&gt;$AP$3,AND((AU357&gt;$AP$3),$AP$7&gt;0)),1,0))</f>
        <v>#DIV/0!</v>
      </c>
    </row>
    <row r="358" spans="1:49">
      <c r="A358" s="148"/>
      <c r="B358" s="136"/>
      <c r="C358" s="89" t="e">
        <f>'Wind Calculations'!$B358*LN(10/$B$4)/LN($B$5/$B$4)</f>
        <v>#DIV/0!</v>
      </c>
      <c r="D358" s="89" t="e">
        <f t="shared" si="100"/>
        <v>#DIV/0!</v>
      </c>
      <c r="E358" s="89" t="e">
        <f t="shared" si="101"/>
        <v>#DIV/0!</v>
      </c>
      <c r="F358" s="89" t="e">
        <f t="shared" si="102"/>
        <v>#DIV/0!</v>
      </c>
      <c r="G358" s="89" t="e">
        <f t="shared" si="103"/>
        <v>#DIV/0!</v>
      </c>
      <c r="H358" s="138" t="e">
        <f>IF('Emission Calculations'!$B$9="flat",IF(0.053*'Wind Calculations'!$C358&gt;$B$3,58*('Wind Calculations'!$C358-$B$3)^2+25*('Wind Calculations'!$C358-$B$3),0),IF(D358&gt;$B$3,(58*(D358-$B$3)^2+25*(D358-$B$3))*$B$7,0)+IF(E358&gt;$B$3,(58*(E358-$B$3)^2+25*(E358-$B$3))*$C$7,0)+IF(F358&gt;$B$3,(58*(F358-$B$3)^2+25*(F358-$B$3))*$D$7,0)+IF(G358&gt;$B$3,(58*(G358-$B$3)^2+25*(G358-$B$3))*$E$7,0))</f>
        <v>#DIV/0!</v>
      </c>
      <c r="I358" s="138" t="e">
        <f>IF('Emission Calculations'!$B$9="flat",IF(0.056*'Wind Calculations'!$C358&gt;$B$3,1,0),IF(OR(D358&gt;$B$3,E358&gt;$B$3,F358&gt;$B$3,AND((G358&gt;$B$3),$B$7&gt;0)),1,0))</f>
        <v>#DIV/0!</v>
      </c>
      <c r="J358" s="139"/>
      <c r="K358" s="148"/>
      <c r="L358" s="136"/>
      <c r="M358" s="89" t="e">
        <f>'Wind Calculations'!$L358*LN(10/$L$4)/LN($L$5/$L$4)</f>
        <v>#DIV/0!</v>
      </c>
      <c r="N358" s="89" t="e">
        <f t="shared" si="104"/>
        <v>#DIV/0!</v>
      </c>
      <c r="O358" s="89" t="e">
        <f t="shared" si="105"/>
        <v>#DIV/0!</v>
      </c>
      <c r="P358" s="89" t="e">
        <f t="shared" si="106"/>
        <v>#DIV/0!</v>
      </c>
      <c r="Q358" s="89" t="e">
        <f t="shared" si="107"/>
        <v>#DIV/0!</v>
      </c>
      <c r="R358" s="89" t="e">
        <f>IF('Emission Calculations'!$C$9="flat",IF(0.053*'Wind Calculations'!$M358&gt;$L$3,58*('Wind Calculations'!$M358-$L$3)^2+25*('Wind Calculations'!$M358-$L$3),0),IF(N358&gt;$L$3,(58*(N358-$L$3)^2+25*(N358-$L$3))*$L$7,0)+IF(O358&gt;$L$3,(58*(O358-$L$3)^2+25*(O358-$L$3))*$M$7,0)+IF(P358&gt;$L$3,(58*(P358-$L$3)^2+25*(P358-$L$3))*$N$7,0)+IF(Q358&gt;$L$3,(58*(Q358-$L$3)^2+25*(Q358-$L$3))*$O$7,0))</f>
        <v>#DIV/0!</v>
      </c>
      <c r="S358" s="89" t="e">
        <f>IF('Emission Calculations'!$C$9="flat",IF(0.056*'Wind Calculations'!$M358&gt;$L$3,1,0),IF(OR(N358&gt;$L$3,O358&gt;$L$3,P358&gt;$L$3,AND((Q358&gt;$L$3),$L$7&gt;0)),1,0))</f>
        <v>#DIV/0!</v>
      </c>
      <c r="T358" s="47"/>
      <c r="U358" s="148"/>
      <c r="V358" s="136"/>
      <c r="W358" s="89" t="e">
        <f>'Wind Calculations'!$V358*LN(10/$V$4)/LN($V$5/$V$4)</f>
        <v>#DIV/0!</v>
      </c>
      <c r="X358" s="89" t="e">
        <f t="shared" si="108"/>
        <v>#DIV/0!</v>
      </c>
      <c r="Y358" s="89" t="e">
        <f t="shared" si="109"/>
        <v>#DIV/0!</v>
      </c>
      <c r="Z358" s="89" t="e">
        <f t="shared" si="110"/>
        <v>#DIV/0!</v>
      </c>
      <c r="AA358" s="89" t="e">
        <f t="shared" si="111"/>
        <v>#DIV/0!</v>
      </c>
      <c r="AB358" s="89" t="e">
        <f>IF('Emission Calculations'!$D$9="flat",IF(0.053*'Wind Calculations'!$W358&gt;$V$3,58*('Wind Calculations'!$W358-$L$3)^2+25*('Wind Calculations'!$W358-$L$3),0),IF(X358&gt;$L$3,(58*(X358-$L$3)^2+25*(X358-$L$3))*$V$7,0)+IF(Y358&gt;$V$3,(58*(Y358-$V$3)^2+25*(Y358-$V$3))*$W$7,0)+IF(Z358&gt;$V$3,(58*(Z358-$V$3)^2+25*(Z358-$V$3))*$X$7,0)+IF(AA358&gt;$V$3,(58*(AA358-$V$3)^2+25*(AA358-$V$3))*$Y$7,0))</f>
        <v>#DIV/0!</v>
      </c>
      <c r="AC358" s="89" t="e">
        <f>IF('Emission Calculations'!$D$9="flat",IF(0.056*'Wind Calculations'!$W358&gt;$V$3,1,0),IF(OR(X358&gt;$V$3,Y358&gt;$V$3,Z358&gt;$V$3,AND((AA358&gt;$V$3),$V$7&gt;0)),1,0))</f>
        <v>#DIV/0!</v>
      </c>
      <c r="AD358" s="47"/>
      <c r="AE358" s="148"/>
      <c r="AF358" s="136"/>
      <c r="AG358" s="89" t="e">
        <f>'Wind Calculations'!$AF358*LN(10/$AF$4)/LN($AF$5/$AF$4)</f>
        <v>#DIV/0!</v>
      </c>
      <c r="AH358" s="89" t="e">
        <f t="shared" si="112"/>
        <v>#DIV/0!</v>
      </c>
      <c r="AI358" s="89" t="e">
        <f t="shared" si="113"/>
        <v>#DIV/0!</v>
      </c>
      <c r="AJ358" s="89" t="e">
        <f t="shared" si="114"/>
        <v>#DIV/0!</v>
      </c>
      <c r="AK358" s="89" t="e">
        <f t="shared" si="115"/>
        <v>#DIV/0!</v>
      </c>
      <c r="AL358" s="89" t="e">
        <f>IF('Emission Calculations'!$E$9="flat",IF(0.053*'Wind Calculations'!$AG358&gt;$AF$3,58*('Wind Calculations'!$AG358-$AF$3)^2+25*('Wind Calculations'!$AG358-$AF$3),0),IF(AH358&gt;$AF$3,(58*(AH358-$AF$3)^2+25*(AH358-$AF$3))*$AF$7,0)+IF(AI358&gt;$AF$3,(58*(AI358-$AF$3)^2+25*(AI358-$AF$3))*$AG$7,0)+IF(AJ358&gt;$AF$3,(58*(AJ358-$AF$3)^2+25*(AJ358-$AF$3))*$AH$7,0)+IF(AK358&gt;$AF$3,(58*(AK358-$AF$3)^2+25*(AK358-$AF$3))*$AI$7,0))</f>
        <v>#DIV/0!</v>
      </c>
      <c r="AM358" s="89" t="e">
        <f>IF('Emission Calculations'!$E$9="flat",IF(0.056*'Wind Calculations'!$AG358&gt;$AF$3,1,0),IF(OR(AH358&gt;$AF$3,AI358&gt;$AF$3,AJ358&gt;$AF$3,AND((AK358&gt;$AF$3),$AF$7&gt;0)),1,0))</f>
        <v>#DIV/0!</v>
      </c>
      <c r="AN358" s="47"/>
      <c r="AO358" s="148"/>
      <c r="AP358" s="136"/>
      <c r="AQ358" s="89" t="e">
        <f>'Wind Calculations'!$AP358*LN(10/$AP$4)/LN($AP$5/$AP$4)</f>
        <v>#DIV/0!</v>
      </c>
      <c r="AR358" s="89" t="e">
        <f t="shared" si="116"/>
        <v>#DIV/0!</v>
      </c>
      <c r="AS358" s="89" t="e">
        <f t="shared" si="117"/>
        <v>#DIV/0!</v>
      </c>
      <c r="AT358" s="89" t="e">
        <f t="shared" si="118"/>
        <v>#DIV/0!</v>
      </c>
      <c r="AU358" s="89" t="e">
        <f t="shared" si="119"/>
        <v>#DIV/0!</v>
      </c>
      <c r="AV358" s="89" t="e">
        <f>IF('Emission Calculations'!$F$9="flat",IF(0.053*'Wind Calculations'!$AQ358&gt;$AP$3,58*('Wind Calculations'!$AQ358-$AP$3)^2+25*('Wind Calculations'!$AQ358-$AP$3),0),IF(AR358&gt;$AP$3,(58*(AR358-$AP$3)^2+25*(AR358-$AP$3))*$AP$7,0)+IF(AS358&gt;$AP$3,(58*(AS358-$AP$3)^2+25*(AS358-$AP$3))*$AQ$7,0)+IF(AT358&gt;$AP$3,(58*(AT358-$AP$3)^2+25*(AT358-$AP$3))*$AR$7,0)+IF(AU358&gt;$AP$3,(58*(AU358-$AP$3)^2+25*(AU358-$AP$3))*$AS$7,0))</f>
        <v>#DIV/0!</v>
      </c>
      <c r="AW358" s="89" t="e">
        <f>IF('Emission Calculations'!$F$9="flat",IF(0.056*'Wind Calculations'!$AQ358&gt;$AP$3,1,0),IF(OR(AR358&gt;$AP$3,AS358&gt;$AP$3,AT358&gt;$AP$3,AND((AU358&gt;$AP$3),$AP$7&gt;0)),1,0))</f>
        <v>#DIV/0!</v>
      </c>
    </row>
    <row r="359" spans="1:49">
      <c r="A359" s="148"/>
      <c r="B359" s="136"/>
      <c r="C359" s="89" t="e">
        <f>'Wind Calculations'!$B359*LN(10/$B$4)/LN($B$5/$B$4)</f>
        <v>#DIV/0!</v>
      </c>
      <c r="D359" s="89" t="e">
        <f t="shared" si="100"/>
        <v>#DIV/0!</v>
      </c>
      <c r="E359" s="89" t="e">
        <f t="shared" si="101"/>
        <v>#DIV/0!</v>
      </c>
      <c r="F359" s="89" t="e">
        <f t="shared" si="102"/>
        <v>#DIV/0!</v>
      </c>
      <c r="G359" s="89" t="e">
        <f t="shared" si="103"/>
        <v>#DIV/0!</v>
      </c>
      <c r="H359" s="138" t="e">
        <f>IF('Emission Calculations'!$B$9="flat",IF(0.053*'Wind Calculations'!$C359&gt;$B$3,58*('Wind Calculations'!$C359-$B$3)^2+25*('Wind Calculations'!$C359-$B$3),0),IF(D359&gt;$B$3,(58*(D359-$B$3)^2+25*(D359-$B$3))*$B$7,0)+IF(E359&gt;$B$3,(58*(E359-$B$3)^2+25*(E359-$B$3))*$C$7,0)+IF(F359&gt;$B$3,(58*(F359-$B$3)^2+25*(F359-$B$3))*$D$7,0)+IF(G359&gt;$B$3,(58*(G359-$B$3)^2+25*(G359-$B$3))*$E$7,0))</f>
        <v>#DIV/0!</v>
      </c>
      <c r="I359" s="138" t="e">
        <f>IF('Emission Calculations'!$B$9="flat",IF(0.056*'Wind Calculations'!$C359&gt;$B$3,1,0),IF(OR(D359&gt;$B$3,E359&gt;$B$3,F359&gt;$B$3,AND((G359&gt;$B$3),$B$7&gt;0)),1,0))</f>
        <v>#DIV/0!</v>
      </c>
      <c r="J359" s="139"/>
      <c r="K359" s="148"/>
      <c r="L359" s="136"/>
      <c r="M359" s="89" t="e">
        <f>'Wind Calculations'!$L359*LN(10/$L$4)/LN($L$5/$L$4)</f>
        <v>#DIV/0!</v>
      </c>
      <c r="N359" s="89" t="e">
        <f t="shared" si="104"/>
        <v>#DIV/0!</v>
      </c>
      <c r="O359" s="89" t="e">
        <f t="shared" si="105"/>
        <v>#DIV/0!</v>
      </c>
      <c r="P359" s="89" t="e">
        <f t="shared" si="106"/>
        <v>#DIV/0!</v>
      </c>
      <c r="Q359" s="89" t="e">
        <f t="shared" si="107"/>
        <v>#DIV/0!</v>
      </c>
      <c r="R359" s="89" t="e">
        <f>IF('Emission Calculations'!$C$9="flat",IF(0.053*'Wind Calculations'!$M359&gt;$L$3,58*('Wind Calculations'!$M359-$L$3)^2+25*('Wind Calculations'!$M359-$L$3),0),IF(N359&gt;$L$3,(58*(N359-$L$3)^2+25*(N359-$L$3))*$L$7,0)+IF(O359&gt;$L$3,(58*(O359-$L$3)^2+25*(O359-$L$3))*$M$7,0)+IF(P359&gt;$L$3,(58*(P359-$L$3)^2+25*(P359-$L$3))*$N$7,0)+IF(Q359&gt;$L$3,(58*(Q359-$L$3)^2+25*(Q359-$L$3))*$O$7,0))</f>
        <v>#DIV/0!</v>
      </c>
      <c r="S359" s="89" t="e">
        <f>IF('Emission Calculations'!$C$9="flat",IF(0.056*'Wind Calculations'!$M359&gt;$L$3,1,0),IF(OR(N359&gt;$L$3,O359&gt;$L$3,P359&gt;$L$3,AND((Q359&gt;$L$3),$L$7&gt;0)),1,0))</f>
        <v>#DIV/0!</v>
      </c>
      <c r="T359" s="47"/>
      <c r="U359" s="148"/>
      <c r="V359" s="136"/>
      <c r="W359" s="89" t="e">
        <f>'Wind Calculations'!$V359*LN(10/$V$4)/LN($V$5/$V$4)</f>
        <v>#DIV/0!</v>
      </c>
      <c r="X359" s="89" t="e">
        <f t="shared" si="108"/>
        <v>#DIV/0!</v>
      </c>
      <c r="Y359" s="89" t="e">
        <f t="shared" si="109"/>
        <v>#DIV/0!</v>
      </c>
      <c r="Z359" s="89" t="e">
        <f t="shared" si="110"/>
        <v>#DIV/0!</v>
      </c>
      <c r="AA359" s="89" t="e">
        <f t="shared" si="111"/>
        <v>#DIV/0!</v>
      </c>
      <c r="AB359" s="89" t="e">
        <f>IF('Emission Calculations'!$D$9="flat",IF(0.053*'Wind Calculations'!$W359&gt;$V$3,58*('Wind Calculations'!$W359-$L$3)^2+25*('Wind Calculations'!$W359-$L$3),0),IF(X359&gt;$L$3,(58*(X359-$L$3)^2+25*(X359-$L$3))*$V$7,0)+IF(Y359&gt;$V$3,(58*(Y359-$V$3)^2+25*(Y359-$V$3))*$W$7,0)+IF(Z359&gt;$V$3,(58*(Z359-$V$3)^2+25*(Z359-$V$3))*$X$7,0)+IF(AA359&gt;$V$3,(58*(AA359-$V$3)^2+25*(AA359-$V$3))*$Y$7,0))</f>
        <v>#DIV/0!</v>
      </c>
      <c r="AC359" s="89" t="e">
        <f>IF('Emission Calculations'!$D$9="flat",IF(0.056*'Wind Calculations'!$W359&gt;$V$3,1,0),IF(OR(X359&gt;$V$3,Y359&gt;$V$3,Z359&gt;$V$3,AND((AA359&gt;$V$3),$V$7&gt;0)),1,0))</f>
        <v>#DIV/0!</v>
      </c>
      <c r="AD359" s="47"/>
      <c r="AE359" s="148"/>
      <c r="AF359" s="136"/>
      <c r="AG359" s="89" t="e">
        <f>'Wind Calculations'!$AF359*LN(10/$AF$4)/LN($AF$5/$AF$4)</f>
        <v>#DIV/0!</v>
      </c>
      <c r="AH359" s="89" t="e">
        <f t="shared" si="112"/>
        <v>#DIV/0!</v>
      </c>
      <c r="AI359" s="89" t="e">
        <f t="shared" si="113"/>
        <v>#DIV/0!</v>
      </c>
      <c r="AJ359" s="89" t="e">
        <f t="shared" si="114"/>
        <v>#DIV/0!</v>
      </c>
      <c r="AK359" s="89" t="e">
        <f t="shared" si="115"/>
        <v>#DIV/0!</v>
      </c>
      <c r="AL359" s="89" t="e">
        <f>IF('Emission Calculations'!$E$9="flat",IF(0.053*'Wind Calculations'!$AG359&gt;$AF$3,58*('Wind Calculations'!$AG359-$AF$3)^2+25*('Wind Calculations'!$AG359-$AF$3),0),IF(AH359&gt;$AF$3,(58*(AH359-$AF$3)^2+25*(AH359-$AF$3))*$AF$7,0)+IF(AI359&gt;$AF$3,(58*(AI359-$AF$3)^2+25*(AI359-$AF$3))*$AG$7,0)+IF(AJ359&gt;$AF$3,(58*(AJ359-$AF$3)^2+25*(AJ359-$AF$3))*$AH$7,0)+IF(AK359&gt;$AF$3,(58*(AK359-$AF$3)^2+25*(AK359-$AF$3))*$AI$7,0))</f>
        <v>#DIV/0!</v>
      </c>
      <c r="AM359" s="89" t="e">
        <f>IF('Emission Calculations'!$E$9="flat",IF(0.056*'Wind Calculations'!$AG359&gt;$AF$3,1,0),IF(OR(AH359&gt;$AF$3,AI359&gt;$AF$3,AJ359&gt;$AF$3,AND((AK359&gt;$AF$3),$AF$7&gt;0)),1,0))</f>
        <v>#DIV/0!</v>
      </c>
      <c r="AN359" s="47"/>
      <c r="AO359" s="148"/>
      <c r="AP359" s="136"/>
      <c r="AQ359" s="89" t="e">
        <f>'Wind Calculations'!$AP359*LN(10/$AP$4)/LN($AP$5/$AP$4)</f>
        <v>#DIV/0!</v>
      </c>
      <c r="AR359" s="89" t="e">
        <f t="shared" si="116"/>
        <v>#DIV/0!</v>
      </c>
      <c r="AS359" s="89" t="e">
        <f t="shared" si="117"/>
        <v>#DIV/0!</v>
      </c>
      <c r="AT359" s="89" t="e">
        <f t="shared" si="118"/>
        <v>#DIV/0!</v>
      </c>
      <c r="AU359" s="89" t="e">
        <f t="shared" si="119"/>
        <v>#DIV/0!</v>
      </c>
      <c r="AV359" s="89" t="e">
        <f>IF('Emission Calculations'!$F$9="flat",IF(0.053*'Wind Calculations'!$AQ359&gt;$AP$3,58*('Wind Calculations'!$AQ359-$AP$3)^2+25*('Wind Calculations'!$AQ359-$AP$3),0),IF(AR359&gt;$AP$3,(58*(AR359-$AP$3)^2+25*(AR359-$AP$3))*$AP$7,0)+IF(AS359&gt;$AP$3,(58*(AS359-$AP$3)^2+25*(AS359-$AP$3))*$AQ$7,0)+IF(AT359&gt;$AP$3,(58*(AT359-$AP$3)^2+25*(AT359-$AP$3))*$AR$7,0)+IF(AU359&gt;$AP$3,(58*(AU359-$AP$3)^2+25*(AU359-$AP$3))*$AS$7,0))</f>
        <v>#DIV/0!</v>
      </c>
      <c r="AW359" s="89" t="e">
        <f>IF('Emission Calculations'!$F$9="flat",IF(0.056*'Wind Calculations'!$AQ359&gt;$AP$3,1,0),IF(OR(AR359&gt;$AP$3,AS359&gt;$AP$3,AT359&gt;$AP$3,AND((AU359&gt;$AP$3),$AP$7&gt;0)),1,0))</f>
        <v>#DIV/0!</v>
      </c>
    </row>
    <row r="360" spans="1:49">
      <c r="A360" s="148"/>
      <c r="B360" s="136"/>
      <c r="C360" s="89" t="e">
        <f>'Wind Calculations'!$B360*LN(10/$B$4)/LN($B$5/$B$4)</f>
        <v>#DIV/0!</v>
      </c>
      <c r="D360" s="89" t="e">
        <f t="shared" si="100"/>
        <v>#DIV/0!</v>
      </c>
      <c r="E360" s="89" t="e">
        <f t="shared" si="101"/>
        <v>#DIV/0!</v>
      </c>
      <c r="F360" s="89" t="e">
        <f t="shared" si="102"/>
        <v>#DIV/0!</v>
      </c>
      <c r="G360" s="89" t="e">
        <f t="shared" si="103"/>
        <v>#DIV/0!</v>
      </c>
      <c r="H360" s="138" t="e">
        <f>IF('Emission Calculations'!$B$9="flat",IF(0.053*'Wind Calculations'!$C360&gt;$B$3,58*('Wind Calculations'!$C360-$B$3)^2+25*('Wind Calculations'!$C360-$B$3),0),IF(D360&gt;$B$3,(58*(D360-$B$3)^2+25*(D360-$B$3))*$B$7,0)+IF(E360&gt;$B$3,(58*(E360-$B$3)^2+25*(E360-$B$3))*$C$7,0)+IF(F360&gt;$B$3,(58*(F360-$B$3)^2+25*(F360-$B$3))*$D$7,0)+IF(G360&gt;$B$3,(58*(G360-$B$3)^2+25*(G360-$B$3))*$E$7,0))</f>
        <v>#DIV/0!</v>
      </c>
      <c r="I360" s="138" t="e">
        <f>IF('Emission Calculations'!$B$9="flat",IF(0.056*'Wind Calculations'!$C360&gt;$B$3,1,0),IF(OR(D360&gt;$B$3,E360&gt;$B$3,F360&gt;$B$3,AND((G360&gt;$B$3),$B$7&gt;0)),1,0))</f>
        <v>#DIV/0!</v>
      </c>
      <c r="J360" s="139"/>
      <c r="K360" s="148"/>
      <c r="L360" s="136"/>
      <c r="M360" s="89" t="e">
        <f>'Wind Calculations'!$L360*LN(10/$L$4)/LN($L$5/$L$4)</f>
        <v>#DIV/0!</v>
      </c>
      <c r="N360" s="89" t="e">
        <f t="shared" si="104"/>
        <v>#DIV/0!</v>
      </c>
      <c r="O360" s="89" t="e">
        <f t="shared" si="105"/>
        <v>#DIV/0!</v>
      </c>
      <c r="P360" s="89" t="e">
        <f t="shared" si="106"/>
        <v>#DIV/0!</v>
      </c>
      <c r="Q360" s="89" t="e">
        <f t="shared" si="107"/>
        <v>#DIV/0!</v>
      </c>
      <c r="R360" s="89" t="e">
        <f>IF('Emission Calculations'!$C$9="flat",IF(0.053*'Wind Calculations'!$M360&gt;$L$3,58*('Wind Calculations'!$M360-$L$3)^2+25*('Wind Calculations'!$M360-$L$3),0),IF(N360&gt;$L$3,(58*(N360-$L$3)^2+25*(N360-$L$3))*$L$7,0)+IF(O360&gt;$L$3,(58*(O360-$L$3)^2+25*(O360-$L$3))*$M$7,0)+IF(P360&gt;$L$3,(58*(P360-$L$3)^2+25*(P360-$L$3))*$N$7,0)+IF(Q360&gt;$L$3,(58*(Q360-$L$3)^2+25*(Q360-$L$3))*$O$7,0))</f>
        <v>#DIV/0!</v>
      </c>
      <c r="S360" s="89" t="e">
        <f>IF('Emission Calculations'!$C$9="flat",IF(0.056*'Wind Calculations'!$M360&gt;$L$3,1,0),IF(OR(N360&gt;$L$3,O360&gt;$L$3,P360&gt;$L$3,AND((Q360&gt;$L$3),$L$7&gt;0)),1,0))</f>
        <v>#DIV/0!</v>
      </c>
      <c r="T360" s="47"/>
      <c r="U360" s="148"/>
      <c r="V360" s="136"/>
      <c r="W360" s="89" t="e">
        <f>'Wind Calculations'!$V360*LN(10/$V$4)/LN($V$5/$V$4)</f>
        <v>#DIV/0!</v>
      </c>
      <c r="X360" s="89" t="e">
        <f t="shared" si="108"/>
        <v>#DIV/0!</v>
      </c>
      <c r="Y360" s="89" t="e">
        <f t="shared" si="109"/>
        <v>#DIV/0!</v>
      </c>
      <c r="Z360" s="89" t="e">
        <f t="shared" si="110"/>
        <v>#DIV/0!</v>
      </c>
      <c r="AA360" s="89" t="e">
        <f t="shared" si="111"/>
        <v>#DIV/0!</v>
      </c>
      <c r="AB360" s="89" t="e">
        <f>IF('Emission Calculations'!$D$9="flat",IF(0.053*'Wind Calculations'!$W360&gt;$V$3,58*('Wind Calculations'!$W360-$L$3)^2+25*('Wind Calculations'!$W360-$L$3),0),IF(X360&gt;$L$3,(58*(X360-$L$3)^2+25*(X360-$L$3))*$V$7,0)+IF(Y360&gt;$V$3,(58*(Y360-$V$3)^2+25*(Y360-$V$3))*$W$7,0)+IF(Z360&gt;$V$3,(58*(Z360-$V$3)^2+25*(Z360-$V$3))*$X$7,0)+IF(AA360&gt;$V$3,(58*(AA360-$V$3)^2+25*(AA360-$V$3))*$Y$7,0))</f>
        <v>#DIV/0!</v>
      </c>
      <c r="AC360" s="89" t="e">
        <f>IF('Emission Calculations'!$D$9="flat",IF(0.056*'Wind Calculations'!$W360&gt;$V$3,1,0),IF(OR(X360&gt;$V$3,Y360&gt;$V$3,Z360&gt;$V$3,AND((AA360&gt;$V$3),$V$7&gt;0)),1,0))</f>
        <v>#DIV/0!</v>
      </c>
      <c r="AD360" s="47"/>
      <c r="AE360" s="148"/>
      <c r="AF360" s="136"/>
      <c r="AG360" s="89" t="e">
        <f>'Wind Calculations'!$AF360*LN(10/$AF$4)/LN($AF$5/$AF$4)</f>
        <v>#DIV/0!</v>
      </c>
      <c r="AH360" s="89" t="e">
        <f t="shared" si="112"/>
        <v>#DIV/0!</v>
      </c>
      <c r="AI360" s="89" t="e">
        <f t="shared" si="113"/>
        <v>#DIV/0!</v>
      </c>
      <c r="AJ360" s="89" t="e">
        <f t="shared" si="114"/>
        <v>#DIV/0!</v>
      </c>
      <c r="AK360" s="89" t="e">
        <f t="shared" si="115"/>
        <v>#DIV/0!</v>
      </c>
      <c r="AL360" s="89" t="e">
        <f>IF('Emission Calculations'!$E$9="flat",IF(0.053*'Wind Calculations'!$AG360&gt;$AF$3,58*('Wind Calculations'!$AG360-$AF$3)^2+25*('Wind Calculations'!$AG360-$AF$3),0),IF(AH360&gt;$AF$3,(58*(AH360-$AF$3)^2+25*(AH360-$AF$3))*$AF$7,0)+IF(AI360&gt;$AF$3,(58*(AI360-$AF$3)^2+25*(AI360-$AF$3))*$AG$7,0)+IF(AJ360&gt;$AF$3,(58*(AJ360-$AF$3)^2+25*(AJ360-$AF$3))*$AH$7,0)+IF(AK360&gt;$AF$3,(58*(AK360-$AF$3)^2+25*(AK360-$AF$3))*$AI$7,0))</f>
        <v>#DIV/0!</v>
      </c>
      <c r="AM360" s="89" t="e">
        <f>IF('Emission Calculations'!$E$9="flat",IF(0.056*'Wind Calculations'!$AG360&gt;$AF$3,1,0),IF(OR(AH360&gt;$AF$3,AI360&gt;$AF$3,AJ360&gt;$AF$3,AND((AK360&gt;$AF$3),$AF$7&gt;0)),1,0))</f>
        <v>#DIV/0!</v>
      </c>
      <c r="AN360" s="47"/>
      <c r="AO360" s="148"/>
      <c r="AP360" s="136"/>
      <c r="AQ360" s="89" t="e">
        <f>'Wind Calculations'!$AP360*LN(10/$AP$4)/LN($AP$5/$AP$4)</f>
        <v>#DIV/0!</v>
      </c>
      <c r="AR360" s="89" t="e">
        <f t="shared" si="116"/>
        <v>#DIV/0!</v>
      </c>
      <c r="AS360" s="89" t="e">
        <f t="shared" si="117"/>
        <v>#DIV/0!</v>
      </c>
      <c r="AT360" s="89" t="e">
        <f t="shared" si="118"/>
        <v>#DIV/0!</v>
      </c>
      <c r="AU360" s="89" t="e">
        <f t="shared" si="119"/>
        <v>#DIV/0!</v>
      </c>
      <c r="AV360" s="89" t="e">
        <f>IF('Emission Calculations'!$F$9="flat",IF(0.053*'Wind Calculations'!$AQ360&gt;$AP$3,58*('Wind Calculations'!$AQ360-$AP$3)^2+25*('Wind Calculations'!$AQ360-$AP$3),0),IF(AR360&gt;$AP$3,(58*(AR360-$AP$3)^2+25*(AR360-$AP$3))*$AP$7,0)+IF(AS360&gt;$AP$3,(58*(AS360-$AP$3)^2+25*(AS360-$AP$3))*$AQ$7,0)+IF(AT360&gt;$AP$3,(58*(AT360-$AP$3)^2+25*(AT360-$AP$3))*$AR$7,0)+IF(AU360&gt;$AP$3,(58*(AU360-$AP$3)^2+25*(AU360-$AP$3))*$AS$7,0))</f>
        <v>#DIV/0!</v>
      </c>
      <c r="AW360" s="89" t="e">
        <f>IF('Emission Calculations'!$F$9="flat",IF(0.056*'Wind Calculations'!$AQ360&gt;$AP$3,1,0),IF(OR(AR360&gt;$AP$3,AS360&gt;$AP$3,AT360&gt;$AP$3,AND((AU360&gt;$AP$3),$AP$7&gt;0)),1,0))</f>
        <v>#DIV/0!</v>
      </c>
    </row>
    <row r="361" spans="1:49">
      <c r="A361" s="148"/>
      <c r="B361" s="136"/>
      <c r="C361" s="89" t="e">
        <f>'Wind Calculations'!$B361*LN(10/$B$4)/LN($B$5/$B$4)</f>
        <v>#DIV/0!</v>
      </c>
      <c r="D361" s="89" t="e">
        <f t="shared" si="100"/>
        <v>#DIV/0!</v>
      </c>
      <c r="E361" s="89" t="e">
        <f t="shared" si="101"/>
        <v>#DIV/0!</v>
      </c>
      <c r="F361" s="89" t="e">
        <f t="shared" si="102"/>
        <v>#DIV/0!</v>
      </c>
      <c r="G361" s="89" t="e">
        <f t="shared" si="103"/>
        <v>#DIV/0!</v>
      </c>
      <c r="H361" s="138" t="e">
        <f>IF('Emission Calculations'!$B$9="flat",IF(0.053*'Wind Calculations'!$C361&gt;$B$3,58*('Wind Calculations'!$C361-$B$3)^2+25*('Wind Calculations'!$C361-$B$3),0),IF(D361&gt;$B$3,(58*(D361-$B$3)^2+25*(D361-$B$3))*$B$7,0)+IF(E361&gt;$B$3,(58*(E361-$B$3)^2+25*(E361-$B$3))*$C$7,0)+IF(F361&gt;$B$3,(58*(F361-$B$3)^2+25*(F361-$B$3))*$D$7,0)+IF(G361&gt;$B$3,(58*(G361-$B$3)^2+25*(G361-$B$3))*$E$7,0))</f>
        <v>#DIV/0!</v>
      </c>
      <c r="I361" s="138" t="e">
        <f>IF('Emission Calculations'!$B$9="flat",IF(0.056*'Wind Calculations'!$C361&gt;$B$3,1,0),IF(OR(D361&gt;$B$3,E361&gt;$B$3,F361&gt;$B$3,AND((G361&gt;$B$3),$B$7&gt;0)),1,0))</f>
        <v>#DIV/0!</v>
      </c>
      <c r="J361" s="139"/>
      <c r="K361" s="148"/>
      <c r="L361" s="136"/>
      <c r="M361" s="89" t="e">
        <f>'Wind Calculations'!$L361*LN(10/$L$4)/LN($L$5/$L$4)</f>
        <v>#DIV/0!</v>
      </c>
      <c r="N361" s="89" t="e">
        <f t="shared" si="104"/>
        <v>#DIV/0!</v>
      </c>
      <c r="O361" s="89" t="e">
        <f t="shared" si="105"/>
        <v>#DIV/0!</v>
      </c>
      <c r="P361" s="89" t="e">
        <f t="shared" si="106"/>
        <v>#DIV/0!</v>
      </c>
      <c r="Q361" s="89" t="e">
        <f t="shared" si="107"/>
        <v>#DIV/0!</v>
      </c>
      <c r="R361" s="89" t="e">
        <f>IF('Emission Calculations'!$C$9="flat",IF(0.053*'Wind Calculations'!$M361&gt;$L$3,58*('Wind Calculations'!$M361-$L$3)^2+25*('Wind Calculations'!$M361-$L$3),0),IF(N361&gt;$L$3,(58*(N361-$L$3)^2+25*(N361-$L$3))*$L$7,0)+IF(O361&gt;$L$3,(58*(O361-$L$3)^2+25*(O361-$L$3))*$M$7,0)+IF(P361&gt;$L$3,(58*(P361-$L$3)^2+25*(P361-$L$3))*$N$7,0)+IF(Q361&gt;$L$3,(58*(Q361-$L$3)^2+25*(Q361-$L$3))*$O$7,0))</f>
        <v>#DIV/0!</v>
      </c>
      <c r="S361" s="89" t="e">
        <f>IF('Emission Calculations'!$C$9="flat",IF(0.056*'Wind Calculations'!$M361&gt;$L$3,1,0),IF(OR(N361&gt;$L$3,O361&gt;$L$3,P361&gt;$L$3,AND((Q361&gt;$L$3),$L$7&gt;0)),1,0))</f>
        <v>#DIV/0!</v>
      </c>
      <c r="T361" s="47"/>
      <c r="U361" s="148"/>
      <c r="V361" s="136"/>
      <c r="W361" s="89" t="e">
        <f>'Wind Calculations'!$V361*LN(10/$V$4)/LN($V$5/$V$4)</f>
        <v>#DIV/0!</v>
      </c>
      <c r="X361" s="89" t="e">
        <f t="shared" si="108"/>
        <v>#DIV/0!</v>
      </c>
      <c r="Y361" s="89" t="e">
        <f t="shared" si="109"/>
        <v>#DIV/0!</v>
      </c>
      <c r="Z361" s="89" t="e">
        <f t="shared" si="110"/>
        <v>#DIV/0!</v>
      </c>
      <c r="AA361" s="89" t="e">
        <f t="shared" si="111"/>
        <v>#DIV/0!</v>
      </c>
      <c r="AB361" s="89" t="e">
        <f>IF('Emission Calculations'!$D$9="flat",IF(0.053*'Wind Calculations'!$W361&gt;$V$3,58*('Wind Calculations'!$W361-$L$3)^2+25*('Wind Calculations'!$W361-$L$3),0),IF(X361&gt;$L$3,(58*(X361-$L$3)^2+25*(X361-$L$3))*$V$7,0)+IF(Y361&gt;$V$3,(58*(Y361-$V$3)^2+25*(Y361-$V$3))*$W$7,0)+IF(Z361&gt;$V$3,(58*(Z361-$V$3)^2+25*(Z361-$V$3))*$X$7,0)+IF(AA361&gt;$V$3,(58*(AA361-$V$3)^2+25*(AA361-$V$3))*$Y$7,0))</f>
        <v>#DIV/0!</v>
      </c>
      <c r="AC361" s="89" t="e">
        <f>IF('Emission Calculations'!$D$9="flat",IF(0.056*'Wind Calculations'!$W361&gt;$V$3,1,0),IF(OR(X361&gt;$V$3,Y361&gt;$V$3,Z361&gt;$V$3,AND((AA361&gt;$V$3),$V$7&gt;0)),1,0))</f>
        <v>#DIV/0!</v>
      </c>
      <c r="AD361" s="47"/>
      <c r="AE361" s="148"/>
      <c r="AF361" s="136"/>
      <c r="AG361" s="89" t="e">
        <f>'Wind Calculations'!$AF361*LN(10/$AF$4)/LN($AF$5/$AF$4)</f>
        <v>#DIV/0!</v>
      </c>
      <c r="AH361" s="89" t="e">
        <f t="shared" si="112"/>
        <v>#DIV/0!</v>
      </c>
      <c r="AI361" s="89" t="e">
        <f t="shared" si="113"/>
        <v>#DIV/0!</v>
      </c>
      <c r="AJ361" s="89" t="e">
        <f t="shared" si="114"/>
        <v>#DIV/0!</v>
      </c>
      <c r="AK361" s="89" t="e">
        <f t="shared" si="115"/>
        <v>#DIV/0!</v>
      </c>
      <c r="AL361" s="89" t="e">
        <f>IF('Emission Calculations'!$E$9="flat",IF(0.053*'Wind Calculations'!$AG361&gt;$AF$3,58*('Wind Calculations'!$AG361-$AF$3)^2+25*('Wind Calculations'!$AG361-$AF$3),0),IF(AH361&gt;$AF$3,(58*(AH361-$AF$3)^2+25*(AH361-$AF$3))*$AF$7,0)+IF(AI361&gt;$AF$3,(58*(AI361-$AF$3)^2+25*(AI361-$AF$3))*$AG$7,0)+IF(AJ361&gt;$AF$3,(58*(AJ361-$AF$3)^2+25*(AJ361-$AF$3))*$AH$7,0)+IF(AK361&gt;$AF$3,(58*(AK361-$AF$3)^2+25*(AK361-$AF$3))*$AI$7,0))</f>
        <v>#DIV/0!</v>
      </c>
      <c r="AM361" s="89" t="e">
        <f>IF('Emission Calculations'!$E$9="flat",IF(0.056*'Wind Calculations'!$AG361&gt;$AF$3,1,0),IF(OR(AH361&gt;$AF$3,AI361&gt;$AF$3,AJ361&gt;$AF$3,AND((AK361&gt;$AF$3),$AF$7&gt;0)),1,0))</f>
        <v>#DIV/0!</v>
      </c>
      <c r="AN361" s="47"/>
      <c r="AO361" s="148"/>
      <c r="AP361" s="136"/>
      <c r="AQ361" s="89" t="e">
        <f>'Wind Calculations'!$AP361*LN(10/$AP$4)/LN($AP$5/$AP$4)</f>
        <v>#DIV/0!</v>
      </c>
      <c r="AR361" s="89" t="e">
        <f t="shared" si="116"/>
        <v>#DIV/0!</v>
      </c>
      <c r="AS361" s="89" t="e">
        <f t="shared" si="117"/>
        <v>#DIV/0!</v>
      </c>
      <c r="AT361" s="89" t="e">
        <f t="shared" si="118"/>
        <v>#DIV/0!</v>
      </c>
      <c r="AU361" s="89" t="e">
        <f t="shared" si="119"/>
        <v>#DIV/0!</v>
      </c>
      <c r="AV361" s="89" t="e">
        <f>IF('Emission Calculations'!$F$9="flat",IF(0.053*'Wind Calculations'!$AQ361&gt;$AP$3,58*('Wind Calculations'!$AQ361-$AP$3)^2+25*('Wind Calculations'!$AQ361-$AP$3),0),IF(AR361&gt;$AP$3,(58*(AR361-$AP$3)^2+25*(AR361-$AP$3))*$AP$7,0)+IF(AS361&gt;$AP$3,(58*(AS361-$AP$3)^2+25*(AS361-$AP$3))*$AQ$7,0)+IF(AT361&gt;$AP$3,(58*(AT361-$AP$3)^2+25*(AT361-$AP$3))*$AR$7,0)+IF(AU361&gt;$AP$3,(58*(AU361-$AP$3)^2+25*(AU361-$AP$3))*$AS$7,0))</f>
        <v>#DIV/0!</v>
      </c>
      <c r="AW361" s="89" t="e">
        <f>IF('Emission Calculations'!$F$9="flat",IF(0.056*'Wind Calculations'!$AQ361&gt;$AP$3,1,0),IF(OR(AR361&gt;$AP$3,AS361&gt;$AP$3,AT361&gt;$AP$3,AND((AU361&gt;$AP$3),$AP$7&gt;0)),1,0))</f>
        <v>#DIV/0!</v>
      </c>
    </row>
    <row r="362" spans="1:49">
      <c r="A362" s="148"/>
      <c r="B362" s="136"/>
      <c r="C362" s="89" t="e">
        <f>'Wind Calculations'!$B362*LN(10/$B$4)/LN($B$5/$B$4)</f>
        <v>#DIV/0!</v>
      </c>
      <c r="D362" s="89" t="e">
        <f t="shared" si="100"/>
        <v>#DIV/0!</v>
      </c>
      <c r="E362" s="89" t="e">
        <f t="shared" si="101"/>
        <v>#DIV/0!</v>
      </c>
      <c r="F362" s="89" t="e">
        <f t="shared" si="102"/>
        <v>#DIV/0!</v>
      </c>
      <c r="G362" s="89" t="e">
        <f t="shared" si="103"/>
        <v>#DIV/0!</v>
      </c>
      <c r="H362" s="138" t="e">
        <f>IF('Emission Calculations'!$B$9="flat",IF(0.053*'Wind Calculations'!$C362&gt;$B$3,58*('Wind Calculations'!$C362-$B$3)^2+25*('Wind Calculations'!$C362-$B$3),0),IF(D362&gt;$B$3,(58*(D362-$B$3)^2+25*(D362-$B$3))*$B$7,0)+IF(E362&gt;$B$3,(58*(E362-$B$3)^2+25*(E362-$B$3))*$C$7,0)+IF(F362&gt;$B$3,(58*(F362-$B$3)^2+25*(F362-$B$3))*$D$7,0)+IF(G362&gt;$B$3,(58*(G362-$B$3)^2+25*(G362-$B$3))*$E$7,0))</f>
        <v>#DIV/0!</v>
      </c>
      <c r="I362" s="138" t="e">
        <f>IF('Emission Calculations'!$B$9="flat",IF(0.056*'Wind Calculations'!$C362&gt;$B$3,1,0),IF(OR(D362&gt;$B$3,E362&gt;$B$3,F362&gt;$B$3,AND((G362&gt;$B$3),$B$7&gt;0)),1,0))</f>
        <v>#DIV/0!</v>
      </c>
      <c r="J362" s="139"/>
      <c r="K362" s="148"/>
      <c r="L362" s="136"/>
      <c r="M362" s="89" t="e">
        <f>'Wind Calculations'!$L362*LN(10/$L$4)/LN($L$5/$L$4)</f>
        <v>#DIV/0!</v>
      </c>
      <c r="N362" s="89" t="e">
        <f t="shared" si="104"/>
        <v>#DIV/0!</v>
      </c>
      <c r="O362" s="89" t="e">
        <f t="shared" si="105"/>
        <v>#DIV/0!</v>
      </c>
      <c r="P362" s="89" t="e">
        <f t="shared" si="106"/>
        <v>#DIV/0!</v>
      </c>
      <c r="Q362" s="89" t="e">
        <f t="shared" si="107"/>
        <v>#DIV/0!</v>
      </c>
      <c r="R362" s="89" t="e">
        <f>IF('Emission Calculations'!$C$9="flat",IF(0.053*'Wind Calculations'!$M362&gt;$L$3,58*('Wind Calculations'!$M362-$L$3)^2+25*('Wind Calculations'!$M362-$L$3),0),IF(N362&gt;$L$3,(58*(N362-$L$3)^2+25*(N362-$L$3))*$L$7,0)+IF(O362&gt;$L$3,(58*(O362-$L$3)^2+25*(O362-$L$3))*$M$7,0)+IF(P362&gt;$L$3,(58*(P362-$L$3)^2+25*(P362-$L$3))*$N$7,0)+IF(Q362&gt;$L$3,(58*(Q362-$L$3)^2+25*(Q362-$L$3))*$O$7,0))</f>
        <v>#DIV/0!</v>
      </c>
      <c r="S362" s="89" t="e">
        <f>IF('Emission Calculations'!$C$9="flat",IF(0.056*'Wind Calculations'!$M362&gt;$L$3,1,0),IF(OR(N362&gt;$L$3,O362&gt;$L$3,P362&gt;$L$3,AND((Q362&gt;$L$3),$L$7&gt;0)),1,0))</f>
        <v>#DIV/0!</v>
      </c>
      <c r="T362" s="47"/>
      <c r="U362" s="148"/>
      <c r="V362" s="136"/>
      <c r="W362" s="89" t="e">
        <f>'Wind Calculations'!$V362*LN(10/$V$4)/LN($V$5/$V$4)</f>
        <v>#DIV/0!</v>
      </c>
      <c r="X362" s="89" t="e">
        <f t="shared" si="108"/>
        <v>#DIV/0!</v>
      </c>
      <c r="Y362" s="89" t="e">
        <f t="shared" si="109"/>
        <v>#DIV/0!</v>
      </c>
      <c r="Z362" s="89" t="e">
        <f t="shared" si="110"/>
        <v>#DIV/0!</v>
      </c>
      <c r="AA362" s="89" t="e">
        <f t="shared" si="111"/>
        <v>#DIV/0!</v>
      </c>
      <c r="AB362" s="89" t="e">
        <f>IF('Emission Calculations'!$D$9="flat",IF(0.053*'Wind Calculations'!$W362&gt;$V$3,58*('Wind Calculations'!$W362-$L$3)^2+25*('Wind Calculations'!$W362-$L$3),0),IF(X362&gt;$L$3,(58*(X362-$L$3)^2+25*(X362-$L$3))*$V$7,0)+IF(Y362&gt;$V$3,(58*(Y362-$V$3)^2+25*(Y362-$V$3))*$W$7,0)+IF(Z362&gt;$V$3,(58*(Z362-$V$3)^2+25*(Z362-$V$3))*$X$7,0)+IF(AA362&gt;$V$3,(58*(AA362-$V$3)^2+25*(AA362-$V$3))*$Y$7,0))</f>
        <v>#DIV/0!</v>
      </c>
      <c r="AC362" s="89" t="e">
        <f>IF('Emission Calculations'!$D$9="flat",IF(0.056*'Wind Calculations'!$W362&gt;$V$3,1,0),IF(OR(X362&gt;$V$3,Y362&gt;$V$3,Z362&gt;$V$3,AND((AA362&gt;$V$3),$V$7&gt;0)),1,0))</f>
        <v>#DIV/0!</v>
      </c>
      <c r="AD362" s="47"/>
      <c r="AE362" s="148"/>
      <c r="AF362" s="136"/>
      <c r="AG362" s="89" t="e">
        <f>'Wind Calculations'!$AF362*LN(10/$AF$4)/LN($AF$5/$AF$4)</f>
        <v>#DIV/0!</v>
      </c>
      <c r="AH362" s="89" t="e">
        <f t="shared" si="112"/>
        <v>#DIV/0!</v>
      </c>
      <c r="AI362" s="89" t="e">
        <f t="shared" si="113"/>
        <v>#DIV/0!</v>
      </c>
      <c r="AJ362" s="89" t="e">
        <f t="shared" si="114"/>
        <v>#DIV/0!</v>
      </c>
      <c r="AK362" s="89" t="e">
        <f t="shared" si="115"/>
        <v>#DIV/0!</v>
      </c>
      <c r="AL362" s="89" t="e">
        <f>IF('Emission Calculations'!$E$9="flat",IF(0.053*'Wind Calculations'!$AG362&gt;$AF$3,58*('Wind Calculations'!$AG362-$AF$3)^2+25*('Wind Calculations'!$AG362-$AF$3),0),IF(AH362&gt;$AF$3,(58*(AH362-$AF$3)^2+25*(AH362-$AF$3))*$AF$7,0)+IF(AI362&gt;$AF$3,(58*(AI362-$AF$3)^2+25*(AI362-$AF$3))*$AG$7,0)+IF(AJ362&gt;$AF$3,(58*(AJ362-$AF$3)^2+25*(AJ362-$AF$3))*$AH$7,0)+IF(AK362&gt;$AF$3,(58*(AK362-$AF$3)^2+25*(AK362-$AF$3))*$AI$7,0))</f>
        <v>#DIV/0!</v>
      </c>
      <c r="AM362" s="89" t="e">
        <f>IF('Emission Calculations'!$E$9="flat",IF(0.056*'Wind Calculations'!$AG362&gt;$AF$3,1,0),IF(OR(AH362&gt;$AF$3,AI362&gt;$AF$3,AJ362&gt;$AF$3,AND((AK362&gt;$AF$3),$AF$7&gt;0)),1,0))</f>
        <v>#DIV/0!</v>
      </c>
      <c r="AN362" s="47"/>
      <c r="AO362" s="148"/>
      <c r="AP362" s="136"/>
      <c r="AQ362" s="89" t="e">
        <f>'Wind Calculations'!$AP362*LN(10/$AP$4)/LN($AP$5/$AP$4)</f>
        <v>#DIV/0!</v>
      </c>
      <c r="AR362" s="89" t="e">
        <f t="shared" si="116"/>
        <v>#DIV/0!</v>
      </c>
      <c r="AS362" s="89" t="e">
        <f t="shared" si="117"/>
        <v>#DIV/0!</v>
      </c>
      <c r="AT362" s="89" t="e">
        <f t="shared" si="118"/>
        <v>#DIV/0!</v>
      </c>
      <c r="AU362" s="89" t="e">
        <f t="shared" si="119"/>
        <v>#DIV/0!</v>
      </c>
      <c r="AV362" s="89" t="e">
        <f>IF('Emission Calculations'!$F$9="flat",IF(0.053*'Wind Calculations'!$AQ362&gt;$AP$3,58*('Wind Calculations'!$AQ362-$AP$3)^2+25*('Wind Calculations'!$AQ362-$AP$3),0),IF(AR362&gt;$AP$3,(58*(AR362-$AP$3)^2+25*(AR362-$AP$3))*$AP$7,0)+IF(AS362&gt;$AP$3,(58*(AS362-$AP$3)^2+25*(AS362-$AP$3))*$AQ$7,0)+IF(AT362&gt;$AP$3,(58*(AT362-$AP$3)^2+25*(AT362-$AP$3))*$AR$7,0)+IF(AU362&gt;$AP$3,(58*(AU362-$AP$3)^2+25*(AU362-$AP$3))*$AS$7,0))</f>
        <v>#DIV/0!</v>
      </c>
      <c r="AW362" s="89" t="e">
        <f>IF('Emission Calculations'!$F$9="flat",IF(0.056*'Wind Calculations'!$AQ362&gt;$AP$3,1,0),IF(OR(AR362&gt;$AP$3,AS362&gt;$AP$3,AT362&gt;$AP$3,AND((AU362&gt;$AP$3),$AP$7&gt;0)),1,0))</f>
        <v>#DIV/0!</v>
      </c>
    </row>
    <row r="363" spans="1:49">
      <c r="A363" s="148"/>
      <c r="B363" s="136"/>
      <c r="C363" s="89" t="e">
        <f>'Wind Calculations'!$B363*LN(10/$B$4)/LN($B$5/$B$4)</f>
        <v>#DIV/0!</v>
      </c>
      <c r="D363" s="89" t="e">
        <f t="shared" si="100"/>
        <v>#DIV/0!</v>
      </c>
      <c r="E363" s="89" t="e">
        <f t="shared" si="101"/>
        <v>#DIV/0!</v>
      </c>
      <c r="F363" s="89" t="e">
        <f t="shared" si="102"/>
        <v>#DIV/0!</v>
      </c>
      <c r="G363" s="89" t="e">
        <f t="shared" si="103"/>
        <v>#DIV/0!</v>
      </c>
      <c r="H363" s="138" t="e">
        <f>IF('Emission Calculations'!$B$9="flat",IF(0.053*'Wind Calculations'!$C363&gt;$B$3,58*('Wind Calculations'!$C363-$B$3)^2+25*('Wind Calculations'!$C363-$B$3),0),IF(D363&gt;$B$3,(58*(D363-$B$3)^2+25*(D363-$B$3))*$B$7,0)+IF(E363&gt;$B$3,(58*(E363-$B$3)^2+25*(E363-$B$3))*$C$7,0)+IF(F363&gt;$B$3,(58*(F363-$B$3)^2+25*(F363-$B$3))*$D$7,0)+IF(G363&gt;$B$3,(58*(G363-$B$3)^2+25*(G363-$B$3))*$E$7,0))</f>
        <v>#DIV/0!</v>
      </c>
      <c r="I363" s="138" t="e">
        <f>IF('Emission Calculations'!$B$9="flat",IF(0.056*'Wind Calculations'!$C363&gt;$B$3,1,0),IF(OR(D363&gt;$B$3,E363&gt;$B$3,F363&gt;$B$3,AND((G363&gt;$B$3),$B$7&gt;0)),1,0))</f>
        <v>#DIV/0!</v>
      </c>
      <c r="J363" s="139"/>
      <c r="K363" s="148"/>
      <c r="L363" s="136"/>
      <c r="M363" s="89" t="e">
        <f>'Wind Calculations'!$L363*LN(10/$L$4)/LN($L$5/$L$4)</f>
        <v>#DIV/0!</v>
      </c>
      <c r="N363" s="89" t="e">
        <f t="shared" si="104"/>
        <v>#DIV/0!</v>
      </c>
      <c r="O363" s="89" t="e">
        <f t="shared" si="105"/>
        <v>#DIV/0!</v>
      </c>
      <c r="P363" s="89" t="e">
        <f t="shared" si="106"/>
        <v>#DIV/0!</v>
      </c>
      <c r="Q363" s="89" t="e">
        <f t="shared" si="107"/>
        <v>#DIV/0!</v>
      </c>
      <c r="R363" s="89" t="e">
        <f>IF('Emission Calculations'!$C$9="flat",IF(0.053*'Wind Calculations'!$M363&gt;$L$3,58*('Wind Calculations'!$M363-$L$3)^2+25*('Wind Calculations'!$M363-$L$3),0),IF(N363&gt;$L$3,(58*(N363-$L$3)^2+25*(N363-$L$3))*$L$7,0)+IF(O363&gt;$L$3,(58*(O363-$L$3)^2+25*(O363-$L$3))*$M$7,0)+IF(P363&gt;$L$3,(58*(P363-$L$3)^2+25*(P363-$L$3))*$N$7,0)+IF(Q363&gt;$L$3,(58*(Q363-$L$3)^2+25*(Q363-$L$3))*$O$7,0))</f>
        <v>#DIV/0!</v>
      </c>
      <c r="S363" s="89" t="e">
        <f>IF('Emission Calculations'!$C$9="flat",IF(0.056*'Wind Calculations'!$M363&gt;$L$3,1,0),IF(OR(N363&gt;$L$3,O363&gt;$L$3,P363&gt;$L$3,AND((Q363&gt;$L$3),$L$7&gt;0)),1,0))</f>
        <v>#DIV/0!</v>
      </c>
      <c r="T363" s="47"/>
      <c r="U363" s="148"/>
      <c r="V363" s="136"/>
      <c r="W363" s="89" t="e">
        <f>'Wind Calculations'!$V363*LN(10/$V$4)/LN($V$5/$V$4)</f>
        <v>#DIV/0!</v>
      </c>
      <c r="X363" s="89" t="e">
        <f t="shared" si="108"/>
        <v>#DIV/0!</v>
      </c>
      <c r="Y363" s="89" t="e">
        <f t="shared" si="109"/>
        <v>#DIV/0!</v>
      </c>
      <c r="Z363" s="89" t="e">
        <f t="shared" si="110"/>
        <v>#DIV/0!</v>
      </c>
      <c r="AA363" s="89" t="e">
        <f t="shared" si="111"/>
        <v>#DIV/0!</v>
      </c>
      <c r="AB363" s="89" t="e">
        <f>IF('Emission Calculations'!$D$9="flat",IF(0.053*'Wind Calculations'!$W363&gt;$V$3,58*('Wind Calculations'!$W363-$L$3)^2+25*('Wind Calculations'!$W363-$L$3),0),IF(X363&gt;$L$3,(58*(X363-$L$3)^2+25*(X363-$L$3))*$V$7,0)+IF(Y363&gt;$V$3,(58*(Y363-$V$3)^2+25*(Y363-$V$3))*$W$7,0)+IF(Z363&gt;$V$3,(58*(Z363-$V$3)^2+25*(Z363-$V$3))*$X$7,0)+IF(AA363&gt;$V$3,(58*(AA363-$V$3)^2+25*(AA363-$V$3))*$Y$7,0))</f>
        <v>#DIV/0!</v>
      </c>
      <c r="AC363" s="89" t="e">
        <f>IF('Emission Calculations'!$D$9="flat",IF(0.056*'Wind Calculations'!$W363&gt;$V$3,1,0),IF(OR(X363&gt;$V$3,Y363&gt;$V$3,Z363&gt;$V$3,AND((AA363&gt;$V$3),$V$7&gt;0)),1,0))</f>
        <v>#DIV/0!</v>
      </c>
      <c r="AD363" s="47"/>
      <c r="AE363" s="148"/>
      <c r="AF363" s="136"/>
      <c r="AG363" s="89" t="e">
        <f>'Wind Calculations'!$AF363*LN(10/$AF$4)/LN($AF$5/$AF$4)</f>
        <v>#DIV/0!</v>
      </c>
      <c r="AH363" s="89" t="e">
        <f t="shared" si="112"/>
        <v>#DIV/0!</v>
      </c>
      <c r="AI363" s="89" t="e">
        <f t="shared" si="113"/>
        <v>#DIV/0!</v>
      </c>
      <c r="AJ363" s="89" t="e">
        <f t="shared" si="114"/>
        <v>#DIV/0!</v>
      </c>
      <c r="AK363" s="89" t="e">
        <f t="shared" si="115"/>
        <v>#DIV/0!</v>
      </c>
      <c r="AL363" s="89" t="e">
        <f>IF('Emission Calculations'!$E$9="flat",IF(0.053*'Wind Calculations'!$AG363&gt;$AF$3,58*('Wind Calculations'!$AG363-$AF$3)^2+25*('Wind Calculations'!$AG363-$AF$3),0),IF(AH363&gt;$AF$3,(58*(AH363-$AF$3)^2+25*(AH363-$AF$3))*$AF$7,0)+IF(AI363&gt;$AF$3,(58*(AI363-$AF$3)^2+25*(AI363-$AF$3))*$AG$7,0)+IF(AJ363&gt;$AF$3,(58*(AJ363-$AF$3)^2+25*(AJ363-$AF$3))*$AH$7,0)+IF(AK363&gt;$AF$3,(58*(AK363-$AF$3)^2+25*(AK363-$AF$3))*$AI$7,0))</f>
        <v>#DIV/0!</v>
      </c>
      <c r="AM363" s="89" t="e">
        <f>IF('Emission Calculations'!$E$9="flat",IF(0.056*'Wind Calculations'!$AG363&gt;$AF$3,1,0),IF(OR(AH363&gt;$AF$3,AI363&gt;$AF$3,AJ363&gt;$AF$3,AND((AK363&gt;$AF$3),$AF$7&gt;0)),1,0))</f>
        <v>#DIV/0!</v>
      </c>
      <c r="AN363" s="47"/>
      <c r="AO363" s="148"/>
      <c r="AP363" s="136"/>
      <c r="AQ363" s="89" t="e">
        <f>'Wind Calculations'!$AP363*LN(10/$AP$4)/LN($AP$5/$AP$4)</f>
        <v>#DIV/0!</v>
      </c>
      <c r="AR363" s="89" t="e">
        <f t="shared" si="116"/>
        <v>#DIV/0!</v>
      </c>
      <c r="AS363" s="89" t="e">
        <f t="shared" si="117"/>
        <v>#DIV/0!</v>
      </c>
      <c r="AT363" s="89" t="e">
        <f t="shared" si="118"/>
        <v>#DIV/0!</v>
      </c>
      <c r="AU363" s="89" t="e">
        <f t="shared" si="119"/>
        <v>#DIV/0!</v>
      </c>
      <c r="AV363" s="89" t="e">
        <f>IF('Emission Calculations'!$F$9="flat",IF(0.053*'Wind Calculations'!$AQ363&gt;$AP$3,58*('Wind Calculations'!$AQ363-$AP$3)^2+25*('Wind Calculations'!$AQ363-$AP$3),0),IF(AR363&gt;$AP$3,(58*(AR363-$AP$3)^2+25*(AR363-$AP$3))*$AP$7,0)+IF(AS363&gt;$AP$3,(58*(AS363-$AP$3)^2+25*(AS363-$AP$3))*$AQ$7,0)+IF(AT363&gt;$AP$3,(58*(AT363-$AP$3)^2+25*(AT363-$AP$3))*$AR$7,0)+IF(AU363&gt;$AP$3,(58*(AU363-$AP$3)^2+25*(AU363-$AP$3))*$AS$7,0))</f>
        <v>#DIV/0!</v>
      </c>
      <c r="AW363" s="89" t="e">
        <f>IF('Emission Calculations'!$F$9="flat",IF(0.056*'Wind Calculations'!$AQ363&gt;$AP$3,1,0),IF(OR(AR363&gt;$AP$3,AS363&gt;$AP$3,AT363&gt;$AP$3,AND((AU363&gt;$AP$3),$AP$7&gt;0)),1,0))</f>
        <v>#DIV/0!</v>
      </c>
    </row>
    <row r="364" spans="1:49">
      <c r="A364" s="148"/>
      <c r="B364" s="136"/>
      <c r="C364" s="89" t="e">
        <f>'Wind Calculations'!$B364*LN(10/$B$4)/LN($B$5/$B$4)</f>
        <v>#DIV/0!</v>
      </c>
      <c r="D364" s="89" t="e">
        <f t="shared" si="100"/>
        <v>#DIV/0!</v>
      </c>
      <c r="E364" s="89" t="e">
        <f t="shared" si="101"/>
        <v>#DIV/0!</v>
      </c>
      <c r="F364" s="89" t="e">
        <f t="shared" si="102"/>
        <v>#DIV/0!</v>
      </c>
      <c r="G364" s="89" t="e">
        <f t="shared" si="103"/>
        <v>#DIV/0!</v>
      </c>
      <c r="H364" s="138" t="e">
        <f>IF('Emission Calculations'!$B$9="flat",IF(0.053*'Wind Calculations'!$C364&gt;$B$3,58*('Wind Calculations'!$C364-$B$3)^2+25*('Wind Calculations'!$C364-$B$3),0),IF(D364&gt;$B$3,(58*(D364-$B$3)^2+25*(D364-$B$3))*$B$7,0)+IF(E364&gt;$B$3,(58*(E364-$B$3)^2+25*(E364-$B$3))*$C$7,0)+IF(F364&gt;$B$3,(58*(F364-$B$3)^2+25*(F364-$B$3))*$D$7,0)+IF(G364&gt;$B$3,(58*(G364-$B$3)^2+25*(G364-$B$3))*$E$7,0))</f>
        <v>#DIV/0!</v>
      </c>
      <c r="I364" s="138" t="e">
        <f>IF('Emission Calculations'!$B$9="flat",IF(0.056*'Wind Calculations'!$C364&gt;$B$3,1,0),IF(OR(D364&gt;$B$3,E364&gt;$B$3,F364&gt;$B$3,AND((G364&gt;$B$3),$B$7&gt;0)),1,0))</f>
        <v>#DIV/0!</v>
      </c>
      <c r="J364" s="139"/>
      <c r="K364" s="148"/>
      <c r="L364" s="136"/>
      <c r="M364" s="89" t="e">
        <f>'Wind Calculations'!$L364*LN(10/$L$4)/LN($L$5/$L$4)</f>
        <v>#DIV/0!</v>
      </c>
      <c r="N364" s="89" t="e">
        <f t="shared" si="104"/>
        <v>#DIV/0!</v>
      </c>
      <c r="O364" s="89" t="e">
        <f t="shared" si="105"/>
        <v>#DIV/0!</v>
      </c>
      <c r="P364" s="89" t="e">
        <f t="shared" si="106"/>
        <v>#DIV/0!</v>
      </c>
      <c r="Q364" s="89" t="e">
        <f t="shared" si="107"/>
        <v>#DIV/0!</v>
      </c>
      <c r="R364" s="89" t="e">
        <f>IF('Emission Calculations'!$C$9="flat",IF(0.053*'Wind Calculations'!$M364&gt;$L$3,58*('Wind Calculations'!$M364-$L$3)^2+25*('Wind Calculations'!$M364-$L$3),0),IF(N364&gt;$L$3,(58*(N364-$L$3)^2+25*(N364-$L$3))*$L$7,0)+IF(O364&gt;$L$3,(58*(O364-$L$3)^2+25*(O364-$L$3))*$M$7,0)+IF(P364&gt;$L$3,(58*(P364-$L$3)^2+25*(P364-$L$3))*$N$7,0)+IF(Q364&gt;$L$3,(58*(Q364-$L$3)^2+25*(Q364-$L$3))*$O$7,0))</f>
        <v>#DIV/0!</v>
      </c>
      <c r="S364" s="89" t="e">
        <f>IF('Emission Calculations'!$C$9="flat",IF(0.056*'Wind Calculations'!$M364&gt;$L$3,1,0),IF(OR(N364&gt;$L$3,O364&gt;$L$3,P364&gt;$L$3,AND((Q364&gt;$L$3),$L$7&gt;0)),1,0))</f>
        <v>#DIV/0!</v>
      </c>
      <c r="T364" s="47"/>
      <c r="U364" s="148"/>
      <c r="V364" s="136"/>
      <c r="W364" s="89" t="e">
        <f>'Wind Calculations'!$V364*LN(10/$V$4)/LN($V$5/$V$4)</f>
        <v>#DIV/0!</v>
      </c>
      <c r="X364" s="89" t="e">
        <f t="shared" si="108"/>
        <v>#DIV/0!</v>
      </c>
      <c r="Y364" s="89" t="e">
        <f t="shared" si="109"/>
        <v>#DIV/0!</v>
      </c>
      <c r="Z364" s="89" t="e">
        <f t="shared" si="110"/>
        <v>#DIV/0!</v>
      </c>
      <c r="AA364" s="89" t="e">
        <f t="shared" si="111"/>
        <v>#DIV/0!</v>
      </c>
      <c r="AB364" s="89" t="e">
        <f>IF('Emission Calculations'!$D$9="flat",IF(0.053*'Wind Calculations'!$W364&gt;$V$3,58*('Wind Calculations'!$W364-$L$3)^2+25*('Wind Calculations'!$W364-$L$3),0),IF(X364&gt;$L$3,(58*(X364-$L$3)^2+25*(X364-$L$3))*$V$7,0)+IF(Y364&gt;$V$3,(58*(Y364-$V$3)^2+25*(Y364-$V$3))*$W$7,0)+IF(Z364&gt;$V$3,(58*(Z364-$V$3)^2+25*(Z364-$V$3))*$X$7,0)+IF(AA364&gt;$V$3,(58*(AA364-$V$3)^2+25*(AA364-$V$3))*$Y$7,0))</f>
        <v>#DIV/0!</v>
      </c>
      <c r="AC364" s="89" t="e">
        <f>IF('Emission Calculations'!$D$9="flat",IF(0.056*'Wind Calculations'!$W364&gt;$V$3,1,0),IF(OR(X364&gt;$V$3,Y364&gt;$V$3,Z364&gt;$V$3,AND((AA364&gt;$V$3),$V$7&gt;0)),1,0))</f>
        <v>#DIV/0!</v>
      </c>
      <c r="AD364" s="47"/>
      <c r="AE364" s="148"/>
      <c r="AF364" s="136"/>
      <c r="AG364" s="89" t="e">
        <f>'Wind Calculations'!$AF364*LN(10/$AF$4)/LN($AF$5/$AF$4)</f>
        <v>#DIV/0!</v>
      </c>
      <c r="AH364" s="89" t="e">
        <f t="shared" si="112"/>
        <v>#DIV/0!</v>
      </c>
      <c r="AI364" s="89" t="e">
        <f t="shared" si="113"/>
        <v>#DIV/0!</v>
      </c>
      <c r="AJ364" s="89" t="e">
        <f t="shared" si="114"/>
        <v>#DIV/0!</v>
      </c>
      <c r="AK364" s="89" t="e">
        <f t="shared" si="115"/>
        <v>#DIV/0!</v>
      </c>
      <c r="AL364" s="89" t="e">
        <f>IF('Emission Calculations'!$E$9="flat",IF(0.053*'Wind Calculations'!$AG364&gt;$AF$3,58*('Wind Calculations'!$AG364-$AF$3)^2+25*('Wind Calculations'!$AG364-$AF$3),0),IF(AH364&gt;$AF$3,(58*(AH364-$AF$3)^2+25*(AH364-$AF$3))*$AF$7,0)+IF(AI364&gt;$AF$3,(58*(AI364-$AF$3)^2+25*(AI364-$AF$3))*$AG$7,0)+IF(AJ364&gt;$AF$3,(58*(AJ364-$AF$3)^2+25*(AJ364-$AF$3))*$AH$7,0)+IF(AK364&gt;$AF$3,(58*(AK364-$AF$3)^2+25*(AK364-$AF$3))*$AI$7,0))</f>
        <v>#DIV/0!</v>
      </c>
      <c r="AM364" s="89" t="e">
        <f>IF('Emission Calculations'!$E$9="flat",IF(0.056*'Wind Calculations'!$AG364&gt;$AF$3,1,0),IF(OR(AH364&gt;$AF$3,AI364&gt;$AF$3,AJ364&gt;$AF$3,AND((AK364&gt;$AF$3),$AF$7&gt;0)),1,0))</f>
        <v>#DIV/0!</v>
      </c>
      <c r="AN364" s="47"/>
      <c r="AO364" s="148"/>
      <c r="AP364" s="136"/>
      <c r="AQ364" s="89" t="e">
        <f>'Wind Calculations'!$AP364*LN(10/$AP$4)/LN($AP$5/$AP$4)</f>
        <v>#DIV/0!</v>
      </c>
      <c r="AR364" s="89" t="e">
        <f t="shared" si="116"/>
        <v>#DIV/0!</v>
      </c>
      <c r="AS364" s="89" t="e">
        <f t="shared" si="117"/>
        <v>#DIV/0!</v>
      </c>
      <c r="AT364" s="89" t="e">
        <f t="shared" si="118"/>
        <v>#DIV/0!</v>
      </c>
      <c r="AU364" s="89" t="e">
        <f t="shared" si="119"/>
        <v>#DIV/0!</v>
      </c>
      <c r="AV364" s="89" t="e">
        <f>IF('Emission Calculations'!$F$9="flat",IF(0.053*'Wind Calculations'!$AQ364&gt;$AP$3,58*('Wind Calculations'!$AQ364-$AP$3)^2+25*('Wind Calculations'!$AQ364-$AP$3),0),IF(AR364&gt;$AP$3,(58*(AR364-$AP$3)^2+25*(AR364-$AP$3))*$AP$7,0)+IF(AS364&gt;$AP$3,(58*(AS364-$AP$3)^2+25*(AS364-$AP$3))*$AQ$7,0)+IF(AT364&gt;$AP$3,(58*(AT364-$AP$3)^2+25*(AT364-$AP$3))*$AR$7,0)+IF(AU364&gt;$AP$3,(58*(AU364-$AP$3)^2+25*(AU364-$AP$3))*$AS$7,0))</f>
        <v>#DIV/0!</v>
      </c>
      <c r="AW364" s="89" t="e">
        <f>IF('Emission Calculations'!$F$9="flat",IF(0.056*'Wind Calculations'!$AQ364&gt;$AP$3,1,0),IF(OR(AR364&gt;$AP$3,AS364&gt;$AP$3,AT364&gt;$AP$3,AND((AU364&gt;$AP$3),$AP$7&gt;0)),1,0))</f>
        <v>#DIV/0!</v>
      </c>
    </row>
    <row r="365" spans="1:49">
      <c r="A365" s="148"/>
      <c r="B365" s="136"/>
      <c r="C365" s="89" t="e">
        <f>'Wind Calculations'!$B365*LN(10/$B$4)/LN($B$5/$B$4)</f>
        <v>#DIV/0!</v>
      </c>
      <c r="D365" s="89" t="e">
        <f t="shared" si="100"/>
        <v>#DIV/0!</v>
      </c>
      <c r="E365" s="89" t="e">
        <f t="shared" si="101"/>
        <v>#DIV/0!</v>
      </c>
      <c r="F365" s="89" t="e">
        <f t="shared" si="102"/>
        <v>#DIV/0!</v>
      </c>
      <c r="G365" s="89" t="e">
        <f t="shared" si="103"/>
        <v>#DIV/0!</v>
      </c>
      <c r="H365" s="138" t="e">
        <f>IF('Emission Calculations'!$B$9="flat",IF(0.053*'Wind Calculations'!$C365&gt;$B$3,58*('Wind Calculations'!$C365-$B$3)^2+25*('Wind Calculations'!$C365-$B$3),0),IF(D365&gt;$B$3,(58*(D365-$B$3)^2+25*(D365-$B$3))*$B$7,0)+IF(E365&gt;$B$3,(58*(E365-$B$3)^2+25*(E365-$B$3))*$C$7,0)+IF(F365&gt;$B$3,(58*(F365-$B$3)^2+25*(F365-$B$3))*$D$7,0)+IF(G365&gt;$B$3,(58*(G365-$B$3)^2+25*(G365-$B$3))*$E$7,0))</f>
        <v>#DIV/0!</v>
      </c>
      <c r="I365" s="138" t="e">
        <f>IF('Emission Calculations'!$B$9="flat",IF(0.056*'Wind Calculations'!$C365&gt;$B$3,1,0),IF(OR(D365&gt;$B$3,E365&gt;$B$3,F365&gt;$B$3,AND((G365&gt;$B$3),$B$7&gt;0)),1,0))</f>
        <v>#DIV/0!</v>
      </c>
      <c r="J365" s="139"/>
      <c r="K365" s="148"/>
      <c r="L365" s="136"/>
      <c r="M365" s="89" t="e">
        <f>'Wind Calculations'!$L365*LN(10/$L$4)/LN($L$5/$L$4)</f>
        <v>#DIV/0!</v>
      </c>
      <c r="N365" s="89" t="e">
        <f t="shared" si="104"/>
        <v>#DIV/0!</v>
      </c>
      <c r="O365" s="89" t="e">
        <f t="shared" si="105"/>
        <v>#DIV/0!</v>
      </c>
      <c r="P365" s="89" t="e">
        <f t="shared" si="106"/>
        <v>#DIV/0!</v>
      </c>
      <c r="Q365" s="89" t="e">
        <f t="shared" si="107"/>
        <v>#DIV/0!</v>
      </c>
      <c r="R365" s="89" t="e">
        <f>IF('Emission Calculations'!$C$9="flat",IF(0.053*'Wind Calculations'!$M365&gt;$L$3,58*('Wind Calculations'!$M365-$L$3)^2+25*('Wind Calculations'!$M365-$L$3),0),IF(N365&gt;$L$3,(58*(N365-$L$3)^2+25*(N365-$L$3))*$L$7,0)+IF(O365&gt;$L$3,(58*(O365-$L$3)^2+25*(O365-$L$3))*$M$7,0)+IF(P365&gt;$L$3,(58*(P365-$L$3)^2+25*(P365-$L$3))*$N$7,0)+IF(Q365&gt;$L$3,(58*(Q365-$L$3)^2+25*(Q365-$L$3))*$O$7,0))</f>
        <v>#DIV/0!</v>
      </c>
      <c r="S365" s="89" t="e">
        <f>IF('Emission Calculations'!$C$9="flat",IF(0.056*'Wind Calculations'!$M365&gt;$L$3,1,0),IF(OR(N365&gt;$L$3,O365&gt;$L$3,P365&gt;$L$3,AND((Q365&gt;$L$3),$L$7&gt;0)),1,0))</f>
        <v>#DIV/0!</v>
      </c>
      <c r="T365" s="47"/>
      <c r="U365" s="148"/>
      <c r="V365" s="136"/>
      <c r="W365" s="89" t="e">
        <f>'Wind Calculations'!$V365*LN(10/$V$4)/LN($V$5/$V$4)</f>
        <v>#DIV/0!</v>
      </c>
      <c r="X365" s="89" t="e">
        <f t="shared" si="108"/>
        <v>#DIV/0!</v>
      </c>
      <c r="Y365" s="89" t="e">
        <f t="shared" si="109"/>
        <v>#DIV/0!</v>
      </c>
      <c r="Z365" s="89" t="e">
        <f t="shared" si="110"/>
        <v>#DIV/0!</v>
      </c>
      <c r="AA365" s="89" t="e">
        <f t="shared" si="111"/>
        <v>#DIV/0!</v>
      </c>
      <c r="AB365" s="89" t="e">
        <f>IF('Emission Calculations'!$D$9="flat",IF(0.053*'Wind Calculations'!$W365&gt;$V$3,58*('Wind Calculations'!$W365-$L$3)^2+25*('Wind Calculations'!$W365-$L$3),0),IF(X365&gt;$L$3,(58*(X365-$L$3)^2+25*(X365-$L$3))*$V$7,0)+IF(Y365&gt;$V$3,(58*(Y365-$V$3)^2+25*(Y365-$V$3))*$W$7,0)+IF(Z365&gt;$V$3,(58*(Z365-$V$3)^2+25*(Z365-$V$3))*$X$7,0)+IF(AA365&gt;$V$3,(58*(AA365-$V$3)^2+25*(AA365-$V$3))*$Y$7,0))</f>
        <v>#DIV/0!</v>
      </c>
      <c r="AC365" s="89" t="e">
        <f>IF('Emission Calculations'!$D$9="flat",IF(0.056*'Wind Calculations'!$W365&gt;$V$3,1,0),IF(OR(X365&gt;$V$3,Y365&gt;$V$3,Z365&gt;$V$3,AND((AA365&gt;$V$3),$V$7&gt;0)),1,0))</f>
        <v>#DIV/0!</v>
      </c>
      <c r="AD365" s="47"/>
      <c r="AE365" s="148"/>
      <c r="AF365" s="136"/>
      <c r="AG365" s="89" t="e">
        <f>'Wind Calculations'!$AF365*LN(10/$AF$4)/LN($AF$5/$AF$4)</f>
        <v>#DIV/0!</v>
      </c>
      <c r="AH365" s="89" t="e">
        <f t="shared" si="112"/>
        <v>#DIV/0!</v>
      </c>
      <c r="AI365" s="89" t="e">
        <f t="shared" si="113"/>
        <v>#DIV/0!</v>
      </c>
      <c r="AJ365" s="89" t="e">
        <f t="shared" si="114"/>
        <v>#DIV/0!</v>
      </c>
      <c r="AK365" s="89" t="e">
        <f t="shared" si="115"/>
        <v>#DIV/0!</v>
      </c>
      <c r="AL365" s="89" t="e">
        <f>IF('Emission Calculations'!$E$9="flat",IF(0.053*'Wind Calculations'!$AG365&gt;$AF$3,58*('Wind Calculations'!$AG365-$AF$3)^2+25*('Wind Calculations'!$AG365-$AF$3),0),IF(AH365&gt;$AF$3,(58*(AH365-$AF$3)^2+25*(AH365-$AF$3))*$AF$7,0)+IF(AI365&gt;$AF$3,(58*(AI365-$AF$3)^2+25*(AI365-$AF$3))*$AG$7,0)+IF(AJ365&gt;$AF$3,(58*(AJ365-$AF$3)^2+25*(AJ365-$AF$3))*$AH$7,0)+IF(AK365&gt;$AF$3,(58*(AK365-$AF$3)^2+25*(AK365-$AF$3))*$AI$7,0))</f>
        <v>#DIV/0!</v>
      </c>
      <c r="AM365" s="89" t="e">
        <f>IF('Emission Calculations'!$E$9="flat",IF(0.056*'Wind Calculations'!$AG365&gt;$AF$3,1,0),IF(OR(AH365&gt;$AF$3,AI365&gt;$AF$3,AJ365&gt;$AF$3,AND((AK365&gt;$AF$3),$AF$7&gt;0)),1,0))</f>
        <v>#DIV/0!</v>
      </c>
      <c r="AN365" s="47"/>
      <c r="AO365" s="148"/>
      <c r="AP365" s="136"/>
      <c r="AQ365" s="89" t="e">
        <f>'Wind Calculations'!$AP365*LN(10/$AP$4)/LN($AP$5/$AP$4)</f>
        <v>#DIV/0!</v>
      </c>
      <c r="AR365" s="89" t="e">
        <f t="shared" si="116"/>
        <v>#DIV/0!</v>
      </c>
      <c r="AS365" s="89" t="e">
        <f t="shared" si="117"/>
        <v>#DIV/0!</v>
      </c>
      <c r="AT365" s="89" t="e">
        <f t="shared" si="118"/>
        <v>#DIV/0!</v>
      </c>
      <c r="AU365" s="89" t="e">
        <f t="shared" si="119"/>
        <v>#DIV/0!</v>
      </c>
      <c r="AV365" s="89" t="e">
        <f>IF('Emission Calculations'!$F$9="flat",IF(0.053*'Wind Calculations'!$AQ365&gt;$AP$3,58*('Wind Calculations'!$AQ365-$AP$3)^2+25*('Wind Calculations'!$AQ365-$AP$3),0),IF(AR365&gt;$AP$3,(58*(AR365-$AP$3)^2+25*(AR365-$AP$3))*$AP$7,0)+IF(AS365&gt;$AP$3,(58*(AS365-$AP$3)^2+25*(AS365-$AP$3))*$AQ$7,0)+IF(AT365&gt;$AP$3,(58*(AT365-$AP$3)^2+25*(AT365-$AP$3))*$AR$7,0)+IF(AU365&gt;$AP$3,(58*(AU365-$AP$3)^2+25*(AU365-$AP$3))*$AS$7,0))</f>
        <v>#DIV/0!</v>
      </c>
      <c r="AW365" s="89" t="e">
        <f>IF('Emission Calculations'!$F$9="flat",IF(0.056*'Wind Calculations'!$AQ365&gt;$AP$3,1,0),IF(OR(AR365&gt;$AP$3,AS365&gt;$AP$3,AT365&gt;$AP$3,AND((AU365&gt;$AP$3),$AP$7&gt;0)),1,0))</f>
        <v>#DIV/0!</v>
      </c>
    </row>
    <row r="366" spans="1:49">
      <c r="A366" s="148"/>
      <c r="B366" s="136"/>
      <c r="C366" s="89" t="e">
        <f>'Wind Calculations'!$B366*LN(10/$B$4)/LN($B$5/$B$4)</f>
        <v>#DIV/0!</v>
      </c>
      <c r="D366" s="89" t="e">
        <f t="shared" si="100"/>
        <v>#DIV/0!</v>
      </c>
      <c r="E366" s="89" t="e">
        <f t="shared" si="101"/>
        <v>#DIV/0!</v>
      </c>
      <c r="F366" s="89" t="e">
        <f t="shared" si="102"/>
        <v>#DIV/0!</v>
      </c>
      <c r="G366" s="89" t="e">
        <f t="shared" si="103"/>
        <v>#DIV/0!</v>
      </c>
      <c r="H366" s="138" t="e">
        <f>IF('Emission Calculations'!$B$9="flat",IF(0.053*'Wind Calculations'!$C366&gt;$B$3,58*('Wind Calculations'!$C366-$B$3)^2+25*('Wind Calculations'!$C366-$B$3),0),IF(D366&gt;$B$3,(58*(D366-$B$3)^2+25*(D366-$B$3))*$B$7,0)+IF(E366&gt;$B$3,(58*(E366-$B$3)^2+25*(E366-$B$3))*$C$7,0)+IF(F366&gt;$B$3,(58*(F366-$B$3)^2+25*(F366-$B$3))*$D$7,0)+IF(G366&gt;$B$3,(58*(G366-$B$3)^2+25*(G366-$B$3))*$E$7,0))</f>
        <v>#DIV/0!</v>
      </c>
      <c r="I366" s="138" t="e">
        <f>IF('Emission Calculations'!$B$9="flat",IF(0.056*'Wind Calculations'!$C366&gt;$B$3,1,0),IF(OR(D366&gt;$B$3,E366&gt;$B$3,F366&gt;$B$3,AND((G366&gt;$B$3),$B$7&gt;0)),1,0))</f>
        <v>#DIV/0!</v>
      </c>
      <c r="J366" s="139"/>
      <c r="K366" s="148"/>
      <c r="L366" s="136"/>
      <c r="M366" s="89" t="e">
        <f>'Wind Calculations'!$L366*LN(10/$L$4)/LN($L$5/$L$4)</f>
        <v>#DIV/0!</v>
      </c>
      <c r="N366" s="89" t="e">
        <f t="shared" si="104"/>
        <v>#DIV/0!</v>
      </c>
      <c r="O366" s="89" t="e">
        <f t="shared" si="105"/>
        <v>#DIV/0!</v>
      </c>
      <c r="P366" s="89" t="e">
        <f t="shared" si="106"/>
        <v>#DIV/0!</v>
      </c>
      <c r="Q366" s="89" t="e">
        <f t="shared" si="107"/>
        <v>#DIV/0!</v>
      </c>
      <c r="R366" s="89" t="e">
        <f>IF('Emission Calculations'!$C$9="flat",IF(0.053*'Wind Calculations'!$M366&gt;$L$3,58*('Wind Calculations'!$M366-$L$3)^2+25*('Wind Calculations'!$M366-$L$3),0),IF(N366&gt;$L$3,(58*(N366-$L$3)^2+25*(N366-$L$3))*$L$7,0)+IF(O366&gt;$L$3,(58*(O366-$L$3)^2+25*(O366-$L$3))*$M$7,0)+IF(P366&gt;$L$3,(58*(P366-$L$3)^2+25*(P366-$L$3))*$N$7,0)+IF(Q366&gt;$L$3,(58*(Q366-$L$3)^2+25*(Q366-$L$3))*$O$7,0))</f>
        <v>#DIV/0!</v>
      </c>
      <c r="S366" s="89" t="e">
        <f>IF('Emission Calculations'!$C$9="flat",IF(0.056*'Wind Calculations'!$M366&gt;$L$3,1,0),IF(OR(N366&gt;$L$3,O366&gt;$L$3,P366&gt;$L$3,AND((Q366&gt;$L$3),$L$7&gt;0)),1,0))</f>
        <v>#DIV/0!</v>
      </c>
      <c r="T366" s="47"/>
      <c r="U366" s="148"/>
      <c r="V366" s="136"/>
      <c r="W366" s="89" t="e">
        <f>'Wind Calculations'!$V366*LN(10/$V$4)/LN($V$5/$V$4)</f>
        <v>#DIV/0!</v>
      </c>
      <c r="X366" s="89" t="e">
        <f t="shared" si="108"/>
        <v>#DIV/0!</v>
      </c>
      <c r="Y366" s="89" t="e">
        <f t="shared" si="109"/>
        <v>#DIV/0!</v>
      </c>
      <c r="Z366" s="89" t="e">
        <f t="shared" si="110"/>
        <v>#DIV/0!</v>
      </c>
      <c r="AA366" s="89" t="e">
        <f t="shared" si="111"/>
        <v>#DIV/0!</v>
      </c>
      <c r="AB366" s="89" t="e">
        <f>IF('Emission Calculations'!$D$9="flat",IF(0.053*'Wind Calculations'!$W366&gt;$V$3,58*('Wind Calculations'!$W366-$L$3)^2+25*('Wind Calculations'!$W366-$L$3),0),IF(X366&gt;$L$3,(58*(X366-$L$3)^2+25*(X366-$L$3))*$V$7,0)+IF(Y366&gt;$V$3,(58*(Y366-$V$3)^2+25*(Y366-$V$3))*$W$7,0)+IF(Z366&gt;$V$3,(58*(Z366-$V$3)^2+25*(Z366-$V$3))*$X$7,0)+IF(AA366&gt;$V$3,(58*(AA366-$V$3)^2+25*(AA366-$V$3))*$Y$7,0))</f>
        <v>#DIV/0!</v>
      </c>
      <c r="AC366" s="89" t="e">
        <f>IF('Emission Calculations'!$D$9="flat",IF(0.056*'Wind Calculations'!$W366&gt;$V$3,1,0),IF(OR(X366&gt;$V$3,Y366&gt;$V$3,Z366&gt;$V$3,AND((AA366&gt;$V$3),$V$7&gt;0)),1,0))</f>
        <v>#DIV/0!</v>
      </c>
      <c r="AD366" s="47"/>
      <c r="AE366" s="148"/>
      <c r="AF366" s="136"/>
      <c r="AG366" s="89" t="e">
        <f>'Wind Calculations'!$AF366*LN(10/$AF$4)/LN($AF$5/$AF$4)</f>
        <v>#DIV/0!</v>
      </c>
      <c r="AH366" s="89" t="e">
        <f t="shared" si="112"/>
        <v>#DIV/0!</v>
      </c>
      <c r="AI366" s="89" t="e">
        <f t="shared" si="113"/>
        <v>#DIV/0!</v>
      </c>
      <c r="AJ366" s="89" t="e">
        <f t="shared" si="114"/>
        <v>#DIV/0!</v>
      </c>
      <c r="AK366" s="89" t="e">
        <f t="shared" si="115"/>
        <v>#DIV/0!</v>
      </c>
      <c r="AL366" s="89" t="e">
        <f>IF('Emission Calculations'!$E$9="flat",IF(0.053*'Wind Calculations'!$AG366&gt;$AF$3,58*('Wind Calculations'!$AG366-$AF$3)^2+25*('Wind Calculations'!$AG366-$AF$3),0),IF(AH366&gt;$AF$3,(58*(AH366-$AF$3)^2+25*(AH366-$AF$3))*$AF$7,0)+IF(AI366&gt;$AF$3,(58*(AI366-$AF$3)^2+25*(AI366-$AF$3))*$AG$7,0)+IF(AJ366&gt;$AF$3,(58*(AJ366-$AF$3)^2+25*(AJ366-$AF$3))*$AH$7,0)+IF(AK366&gt;$AF$3,(58*(AK366-$AF$3)^2+25*(AK366-$AF$3))*$AI$7,0))</f>
        <v>#DIV/0!</v>
      </c>
      <c r="AM366" s="89" t="e">
        <f>IF('Emission Calculations'!$E$9="flat",IF(0.056*'Wind Calculations'!$AG366&gt;$AF$3,1,0),IF(OR(AH366&gt;$AF$3,AI366&gt;$AF$3,AJ366&gt;$AF$3,AND((AK366&gt;$AF$3),$AF$7&gt;0)),1,0))</f>
        <v>#DIV/0!</v>
      </c>
      <c r="AN366" s="47"/>
      <c r="AO366" s="148"/>
      <c r="AP366" s="136"/>
      <c r="AQ366" s="89" t="e">
        <f>'Wind Calculations'!$AP366*LN(10/$AP$4)/LN($AP$5/$AP$4)</f>
        <v>#DIV/0!</v>
      </c>
      <c r="AR366" s="89" t="e">
        <f t="shared" si="116"/>
        <v>#DIV/0!</v>
      </c>
      <c r="AS366" s="89" t="e">
        <f t="shared" si="117"/>
        <v>#DIV/0!</v>
      </c>
      <c r="AT366" s="89" t="e">
        <f t="shared" si="118"/>
        <v>#DIV/0!</v>
      </c>
      <c r="AU366" s="89" t="e">
        <f t="shared" si="119"/>
        <v>#DIV/0!</v>
      </c>
      <c r="AV366" s="89" t="e">
        <f>IF('Emission Calculations'!$F$9="flat",IF(0.053*'Wind Calculations'!$AQ366&gt;$AP$3,58*('Wind Calculations'!$AQ366-$AP$3)^2+25*('Wind Calculations'!$AQ366-$AP$3),0),IF(AR366&gt;$AP$3,(58*(AR366-$AP$3)^2+25*(AR366-$AP$3))*$AP$7,0)+IF(AS366&gt;$AP$3,(58*(AS366-$AP$3)^2+25*(AS366-$AP$3))*$AQ$7,0)+IF(AT366&gt;$AP$3,(58*(AT366-$AP$3)^2+25*(AT366-$AP$3))*$AR$7,0)+IF(AU366&gt;$AP$3,(58*(AU366-$AP$3)^2+25*(AU366-$AP$3))*$AS$7,0))</f>
        <v>#DIV/0!</v>
      </c>
      <c r="AW366" s="89" t="e">
        <f>IF('Emission Calculations'!$F$9="flat",IF(0.056*'Wind Calculations'!$AQ366&gt;$AP$3,1,0),IF(OR(AR366&gt;$AP$3,AS366&gt;$AP$3,AT366&gt;$AP$3,AND((AU366&gt;$AP$3),$AP$7&gt;0)),1,0))</f>
        <v>#DIV/0!</v>
      </c>
    </row>
    <row r="367" spans="1:49">
      <c r="A367" s="148"/>
      <c r="B367" s="136"/>
      <c r="C367" s="89" t="e">
        <f>'Wind Calculations'!$B367*LN(10/$B$4)/LN($B$5/$B$4)</f>
        <v>#DIV/0!</v>
      </c>
      <c r="D367" s="89" t="e">
        <f t="shared" si="100"/>
        <v>#DIV/0!</v>
      </c>
      <c r="E367" s="89" t="e">
        <f t="shared" si="101"/>
        <v>#DIV/0!</v>
      </c>
      <c r="F367" s="89" t="e">
        <f t="shared" si="102"/>
        <v>#DIV/0!</v>
      </c>
      <c r="G367" s="89" t="e">
        <f t="shared" si="103"/>
        <v>#DIV/0!</v>
      </c>
      <c r="H367" s="138" t="e">
        <f>IF('Emission Calculations'!$B$9="flat",IF(0.053*'Wind Calculations'!$C367&gt;$B$3,58*('Wind Calculations'!$C367-$B$3)^2+25*('Wind Calculations'!$C367-$B$3),0),IF(D367&gt;$B$3,(58*(D367-$B$3)^2+25*(D367-$B$3))*$B$7,0)+IF(E367&gt;$B$3,(58*(E367-$B$3)^2+25*(E367-$B$3))*$C$7,0)+IF(F367&gt;$B$3,(58*(F367-$B$3)^2+25*(F367-$B$3))*$D$7,0)+IF(G367&gt;$B$3,(58*(G367-$B$3)^2+25*(G367-$B$3))*$E$7,0))</f>
        <v>#DIV/0!</v>
      </c>
      <c r="I367" s="138" t="e">
        <f>IF('Emission Calculations'!$B$9="flat",IF(0.056*'Wind Calculations'!$C367&gt;$B$3,1,0),IF(OR(D367&gt;$B$3,E367&gt;$B$3,F367&gt;$B$3,AND((G367&gt;$B$3),$B$7&gt;0)),1,0))</f>
        <v>#DIV/0!</v>
      </c>
      <c r="J367" s="139"/>
      <c r="K367" s="148"/>
      <c r="L367" s="136"/>
      <c r="M367" s="89" t="e">
        <f>'Wind Calculations'!$L367*LN(10/$L$4)/LN($L$5/$L$4)</f>
        <v>#DIV/0!</v>
      </c>
      <c r="N367" s="89" t="e">
        <f t="shared" si="104"/>
        <v>#DIV/0!</v>
      </c>
      <c r="O367" s="89" t="e">
        <f t="shared" si="105"/>
        <v>#DIV/0!</v>
      </c>
      <c r="P367" s="89" t="e">
        <f t="shared" si="106"/>
        <v>#DIV/0!</v>
      </c>
      <c r="Q367" s="89" t="e">
        <f t="shared" si="107"/>
        <v>#DIV/0!</v>
      </c>
      <c r="R367" s="89" t="e">
        <f>IF('Emission Calculations'!$C$9="flat",IF(0.053*'Wind Calculations'!$M367&gt;$L$3,58*('Wind Calculations'!$M367-$L$3)^2+25*('Wind Calculations'!$M367-$L$3),0),IF(N367&gt;$L$3,(58*(N367-$L$3)^2+25*(N367-$L$3))*$L$7,0)+IF(O367&gt;$L$3,(58*(O367-$L$3)^2+25*(O367-$L$3))*$M$7,0)+IF(P367&gt;$L$3,(58*(P367-$L$3)^2+25*(P367-$L$3))*$N$7,0)+IF(Q367&gt;$L$3,(58*(Q367-$L$3)^2+25*(Q367-$L$3))*$O$7,0))</f>
        <v>#DIV/0!</v>
      </c>
      <c r="S367" s="89" t="e">
        <f>IF('Emission Calculations'!$C$9="flat",IF(0.056*'Wind Calculations'!$M367&gt;$L$3,1,0),IF(OR(N367&gt;$L$3,O367&gt;$L$3,P367&gt;$L$3,AND((Q367&gt;$L$3),$L$7&gt;0)),1,0))</f>
        <v>#DIV/0!</v>
      </c>
      <c r="T367" s="47"/>
      <c r="U367" s="148"/>
      <c r="V367" s="136"/>
      <c r="W367" s="89" t="e">
        <f>'Wind Calculations'!$V367*LN(10/$V$4)/LN($V$5/$V$4)</f>
        <v>#DIV/0!</v>
      </c>
      <c r="X367" s="89" t="e">
        <f t="shared" si="108"/>
        <v>#DIV/0!</v>
      </c>
      <c r="Y367" s="89" t="e">
        <f t="shared" si="109"/>
        <v>#DIV/0!</v>
      </c>
      <c r="Z367" s="89" t="e">
        <f t="shared" si="110"/>
        <v>#DIV/0!</v>
      </c>
      <c r="AA367" s="89" t="e">
        <f t="shared" si="111"/>
        <v>#DIV/0!</v>
      </c>
      <c r="AB367" s="89" t="e">
        <f>IF('Emission Calculations'!$D$9="flat",IF(0.053*'Wind Calculations'!$W367&gt;$V$3,58*('Wind Calculations'!$W367-$L$3)^2+25*('Wind Calculations'!$W367-$L$3),0),IF(X367&gt;$L$3,(58*(X367-$L$3)^2+25*(X367-$L$3))*$V$7,0)+IF(Y367&gt;$V$3,(58*(Y367-$V$3)^2+25*(Y367-$V$3))*$W$7,0)+IF(Z367&gt;$V$3,(58*(Z367-$V$3)^2+25*(Z367-$V$3))*$X$7,0)+IF(AA367&gt;$V$3,(58*(AA367-$V$3)^2+25*(AA367-$V$3))*$Y$7,0))</f>
        <v>#DIV/0!</v>
      </c>
      <c r="AC367" s="89" t="e">
        <f>IF('Emission Calculations'!$D$9="flat",IF(0.056*'Wind Calculations'!$W367&gt;$V$3,1,0),IF(OR(X367&gt;$V$3,Y367&gt;$V$3,Z367&gt;$V$3,AND((AA367&gt;$V$3),$V$7&gt;0)),1,0))</f>
        <v>#DIV/0!</v>
      </c>
      <c r="AD367" s="47"/>
      <c r="AE367" s="148"/>
      <c r="AF367" s="136"/>
      <c r="AG367" s="89" t="e">
        <f>'Wind Calculations'!$AF367*LN(10/$AF$4)/LN($AF$5/$AF$4)</f>
        <v>#DIV/0!</v>
      </c>
      <c r="AH367" s="89" t="e">
        <f t="shared" si="112"/>
        <v>#DIV/0!</v>
      </c>
      <c r="AI367" s="89" t="e">
        <f t="shared" si="113"/>
        <v>#DIV/0!</v>
      </c>
      <c r="AJ367" s="89" t="e">
        <f t="shared" si="114"/>
        <v>#DIV/0!</v>
      </c>
      <c r="AK367" s="89" t="e">
        <f t="shared" si="115"/>
        <v>#DIV/0!</v>
      </c>
      <c r="AL367" s="89" t="e">
        <f>IF('Emission Calculations'!$E$9="flat",IF(0.053*'Wind Calculations'!$AG367&gt;$AF$3,58*('Wind Calculations'!$AG367-$AF$3)^2+25*('Wind Calculations'!$AG367-$AF$3),0),IF(AH367&gt;$AF$3,(58*(AH367-$AF$3)^2+25*(AH367-$AF$3))*$AF$7,0)+IF(AI367&gt;$AF$3,(58*(AI367-$AF$3)^2+25*(AI367-$AF$3))*$AG$7,0)+IF(AJ367&gt;$AF$3,(58*(AJ367-$AF$3)^2+25*(AJ367-$AF$3))*$AH$7,0)+IF(AK367&gt;$AF$3,(58*(AK367-$AF$3)^2+25*(AK367-$AF$3))*$AI$7,0))</f>
        <v>#DIV/0!</v>
      </c>
      <c r="AM367" s="89" t="e">
        <f>IF('Emission Calculations'!$E$9="flat",IF(0.056*'Wind Calculations'!$AG367&gt;$AF$3,1,0),IF(OR(AH367&gt;$AF$3,AI367&gt;$AF$3,AJ367&gt;$AF$3,AND((AK367&gt;$AF$3),$AF$7&gt;0)),1,0))</f>
        <v>#DIV/0!</v>
      </c>
      <c r="AN367" s="47"/>
      <c r="AO367" s="148"/>
      <c r="AP367" s="136"/>
      <c r="AQ367" s="89" t="e">
        <f>'Wind Calculations'!$AP367*LN(10/$AP$4)/LN($AP$5/$AP$4)</f>
        <v>#DIV/0!</v>
      </c>
      <c r="AR367" s="89" t="e">
        <f t="shared" si="116"/>
        <v>#DIV/0!</v>
      </c>
      <c r="AS367" s="89" t="e">
        <f t="shared" si="117"/>
        <v>#DIV/0!</v>
      </c>
      <c r="AT367" s="89" t="e">
        <f t="shared" si="118"/>
        <v>#DIV/0!</v>
      </c>
      <c r="AU367" s="89" t="e">
        <f t="shared" si="119"/>
        <v>#DIV/0!</v>
      </c>
      <c r="AV367" s="89" t="e">
        <f>IF('Emission Calculations'!$F$9="flat",IF(0.053*'Wind Calculations'!$AQ367&gt;$AP$3,58*('Wind Calculations'!$AQ367-$AP$3)^2+25*('Wind Calculations'!$AQ367-$AP$3),0),IF(AR367&gt;$AP$3,(58*(AR367-$AP$3)^2+25*(AR367-$AP$3))*$AP$7,0)+IF(AS367&gt;$AP$3,(58*(AS367-$AP$3)^2+25*(AS367-$AP$3))*$AQ$7,0)+IF(AT367&gt;$AP$3,(58*(AT367-$AP$3)^2+25*(AT367-$AP$3))*$AR$7,0)+IF(AU367&gt;$AP$3,(58*(AU367-$AP$3)^2+25*(AU367-$AP$3))*$AS$7,0))</f>
        <v>#DIV/0!</v>
      </c>
      <c r="AW367" s="89" t="e">
        <f>IF('Emission Calculations'!$F$9="flat",IF(0.056*'Wind Calculations'!$AQ367&gt;$AP$3,1,0),IF(OR(AR367&gt;$AP$3,AS367&gt;$AP$3,AT367&gt;$AP$3,AND((AU367&gt;$AP$3),$AP$7&gt;0)),1,0))</f>
        <v>#DIV/0!</v>
      </c>
    </row>
    <row r="368" spans="1:49">
      <c r="A368" s="148"/>
      <c r="B368" s="136"/>
      <c r="C368" s="89" t="e">
        <f>'Wind Calculations'!$B368*LN(10/$B$4)/LN($B$5/$B$4)</f>
        <v>#DIV/0!</v>
      </c>
      <c r="D368" s="89" t="e">
        <f t="shared" si="100"/>
        <v>#DIV/0!</v>
      </c>
      <c r="E368" s="89" t="e">
        <f t="shared" si="101"/>
        <v>#DIV/0!</v>
      </c>
      <c r="F368" s="89" t="e">
        <f t="shared" si="102"/>
        <v>#DIV/0!</v>
      </c>
      <c r="G368" s="89" t="e">
        <f t="shared" si="103"/>
        <v>#DIV/0!</v>
      </c>
      <c r="H368" s="138" t="e">
        <f>IF('Emission Calculations'!$B$9="flat",IF(0.053*'Wind Calculations'!$C368&gt;$B$3,58*('Wind Calculations'!$C368-$B$3)^2+25*('Wind Calculations'!$C368-$B$3),0),IF(D368&gt;$B$3,(58*(D368-$B$3)^2+25*(D368-$B$3))*$B$7,0)+IF(E368&gt;$B$3,(58*(E368-$B$3)^2+25*(E368-$B$3))*$C$7,0)+IF(F368&gt;$B$3,(58*(F368-$B$3)^2+25*(F368-$B$3))*$D$7,0)+IF(G368&gt;$B$3,(58*(G368-$B$3)^2+25*(G368-$B$3))*$E$7,0))</f>
        <v>#DIV/0!</v>
      </c>
      <c r="I368" s="138" t="e">
        <f>IF('Emission Calculations'!$B$9="flat",IF(0.056*'Wind Calculations'!$C368&gt;$B$3,1,0),IF(OR(D368&gt;$B$3,E368&gt;$B$3,F368&gt;$B$3,AND((G368&gt;$B$3),$B$7&gt;0)),1,0))</f>
        <v>#DIV/0!</v>
      </c>
      <c r="J368" s="139"/>
      <c r="K368" s="148"/>
      <c r="L368" s="136"/>
      <c r="M368" s="89" t="e">
        <f>'Wind Calculations'!$L368*LN(10/$L$4)/LN($L$5/$L$4)</f>
        <v>#DIV/0!</v>
      </c>
      <c r="N368" s="89" t="e">
        <f t="shared" si="104"/>
        <v>#DIV/0!</v>
      </c>
      <c r="O368" s="89" t="e">
        <f t="shared" si="105"/>
        <v>#DIV/0!</v>
      </c>
      <c r="P368" s="89" t="e">
        <f t="shared" si="106"/>
        <v>#DIV/0!</v>
      </c>
      <c r="Q368" s="89" t="e">
        <f t="shared" si="107"/>
        <v>#DIV/0!</v>
      </c>
      <c r="R368" s="89" t="e">
        <f>IF('Emission Calculations'!$C$9="flat",IF(0.053*'Wind Calculations'!$M368&gt;$L$3,58*('Wind Calculations'!$M368-$L$3)^2+25*('Wind Calculations'!$M368-$L$3),0),IF(N368&gt;$L$3,(58*(N368-$L$3)^2+25*(N368-$L$3))*$L$7,0)+IF(O368&gt;$L$3,(58*(O368-$L$3)^2+25*(O368-$L$3))*$M$7,0)+IF(P368&gt;$L$3,(58*(P368-$L$3)^2+25*(P368-$L$3))*$N$7,0)+IF(Q368&gt;$L$3,(58*(Q368-$L$3)^2+25*(Q368-$L$3))*$O$7,0))</f>
        <v>#DIV/0!</v>
      </c>
      <c r="S368" s="89" t="e">
        <f>IF('Emission Calculations'!$C$9="flat",IF(0.056*'Wind Calculations'!$M368&gt;$L$3,1,0),IF(OR(N368&gt;$L$3,O368&gt;$L$3,P368&gt;$L$3,AND((Q368&gt;$L$3),$L$7&gt;0)),1,0))</f>
        <v>#DIV/0!</v>
      </c>
      <c r="T368" s="47"/>
      <c r="U368" s="148"/>
      <c r="V368" s="136"/>
      <c r="W368" s="89" t="e">
        <f>'Wind Calculations'!$V368*LN(10/$V$4)/LN($V$5/$V$4)</f>
        <v>#DIV/0!</v>
      </c>
      <c r="X368" s="89" t="e">
        <f t="shared" si="108"/>
        <v>#DIV/0!</v>
      </c>
      <c r="Y368" s="89" t="e">
        <f t="shared" si="109"/>
        <v>#DIV/0!</v>
      </c>
      <c r="Z368" s="89" t="e">
        <f t="shared" si="110"/>
        <v>#DIV/0!</v>
      </c>
      <c r="AA368" s="89" t="e">
        <f t="shared" si="111"/>
        <v>#DIV/0!</v>
      </c>
      <c r="AB368" s="89" t="e">
        <f>IF('Emission Calculations'!$D$9="flat",IF(0.053*'Wind Calculations'!$W368&gt;$V$3,58*('Wind Calculations'!$W368-$L$3)^2+25*('Wind Calculations'!$W368-$L$3),0),IF(X368&gt;$L$3,(58*(X368-$L$3)^2+25*(X368-$L$3))*$V$7,0)+IF(Y368&gt;$V$3,(58*(Y368-$V$3)^2+25*(Y368-$V$3))*$W$7,0)+IF(Z368&gt;$V$3,(58*(Z368-$V$3)^2+25*(Z368-$V$3))*$X$7,0)+IF(AA368&gt;$V$3,(58*(AA368-$V$3)^2+25*(AA368-$V$3))*$Y$7,0))</f>
        <v>#DIV/0!</v>
      </c>
      <c r="AC368" s="89" t="e">
        <f>IF('Emission Calculations'!$D$9="flat",IF(0.056*'Wind Calculations'!$W368&gt;$V$3,1,0),IF(OR(X368&gt;$V$3,Y368&gt;$V$3,Z368&gt;$V$3,AND((AA368&gt;$V$3),$V$7&gt;0)),1,0))</f>
        <v>#DIV/0!</v>
      </c>
      <c r="AD368" s="47"/>
      <c r="AE368" s="148"/>
      <c r="AF368" s="136"/>
      <c r="AG368" s="89" t="e">
        <f>'Wind Calculations'!$AF368*LN(10/$AF$4)/LN($AF$5/$AF$4)</f>
        <v>#DIV/0!</v>
      </c>
      <c r="AH368" s="89" t="e">
        <f t="shared" si="112"/>
        <v>#DIV/0!</v>
      </c>
      <c r="AI368" s="89" t="e">
        <f t="shared" si="113"/>
        <v>#DIV/0!</v>
      </c>
      <c r="AJ368" s="89" t="e">
        <f t="shared" si="114"/>
        <v>#DIV/0!</v>
      </c>
      <c r="AK368" s="89" t="e">
        <f t="shared" si="115"/>
        <v>#DIV/0!</v>
      </c>
      <c r="AL368" s="89" t="e">
        <f>IF('Emission Calculations'!$E$9="flat",IF(0.053*'Wind Calculations'!$AG368&gt;$AF$3,58*('Wind Calculations'!$AG368-$AF$3)^2+25*('Wind Calculations'!$AG368-$AF$3),0),IF(AH368&gt;$AF$3,(58*(AH368-$AF$3)^2+25*(AH368-$AF$3))*$AF$7,0)+IF(AI368&gt;$AF$3,(58*(AI368-$AF$3)^2+25*(AI368-$AF$3))*$AG$7,0)+IF(AJ368&gt;$AF$3,(58*(AJ368-$AF$3)^2+25*(AJ368-$AF$3))*$AH$7,0)+IF(AK368&gt;$AF$3,(58*(AK368-$AF$3)^2+25*(AK368-$AF$3))*$AI$7,0))</f>
        <v>#DIV/0!</v>
      </c>
      <c r="AM368" s="89" t="e">
        <f>IF('Emission Calculations'!$E$9="flat",IF(0.056*'Wind Calculations'!$AG368&gt;$AF$3,1,0),IF(OR(AH368&gt;$AF$3,AI368&gt;$AF$3,AJ368&gt;$AF$3,AND((AK368&gt;$AF$3),$AF$7&gt;0)),1,0))</f>
        <v>#DIV/0!</v>
      </c>
      <c r="AN368" s="47"/>
      <c r="AO368" s="148"/>
      <c r="AP368" s="136"/>
      <c r="AQ368" s="89" t="e">
        <f>'Wind Calculations'!$AP368*LN(10/$AP$4)/LN($AP$5/$AP$4)</f>
        <v>#DIV/0!</v>
      </c>
      <c r="AR368" s="89" t="e">
        <f t="shared" si="116"/>
        <v>#DIV/0!</v>
      </c>
      <c r="AS368" s="89" t="e">
        <f t="shared" si="117"/>
        <v>#DIV/0!</v>
      </c>
      <c r="AT368" s="89" t="e">
        <f t="shared" si="118"/>
        <v>#DIV/0!</v>
      </c>
      <c r="AU368" s="89" t="e">
        <f t="shared" si="119"/>
        <v>#DIV/0!</v>
      </c>
      <c r="AV368" s="89" t="e">
        <f>IF('Emission Calculations'!$F$9="flat",IF(0.053*'Wind Calculations'!$AQ368&gt;$AP$3,58*('Wind Calculations'!$AQ368-$AP$3)^2+25*('Wind Calculations'!$AQ368-$AP$3),0),IF(AR368&gt;$AP$3,(58*(AR368-$AP$3)^2+25*(AR368-$AP$3))*$AP$7,0)+IF(AS368&gt;$AP$3,(58*(AS368-$AP$3)^2+25*(AS368-$AP$3))*$AQ$7,0)+IF(AT368&gt;$AP$3,(58*(AT368-$AP$3)^2+25*(AT368-$AP$3))*$AR$7,0)+IF(AU368&gt;$AP$3,(58*(AU368-$AP$3)^2+25*(AU368-$AP$3))*$AS$7,0))</f>
        <v>#DIV/0!</v>
      </c>
      <c r="AW368" s="89" t="e">
        <f>IF('Emission Calculations'!$F$9="flat",IF(0.056*'Wind Calculations'!$AQ368&gt;$AP$3,1,0),IF(OR(AR368&gt;$AP$3,AS368&gt;$AP$3,AT368&gt;$AP$3,AND((AU368&gt;$AP$3),$AP$7&gt;0)),1,0))</f>
        <v>#DIV/0!</v>
      </c>
    </row>
    <row r="369" spans="1:49">
      <c r="A369" s="148"/>
      <c r="B369" s="136"/>
      <c r="C369" s="89" t="e">
        <f>'Wind Calculations'!$B369*LN(10/$B$4)/LN($B$5/$B$4)</f>
        <v>#DIV/0!</v>
      </c>
      <c r="D369" s="89" t="e">
        <f t="shared" si="100"/>
        <v>#DIV/0!</v>
      </c>
      <c r="E369" s="89" t="e">
        <f t="shared" si="101"/>
        <v>#DIV/0!</v>
      </c>
      <c r="F369" s="89" t="e">
        <f t="shared" si="102"/>
        <v>#DIV/0!</v>
      </c>
      <c r="G369" s="89" t="e">
        <f t="shared" si="103"/>
        <v>#DIV/0!</v>
      </c>
      <c r="H369" s="138" t="e">
        <f>IF('Emission Calculations'!$B$9="flat",IF(0.053*'Wind Calculations'!$C369&gt;$B$3,58*('Wind Calculations'!$C369-$B$3)^2+25*('Wind Calculations'!$C369-$B$3),0),IF(D369&gt;$B$3,(58*(D369-$B$3)^2+25*(D369-$B$3))*$B$7,0)+IF(E369&gt;$B$3,(58*(E369-$B$3)^2+25*(E369-$B$3))*$C$7,0)+IF(F369&gt;$B$3,(58*(F369-$B$3)^2+25*(F369-$B$3))*$D$7,0)+IF(G369&gt;$B$3,(58*(G369-$B$3)^2+25*(G369-$B$3))*$E$7,0))</f>
        <v>#DIV/0!</v>
      </c>
      <c r="I369" s="138" t="e">
        <f>IF('Emission Calculations'!$B$9="flat",IF(0.056*'Wind Calculations'!$C369&gt;$B$3,1,0),IF(OR(D369&gt;$B$3,E369&gt;$B$3,F369&gt;$B$3,AND((G369&gt;$B$3),$B$7&gt;0)),1,0))</f>
        <v>#DIV/0!</v>
      </c>
      <c r="J369" s="139"/>
      <c r="K369" s="148"/>
      <c r="L369" s="136"/>
      <c r="M369" s="89" t="e">
        <f>'Wind Calculations'!$L369*LN(10/$L$4)/LN($L$5/$L$4)</f>
        <v>#DIV/0!</v>
      </c>
      <c r="N369" s="89" t="e">
        <f t="shared" si="104"/>
        <v>#DIV/0!</v>
      </c>
      <c r="O369" s="89" t="e">
        <f t="shared" si="105"/>
        <v>#DIV/0!</v>
      </c>
      <c r="P369" s="89" t="e">
        <f t="shared" si="106"/>
        <v>#DIV/0!</v>
      </c>
      <c r="Q369" s="89" t="e">
        <f t="shared" si="107"/>
        <v>#DIV/0!</v>
      </c>
      <c r="R369" s="89" t="e">
        <f>IF('Emission Calculations'!$C$9="flat",IF(0.053*'Wind Calculations'!$M369&gt;$L$3,58*('Wind Calculations'!$M369-$L$3)^2+25*('Wind Calculations'!$M369-$L$3),0),IF(N369&gt;$L$3,(58*(N369-$L$3)^2+25*(N369-$L$3))*$L$7,0)+IF(O369&gt;$L$3,(58*(O369-$L$3)^2+25*(O369-$L$3))*$M$7,0)+IF(P369&gt;$L$3,(58*(P369-$L$3)^2+25*(P369-$L$3))*$N$7,0)+IF(Q369&gt;$L$3,(58*(Q369-$L$3)^2+25*(Q369-$L$3))*$O$7,0))</f>
        <v>#DIV/0!</v>
      </c>
      <c r="S369" s="89" t="e">
        <f>IF('Emission Calculations'!$C$9="flat",IF(0.056*'Wind Calculations'!$M369&gt;$L$3,1,0),IF(OR(N369&gt;$L$3,O369&gt;$L$3,P369&gt;$L$3,AND((Q369&gt;$L$3),$L$7&gt;0)),1,0))</f>
        <v>#DIV/0!</v>
      </c>
      <c r="T369" s="47"/>
      <c r="U369" s="148"/>
      <c r="V369" s="136"/>
      <c r="W369" s="89" t="e">
        <f>'Wind Calculations'!$V369*LN(10/$V$4)/LN($V$5/$V$4)</f>
        <v>#DIV/0!</v>
      </c>
      <c r="X369" s="89" t="e">
        <f t="shared" si="108"/>
        <v>#DIV/0!</v>
      </c>
      <c r="Y369" s="89" t="e">
        <f t="shared" si="109"/>
        <v>#DIV/0!</v>
      </c>
      <c r="Z369" s="89" t="e">
        <f t="shared" si="110"/>
        <v>#DIV/0!</v>
      </c>
      <c r="AA369" s="89" t="e">
        <f t="shared" si="111"/>
        <v>#DIV/0!</v>
      </c>
      <c r="AB369" s="89" t="e">
        <f>IF('Emission Calculations'!$D$9="flat",IF(0.053*'Wind Calculations'!$W369&gt;$V$3,58*('Wind Calculations'!$W369-$L$3)^2+25*('Wind Calculations'!$W369-$L$3),0),IF(X369&gt;$L$3,(58*(X369-$L$3)^2+25*(X369-$L$3))*$V$7,0)+IF(Y369&gt;$V$3,(58*(Y369-$V$3)^2+25*(Y369-$V$3))*$W$7,0)+IF(Z369&gt;$V$3,(58*(Z369-$V$3)^2+25*(Z369-$V$3))*$X$7,0)+IF(AA369&gt;$V$3,(58*(AA369-$V$3)^2+25*(AA369-$V$3))*$Y$7,0))</f>
        <v>#DIV/0!</v>
      </c>
      <c r="AC369" s="89" t="e">
        <f>IF('Emission Calculations'!$D$9="flat",IF(0.056*'Wind Calculations'!$W369&gt;$V$3,1,0),IF(OR(X369&gt;$V$3,Y369&gt;$V$3,Z369&gt;$V$3,AND((AA369&gt;$V$3),$V$7&gt;0)),1,0))</f>
        <v>#DIV/0!</v>
      </c>
      <c r="AD369" s="47"/>
      <c r="AE369" s="148"/>
      <c r="AF369" s="136"/>
      <c r="AG369" s="89" t="e">
        <f>'Wind Calculations'!$AF369*LN(10/$AF$4)/LN($AF$5/$AF$4)</f>
        <v>#DIV/0!</v>
      </c>
      <c r="AH369" s="89" t="e">
        <f t="shared" si="112"/>
        <v>#DIV/0!</v>
      </c>
      <c r="AI369" s="89" t="e">
        <f t="shared" si="113"/>
        <v>#DIV/0!</v>
      </c>
      <c r="AJ369" s="89" t="e">
        <f t="shared" si="114"/>
        <v>#DIV/0!</v>
      </c>
      <c r="AK369" s="89" t="e">
        <f t="shared" si="115"/>
        <v>#DIV/0!</v>
      </c>
      <c r="AL369" s="89" t="e">
        <f>IF('Emission Calculations'!$E$9="flat",IF(0.053*'Wind Calculations'!$AG369&gt;$AF$3,58*('Wind Calculations'!$AG369-$AF$3)^2+25*('Wind Calculations'!$AG369-$AF$3),0),IF(AH369&gt;$AF$3,(58*(AH369-$AF$3)^2+25*(AH369-$AF$3))*$AF$7,0)+IF(AI369&gt;$AF$3,(58*(AI369-$AF$3)^2+25*(AI369-$AF$3))*$AG$7,0)+IF(AJ369&gt;$AF$3,(58*(AJ369-$AF$3)^2+25*(AJ369-$AF$3))*$AH$7,0)+IF(AK369&gt;$AF$3,(58*(AK369-$AF$3)^2+25*(AK369-$AF$3))*$AI$7,0))</f>
        <v>#DIV/0!</v>
      </c>
      <c r="AM369" s="89" t="e">
        <f>IF('Emission Calculations'!$E$9="flat",IF(0.056*'Wind Calculations'!$AG369&gt;$AF$3,1,0),IF(OR(AH369&gt;$AF$3,AI369&gt;$AF$3,AJ369&gt;$AF$3,AND((AK369&gt;$AF$3),$AF$7&gt;0)),1,0))</f>
        <v>#DIV/0!</v>
      </c>
      <c r="AN369" s="47"/>
      <c r="AO369" s="148"/>
      <c r="AP369" s="136"/>
      <c r="AQ369" s="89" t="e">
        <f>'Wind Calculations'!$AP369*LN(10/$AP$4)/LN($AP$5/$AP$4)</f>
        <v>#DIV/0!</v>
      </c>
      <c r="AR369" s="89" t="e">
        <f t="shared" si="116"/>
        <v>#DIV/0!</v>
      </c>
      <c r="AS369" s="89" t="e">
        <f t="shared" si="117"/>
        <v>#DIV/0!</v>
      </c>
      <c r="AT369" s="89" t="e">
        <f t="shared" si="118"/>
        <v>#DIV/0!</v>
      </c>
      <c r="AU369" s="89" t="e">
        <f t="shared" si="119"/>
        <v>#DIV/0!</v>
      </c>
      <c r="AV369" s="89" t="e">
        <f>IF('Emission Calculations'!$F$9="flat",IF(0.053*'Wind Calculations'!$AQ369&gt;$AP$3,58*('Wind Calculations'!$AQ369-$AP$3)^2+25*('Wind Calculations'!$AQ369-$AP$3),0),IF(AR369&gt;$AP$3,(58*(AR369-$AP$3)^2+25*(AR369-$AP$3))*$AP$7,0)+IF(AS369&gt;$AP$3,(58*(AS369-$AP$3)^2+25*(AS369-$AP$3))*$AQ$7,0)+IF(AT369&gt;$AP$3,(58*(AT369-$AP$3)^2+25*(AT369-$AP$3))*$AR$7,0)+IF(AU369&gt;$AP$3,(58*(AU369-$AP$3)^2+25*(AU369-$AP$3))*$AS$7,0))</f>
        <v>#DIV/0!</v>
      </c>
      <c r="AW369" s="89" t="e">
        <f>IF('Emission Calculations'!$F$9="flat",IF(0.056*'Wind Calculations'!$AQ369&gt;$AP$3,1,0),IF(OR(AR369&gt;$AP$3,AS369&gt;$AP$3,AT369&gt;$AP$3,AND((AU369&gt;$AP$3),$AP$7&gt;0)),1,0))</f>
        <v>#DIV/0!</v>
      </c>
    </row>
    <row r="370" spans="1:49">
      <c r="A370" s="148"/>
      <c r="B370" s="136"/>
      <c r="C370" s="89" t="e">
        <f>'Wind Calculations'!$B370*LN(10/$B$4)/LN($B$5/$B$4)</f>
        <v>#DIV/0!</v>
      </c>
      <c r="D370" s="89" t="e">
        <f t="shared" si="100"/>
        <v>#DIV/0!</v>
      </c>
      <c r="E370" s="89" t="e">
        <f t="shared" si="101"/>
        <v>#DIV/0!</v>
      </c>
      <c r="F370" s="89" t="e">
        <f t="shared" si="102"/>
        <v>#DIV/0!</v>
      </c>
      <c r="G370" s="89" t="e">
        <f t="shared" si="103"/>
        <v>#DIV/0!</v>
      </c>
      <c r="H370" s="138" t="e">
        <f>IF('Emission Calculations'!$B$9="flat",IF(0.053*'Wind Calculations'!$C370&gt;$B$3,58*('Wind Calculations'!$C370-$B$3)^2+25*('Wind Calculations'!$C370-$B$3),0),IF(D370&gt;$B$3,(58*(D370-$B$3)^2+25*(D370-$B$3))*$B$7,0)+IF(E370&gt;$B$3,(58*(E370-$B$3)^2+25*(E370-$B$3))*$C$7,0)+IF(F370&gt;$B$3,(58*(F370-$B$3)^2+25*(F370-$B$3))*$D$7,0)+IF(G370&gt;$B$3,(58*(G370-$B$3)^2+25*(G370-$B$3))*$E$7,0))</f>
        <v>#DIV/0!</v>
      </c>
      <c r="I370" s="138" t="e">
        <f>IF('Emission Calculations'!$B$9="flat",IF(0.056*'Wind Calculations'!$C370&gt;$B$3,1,0),IF(OR(D370&gt;$B$3,E370&gt;$B$3,F370&gt;$B$3,AND((G370&gt;$B$3),$B$7&gt;0)),1,0))</f>
        <v>#DIV/0!</v>
      </c>
      <c r="J370" s="139"/>
      <c r="K370" s="148"/>
      <c r="L370" s="136"/>
      <c r="M370" s="89" t="e">
        <f>'Wind Calculations'!$L370*LN(10/$L$4)/LN($L$5/$L$4)</f>
        <v>#DIV/0!</v>
      </c>
      <c r="N370" s="89" t="e">
        <f t="shared" si="104"/>
        <v>#DIV/0!</v>
      </c>
      <c r="O370" s="89" t="e">
        <f t="shared" si="105"/>
        <v>#DIV/0!</v>
      </c>
      <c r="P370" s="89" t="e">
        <f t="shared" si="106"/>
        <v>#DIV/0!</v>
      </c>
      <c r="Q370" s="89" t="e">
        <f t="shared" si="107"/>
        <v>#DIV/0!</v>
      </c>
      <c r="R370" s="89" t="e">
        <f>IF('Emission Calculations'!$C$9="flat",IF(0.053*'Wind Calculations'!$M370&gt;$L$3,58*('Wind Calculations'!$M370-$L$3)^2+25*('Wind Calculations'!$M370-$L$3),0),IF(N370&gt;$L$3,(58*(N370-$L$3)^2+25*(N370-$L$3))*$L$7,0)+IF(O370&gt;$L$3,(58*(O370-$L$3)^2+25*(O370-$L$3))*$M$7,0)+IF(P370&gt;$L$3,(58*(P370-$L$3)^2+25*(P370-$L$3))*$N$7,0)+IF(Q370&gt;$L$3,(58*(Q370-$L$3)^2+25*(Q370-$L$3))*$O$7,0))</f>
        <v>#DIV/0!</v>
      </c>
      <c r="S370" s="89" t="e">
        <f>IF('Emission Calculations'!$C$9="flat",IF(0.056*'Wind Calculations'!$M370&gt;$L$3,1,0),IF(OR(N370&gt;$L$3,O370&gt;$L$3,P370&gt;$L$3,AND((Q370&gt;$L$3),$L$7&gt;0)),1,0))</f>
        <v>#DIV/0!</v>
      </c>
      <c r="T370" s="47"/>
      <c r="U370" s="148"/>
      <c r="V370" s="136"/>
      <c r="W370" s="89" t="e">
        <f>'Wind Calculations'!$V370*LN(10/$V$4)/LN($V$5/$V$4)</f>
        <v>#DIV/0!</v>
      </c>
      <c r="X370" s="89" t="e">
        <f t="shared" si="108"/>
        <v>#DIV/0!</v>
      </c>
      <c r="Y370" s="89" t="e">
        <f t="shared" si="109"/>
        <v>#DIV/0!</v>
      </c>
      <c r="Z370" s="89" t="e">
        <f t="shared" si="110"/>
        <v>#DIV/0!</v>
      </c>
      <c r="AA370" s="89" t="e">
        <f t="shared" si="111"/>
        <v>#DIV/0!</v>
      </c>
      <c r="AB370" s="89" t="e">
        <f>IF('Emission Calculations'!$D$9="flat",IF(0.053*'Wind Calculations'!$W370&gt;$V$3,58*('Wind Calculations'!$W370-$L$3)^2+25*('Wind Calculations'!$W370-$L$3),0),IF(X370&gt;$L$3,(58*(X370-$L$3)^2+25*(X370-$L$3))*$V$7,0)+IF(Y370&gt;$V$3,(58*(Y370-$V$3)^2+25*(Y370-$V$3))*$W$7,0)+IF(Z370&gt;$V$3,(58*(Z370-$V$3)^2+25*(Z370-$V$3))*$X$7,0)+IF(AA370&gt;$V$3,(58*(AA370-$V$3)^2+25*(AA370-$V$3))*$Y$7,0))</f>
        <v>#DIV/0!</v>
      </c>
      <c r="AC370" s="89" t="e">
        <f>IF('Emission Calculations'!$D$9="flat",IF(0.056*'Wind Calculations'!$W370&gt;$V$3,1,0),IF(OR(X370&gt;$V$3,Y370&gt;$V$3,Z370&gt;$V$3,AND((AA370&gt;$V$3),$V$7&gt;0)),1,0))</f>
        <v>#DIV/0!</v>
      </c>
      <c r="AD370" s="47"/>
      <c r="AE370" s="148"/>
      <c r="AF370" s="136"/>
      <c r="AG370" s="89" t="e">
        <f>'Wind Calculations'!$AF370*LN(10/$AF$4)/LN($AF$5/$AF$4)</f>
        <v>#DIV/0!</v>
      </c>
      <c r="AH370" s="89" t="e">
        <f t="shared" si="112"/>
        <v>#DIV/0!</v>
      </c>
      <c r="AI370" s="89" t="e">
        <f t="shared" si="113"/>
        <v>#DIV/0!</v>
      </c>
      <c r="AJ370" s="89" t="e">
        <f t="shared" si="114"/>
        <v>#DIV/0!</v>
      </c>
      <c r="AK370" s="89" t="e">
        <f t="shared" si="115"/>
        <v>#DIV/0!</v>
      </c>
      <c r="AL370" s="89" t="e">
        <f>IF('Emission Calculations'!$E$9="flat",IF(0.053*'Wind Calculations'!$AG370&gt;$AF$3,58*('Wind Calculations'!$AG370-$AF$3)^2+25*('Wind Calculations'!$AG370-$AF$3),0),IF(AH370&gt;$AF$3,(58*(AH370-$AF$3)^2+25*(AH370-$AF$3))*$AF$7,0)+IF(AI370&gt;$AF$3,(58*(AI370-$AF$3)^2+25*(AI370-$AF$3))*$AG$7,0)+IF(AJ370&gt;$AF$3,(58*(AJ370-$AF$3)^2+25*(AJ370-$AF$3))*$AH$7,0)+IF(AK370&gt;$AF$3,(58*(AK370-$AF$3)^2+25*(AK370-$AF$3))*$AI$7,0))</f>
        <v>#DIV/0!</v>
      </c>
      <c r="AM370" s="89" t="e">
        <f>IF('Emission Calculations'!$E$9="flat",IF(0.056*'Wind Calculations'!$AG370&gt;$AF$3,1,0),IF(OR(AH370&gt;$AF$3,AI370&gt;$AF$3,AJ370&gt;$AF$3,AND((AK370&gt;$AF$3),$AF$7&gt;0)),1,0))</f>
        <v>#DIV/0!</v>
      </c>
      <c r="AN370" s="47"/>
      <c r="AO370" s="148"/>
      <c r="AP370" s="136"/>
      <c r="AQ370" s="89" t="e">
        <f>'Wind Calculations'!$AP370*LN(10/$AP$4)/LN($AP$5/$AP$4)</f>
        <v>#DIV/0!</v>
      </c>
      <c r="AR370" s="89" t="e">
        <f t="shared" si="116"/>
        <v>#DIV/0!</v>
      </c>
      <c r="AS370" s="89" t="e">
        <f t="shared" si="117"/>
        <v>#DIV/0!</v>
      </c>
      <c r="AT370" s="89" t="e">
        <f t="shared" si="118"/>
        <v>#DIV/0!</v>
      </c>
      <c r="AU370" s="89" t="e">
        <f t="shared" si="119"/>
        <v>#DIV/0!</v>
      </c>
      <c r="AV370" s="89" t="e">
        <f>IF('Emission Calculations'!$F$9="flat",IF(0.053*'Wind Calculations'!$AQ370&gt;$AP$3,58*('Wind Calculations'!$AQ370-$AP$3)^2+25*('Wind Calculations'!$AQ370-$AP$3),0),IF(AR370&gt;$AP$3,(58*(AR370-$AP$3)^2+25*(AR370-$AP$3))*$AP$7,0)+IF(AS370&gt;$AP$3,(58*(AS370-$AP$3)^2+25*(AS370-$AP$3))*$AQ$7,0)+IF(AT370&gt;$AP$3,(58*(AT370-$AP$3)^2+25*(AT370-$AP$3))*$AR$7,0)+IF(AU370&gt;$AP$3,(58*(AU370-$AP$3)^2+25*(AU370-$AP$3))*$AS$7,0))</f>
        <v>#DIV/0!</v>
      </c>
      <c r="AW370" s="89" t="e">
        <f>IF('Emission Calculations'!$F$9="flat",IF(0.056*'Wind Calculations'!$AQ370&gt;$AP$3,1,0),IF(OR(AR370&gt;$AP$3,AS370&gt;$AP$3,AT370&gt;$AP$3,AND((AU370&gt;$AP$3),$AP$7&gt;0)),1,0))</f>
        <v>#DIV/0!</v>
      </c>
    </row>
    <row r="371" spans="1:49">
      <c r="A371" s="148"/>
      <c r="B371" s="136"/>
      <c r="C371" s="89" t="e">
        <f>'Wind Calculations'!$B371*LN(10/$B$4)/LN($B$5/$B$4)</f>
        <v>#DIV/0!</v>
      </c>
      <c r="D371" s="89" t="e">
        <f t="shared" si="100"/>
        <v>#DIV/0!</v>
      </c>
      <c r="E371" s="89" t="e">
        <f t="shared" si="101"/>
        <v>#DIV/0!</v>
      </c>
      <c r="F371" s="89" t="e">
        <f t="shared" si="102"/>
        <v>#DIV/0!</v>
      </c>
      <c r="G371" s="89" t="e">
        <f t="shared" si="103"/>
        <v>#DIV/0!</v>
      </c>
      <c r="H371" s="138" t="e">
        <f>IF('Emission Calculations'!$B$9="flat",IF(0.053*'Wind Calculations'!$C371&gt;$B$3,58*('Wind Calculations'!$C371-$B$3)^2+25*('Wind Calculations'!$C371-$B$3),0),IF(D371&gt;$B$3,(58*(D371-$B$3)^2+25*(D371-$B$3))*$B$7,0)+IF(E371&gt;$B$3,(58*(E371-$B$3)^2+25*(E371-$B$3))*$C$7,0)+IF(F371&gt;$B$3,(58*(F371-$B$3)^2+25*(F371-$B$3))*$D$7,0)+IF(G371&gt;$B$3,(58*(G371-$B$3)^2+25*(G371-$B$3))*$E$7,0))</f>
        <v>#DIV/0!</v>
      </c>
      <c r="I371" s="138" t="e">
        <f>IF('Emission Calculations'!$B$9="flat",IF(0.056*'Wind Calculations'!$C371&gt;$B$3,1,0),IF(OR(D371&gt;$B$3,E371&gt;$B$3,F371&gt;$B$3,AND((G371&gt;$B$3),$B$7&gt;0)),1,0))</f>
        <v>#DIV/0!</v>
      </c>
      <c r="J371" s="139"/>
      <c r="K371" s="148"/>
      <c r="L371" s="136"/>
      <c r="M371" s="89" t="e">
        <f>'Wind Calculations'!$L371*LN(10/$L$4)/LN($L$5/$L$4)</f>
        <v>#DIV/0!</v>
      </c>
      <c r="N371" s="89" t="e">
        <f t="shared" si="104"/>
        <v>#DIV/0!</v>
      </c>
      <c r="O371" s="89" t="e">
        <f t="shared" si="105"/>
        <v>#DIV/0!</v>
      </c>
      <c r="P371" s="89" t="e">
        <f t="shared" si="106"/>
        <v>#DIV/0!</v>
      </c>
      <c r="Q371" s="89" t="e">
        <f t="shared" si="107"/>
        <v>#DIV/0!</v>
      </c>
      <c r="R371" s="89" t="e">
        <f>IF('Emission Calculations'!$C$9="flat",IF(0.053*'Wind Calculations'!$M371&gt;$L$3,58*('Wind Calculations'!$M371-$L$3)^2+25*('Wind Calculations'!$M371-$L$3),0),IF(N371&gt;$L$3,(58*(N371-$L$3)^2+25*(N371-$L$3))*$L$7,0)+IF(O371&gt;$L$3,(58*(O371-$L$3)^2+25*(O371-$L$3))*$M$7,0)+IF(P371&gt;$L$3,(58*(P371-$L$3)^2+25*(P371-$L$3))*$N$7,0)+IF(Q371&gt;$L$3,(58*(Q371-$L$3)^2+25*(Q371-$L$3))*$O$7,0))</f>
        <v>#DIV/0!</v>
      </c>
      <c r="S371" s="89" t="e">
        <f>IF('Emission Calculations'!$C$9="flat",IF(0.056*'Wind Calculations'!$M371&gt;$L$3,1,0),IF(OR(N371&gt;$L$3,O371&gt;$L$3,P371&gt;$L$3,AND((Q371&gt;$L$3),$L$7&gt;0)),1,0))</f>
        <v>#DIV/0!</v>
      </c>
      <c r="T371" s="47"/>
      <c r="U371" s="148"/>
      <c r="V371" s="136"/>
      <c r="W371" s="89" t="e">
        <f>'Wind Calculations'!$V371*LN(10/$V$4)/LN($V$5/$V$4)</f>
        <v>#DIV/0!</v>
      </c>
      <c r="X371" s="89" t="e">
        <f t="shared" si="108"/>
        <v>#DIV/0!</v>
      </c>
      <c r="Y371" s="89" t="e">
        <f t="shared" si="109"/>
        <v>#DIV/0!</v>
      </c>
      <c r="Z371" s="89" t="e">
        <f t="shared" si="110"/>
        <v>#DIV/0!</v>
      </c>
      <c r="AA371" s="89" t="e">
        <f t="shared" si="111"/>
        <v>#DIV/0!</v>
      </c>
      <c r="AB371" s="89" t="e">
        <f>IF('Emission Calculations'!$D$9="flat",IF(0.053*'Wind Calculations'!$W371&gt;$V$3,58*('Wind Calculations'!$W371-$L$3)^2+25*('Wind Calculations'!$W371-$L$3),0),IF(X371&gt;$L$3,(58*(X371-$L$3)^2+25*(X371-$L$3))*$V$7,0)+IF(Y371&gt;$V$3,(58*(Y371-$V$3)^2+25*(Y371-$V$3))*$W$7,0)+IF(Z371&gt;$V$3,(58*(Z371-$V$3)^2+25*(Z371-$V$3))*$X$7,0)+IF(AA371&gt;$V$3,(58*(AA371-$V$3)^2+25*(AA371-$V$3))*$Y$7,0))</f>
        <v>#DIV/0!</v>
      </c>
      <c r="AC371" s="89" t="e">
        <f>IF('Emission Calculations'!$D$9="flat",IF(0.056*'Wind Calculations'!$W371&gt;$V$3,1,0),IF(OR(X371&gt;$V$3,Y371&gt;$V$3,Z371&gt;$V$3,AND((AA371&gt;$V$3),$V$7&gt;0)),1,0))</f>
        <v>#DIV/0!</v>
      </c>
      <c r="AD371" s="47"/>
      <c r="AE371" s="148"/>
      <c r="AF371" s="136"/>
      <c r="AG371" s="89" t="e">
        <f>'Wind Calculations'!$AF371*LN(10/$AF$4)/LN($AF$5/$AF$4)</f>
        <v>#DIV/0!</v>
      </c>
      <c r="AH371" s="89" t="e">
        <f t="shared" si="112"/>
        <v>#DIV/0!</v>
      </c>
      <c r="AI371" s="89" t="e">
        <f t="shared" si="113"/>
        <v>#DIV/0!</v>
      </c>
      <c r="AJ371" s="89" t="e">
        <f t="shared" si="114"/>
        <v>#DIV/0!</v>
      </c>
      <c r="AK371" s="89" t="e">
        <f t="shared" si="115"/>
        <v>#DIV/0!</v>
      </c>
      <c r="AL371" s="89" t="e">
        <f>IF('Emission Calculations'!$E$9="flat",IF(0.053*'Wind Calculations'!$AG371&gt;$AF$3,58*('Wind Calculations'!$AG371-$AF$3)^2+25*('Wind Calculations'!$AG371-$AF$3),0),IF(AH371&gt;$AF$3,(58*(AH371-$AF$3)^2+25*(AH371-$AF$3))*$AF$7,0)+IF(AI371&gt;$AF$3,(58*(AI371-$AF$3)^2+25*(AI371-$AF$3))*$AG$7,0)+IF(AJ371&gt;$AF$3,(58*(AJ371-$AF$3)^2+25*(AJ371-$AF$3))*$AH$7,0)+IF(AK371&gt;$AF$3,(58*(AK371-$AF$3)^2+25*(AK371-$AF$3))*$AI$7,0))</f>
        <v>#DIV/0!</v>
      </c>
      <c r="AM371" s="89" t="e">
        <f>IF('Emission Calculations'!$E$9="flat",IF(0.056*'Wind Calculations'!$AG371&gt;$AF$3,1,0),IF(OR(AH371&gt;$AF$3,AI371&gt;$AF$3,AJ371&gt;$AF$3,AND((AK371&gt;$AF$3),$AF$7&gt;0)),1,0))</f>
        <v>#DIV/0!</v>
      </c>
      <c r="AN371" s="47"/>
      <c r="AO371" s="148"/>
      <c r="AP371" s="136"/>
      <c r="AQ371" s="89" t="e">
        <f>'Wind Calculations'!$AP371*LN(10/$AP$4)/LN($AP$5/$AP$4)</f>
        <v>#DIV/0!</v>
      </c>
      <c r="AR371" s="89" t="e">
        <f t="shared" si="116"/>
        <v>#DIV/0!</v>
      </c>
      <c r="AS371" s="89" t="e">
        <f t="shared" si="117"/>
        <v>#DIV/0!</v>
      </c>
      <c r="AT371" s="89" t="e">
        <f t="shared" si="118"/>
        <v>#DIV/0!</v>
      </c>
      <c r="AU371" s="89" t="e">
        <f t="shared" si="119"/>
        <v>#DIV/0!</v>
      </c>
      <c r="AV371" s="89" t="e">
        <f>IF('Emission Calculations'!$F$9="flat",IF(0.053*'Wind Calculations'!$AQ371&gt;$AP$3,58*('Wind Calculations'!$AQ371-$AP$3)^2+25*('Wind Calculations'!$AQ371-$AP$3),0),IF(AR371&gt;$AP$3,(58*(AR371-$AP$3)^2+25*(AR371-$AP$3))*$AP$7,0)+IF(AS371&gt;$AP$3,(58*(AS371-$AP$3)^2+25*(AS371-$AP$3))*$AQ$7,0)+IF(AT371&gt;$AP$3,(58*(AT371-$AP$3)^2+25*(AT371-$AP$3))*$AR$7,0)+IF(AU371&gt;$AP$3,(58*(AU371-$AP$3)^2+25*(AU371-$AP$3))*$AS$7,0))</f>
        <v>#DIV/0!</v>
      </c>
      <c r="AW371" s="89" t="e">
        <f>IF('Emission Calculations'!$F$9="flat",IF(0.056*'Wind Calculations'!$AQ371&gt;$AP$3,1,0),IF(OR(AR371&gt;$AP$3,AS371&gt;$AP$3,AT371&gt;$AP$3,AND((AU371&gt;$AP$3),$AP$7&gt;0)),1,0))</f>
        <v>#DIV/0!</v>
      </c>
    </row>
    <row r="372" spans="1:49">
      <c r="A372" s="148"/>
      <c r="B372" s="136"/>
      <c r="C372" s="89" t="e">
        <f>'Wind Calculations'!$B372*LN(10/$B$4)/LN($B$5/$B$4)</f>
        <v>#DIV/0!</v>
      </c>
      <c r="D372" s="89" t="e">
        <f t="shared" si="100"/>
        <v>#DIV/0!</v>
      </c>
      <c r="E372" s="89" t="e">
        <f t="shared" si="101"/>
        <v>#DIV/0!</v>
      </c>
      <c r="F372" s="89" t="e">
        <f t="shared" si="102"/>
        <v>#DIV/0!</v>
      </c>
      <c r="G372" s="89" t="e">
        <f t="shared" si="103"/>
        <v>#DIV/0!</v>
      </c>
      <c r="H372" s="138" t="e">
        <f>IF('Emission Calculations'!$B$9="flat",IF(0.053*'Wind Calculations'!$C372&gt;$B$3,58*('Wind Calculations'!$C372-$B$3)^2+25*('Wind Calculations'!$C372-$B$3),0),IF(D372&gt;$B$3,(58*(D372-$B$3)^2+25*(D372-$B$3))*$B$7,0)+IF(E372&gt;$B$3,(58*(E372-$B$3)^2+25*(E372-$B$3))*$C$7,0)+IF(F372&gt;$B$3,(58*(F372-$B$3)^2+25*(F372-$B$3))*$D$7,0)+IF(G372&gt;$B$3,(58*(G372-$B$3)^2+25*(G372-$B$3))*$E$7,0))</f>
        <v>#DIV/0!</v>
      </c>
      <c r="I372" s="138" t="e">
        <f>IF('Emission Calculations'!$B$9="flat",IF(0.056*'Wind Calculations'!$C372&gt;$B$3,1,0),IF(OR(D372&gt;$B$3,E372&gt;$B$3,F372&gt;$B$3,AND((G372&gt;$B$3),$B$7&gt;0)),1,0))</f>
        <v>#DIV/0!</v>
      </c>
      <c r="J372" s="139"/>
      <c r="K372" s="148"/>
      <c r="L372" s="136"/>
      <c r="M372" s="89" t="e">
        <f>'Wind Calculations'!$L372*LN(10/$L$4)/LN($L$5/$L$4)</f>
        <v>#DIV/0!</v>
      </c>
      <c r="N372" s="89" t="e">
        <f t="shared" si="104"/>
        <v>#DIV/0!</v>
      </c>
      <c r="O372" s="89" t="e">
        <f t="shared" si="105"/>
        <v>#DIV/0!</v>
      </c>
      <c r="P372" s="89" t="e">
        <f t="shared" si="106"/>
        <v>#DIV/0!</v>
      </c>
      <c r="Q372" s="89" t="e">
        <f t="shared" si="107"/>
        <v>#DIV/0!</v>
      </c>
      <c r="R372" s="89" t="e">
        <f>IF('Emission Calculations'!$C$9="flat",IF(0.053*'Wind Calculations'!$M372&gt;$L$3,58*('Wind Calculations'!$M372-$L$3)^2+25*('Wind Calculations'!$M372-$L$3),0),IF(N372&gt;$L$3,(58*(N372-$L$3)^2+25*(N372-$L$3))*$L$7,0)+IF(O372&gt;$L$3,(58*(O372-$L$3)^2+25*(O372-$L$3))*$M$7,0)+IF(P372&gt;$L$3,(58*(P372-$L$3)^2+25*(P372-$L$3))*$N$7,0)+IF(Q372&gt;$L$3,(58*(Q372-$L$3)^2+25*(Q372-$L$3))*$O$7,0))</f>
        <v>#DIV/0!</v>
      </c>
      <c r="S372" s="89" t="e">
        <f>IF('Emission Calculations'!$C$9="flat",IF(0.056*'Wind Calculations'!$M372&gt;$L$3,1,0),IF(OR(N372&gt;$L$3,O372&gt;$L$3,P372&gt;$L$3,AND((Q372&gt;$L$3),$L$7&gt;0)),1,0))</f>
        <v>#DIV/0!</v>
      </c>
      <c r="T372" s="47"/>
      <c r="U372" s="148"/>
      <c r="V372" s="136"/>
      <c r="W372" s="89" t="e">
        <f>'Wind Calculations'!$V372*LN(10/$V$4)/LN($V$5/$V$4)</f>
        <v>#DIV/0!</v>
      </c>
      <c r="X372" s="89" t="e">
        <f t="shared" si="108"/>
        <v>#DIV/0!</v>
      </c>
      <c r="Y372" s="89" t="e">
        <f t="shared" si="109"/>
        <v>#DIV/0!</v>
      </c>
      <c r="Z372" s="89" t="e">
        <f t="shared" si="110"/>
        <v>#DIV/0!</v>
      </c>
      <c r="AA372" s="89" t="e">
        <f t="shared" si="111"/>
        <v>#DIV/0!</v>
      </c>
      <c r="AB372" s="89" t="e">
        <f>IF('Emission Calculations'!$D$9="flat",IF(0.053*'Wind Calculations'!$W372&gt;$V$3,58*('Wind Calculations'!$W372-$L$3)^2+25*('Wind Calculations'!$W372-$L$3),0),IF(X372&gt;$L$3,(58*(X372-$L$3)^2+25*(X372-$L$3))*$V$7,0)+IF(Y372&gt;$V$3,(58*(Y372-$V$3)^2+25*(Y372-$V$3))*$W$7,0)+IF(Z372&gt;$V$3,(58*(Z372-$V$3)^2+25*(Z372-$V$3))*$X$7,0)+IF(AA372&gt;$V$3,(58*(AA372-$V$3)^2+25*(AA372-$V$3))*$Y$7,0))</f>
        <v>#DIV/0!</v>
      </c>
      <c r="AC372" s="89" t="e">
        <f>IF('Emission Calculations'!$D$9="flat",IF(0.056*'Wind Calculations'!$W372&gt;$V$3,1,0),IF(OR(X372&gt;$V$3,Y372&gt;$V$3,Z372&gt;$V$3,AND((AA372&gt;$V$3),$V$7&gt;0)),1,0))</f>
        <v>#DIV/0!</v>
      </c>
      <c r="AD372" s="47"/>
      <c r="AE372" s="148"/>
      <c r="AF372" s="136"/>
      <c r="AG372" s="89" t="e">
        <f>'Wind Calculations'!$AF372*LN(10/$AF$4)/LN($AF$5/$AF$4)</f>
        <v>#DIV/0!</v>
      </c>
      <c r="AH372" s="89" t="e">
        <f t="shared" si="112"/>
        <v>#DIV/0!</v>
      </c>
      <c r="AI372" s="89" t="e">
        <f t="shared" si="113"/>
        <v>#DIV/0!</v>
      </c>
      <c r="AJ372" s="89" t="e">
        <f t="shared" si="114"/>
        <v>#DIV/0!</v>
      </c>
      <c r="AK372" s="89" t="e">
        <f t="shared" si="115"/>
        <v>#DIV/0!</v>
      </c>
      <c r="AL372" s="89" t="e">
        <f>IF('Emission Calculations'!$E$9="flat",IF(0.053*'Wind Calculations'!$AG372&gt;$AF$3,58*('Wind Calculations'!$AG372-$AF$3)^2+25*('Wind Calculations'!$AG372-$AF$3),0),IF(AH372&gt;$AF$3,(58*(AH372-$AF$3)^2+25*(AH372-$AF$3))*$AF$7,0)+IF(AI372&gt;$AF$3,(58*(AI372-$AF$3)^2+25*(AI372-$AF$3))*$AG$7,0)+IF(AJ372&gt;$AF$3,(58*(AJ372-$AF$3)^2+25*(AJ372-$AF$3))*$AH$7,0)+IF(AK372&gt;$AF$3,(58*(AK372-$AF$3)^2+25*(AK372-$AF$3))*$AI$7,0))</f>
        <v>#DIV/0!</v>
      </c>
      <c r="AM372" s="89" t="e">
        <f>IF('Emission Calculations'!$E$9="flat",IF(0.056*'Wind Calculations'!$AG372&gt;$AF$3,1,0),IF(OR(AH372&gt;$AF$3,AI372&gt;$AF$3,AJ372&gt;$AF$3,AND((AK372&gt;$AF$3),$AF$7&gt;0)),1,0))</f>
        <v>#DIV/0!</v>
      </c>
      <c r="AN372" s="47"/>
      <c r="AO372" s="148"/>
      <c r="AP372" s="136"/>
      <c r="AQ372" s="89" t="e">
        <f>'Wind Calculations'!$AP372*LN(10/$AP$4)/LN($AP$5/$AP$4)</f>
        <v>#DIV/0!</v>
      </c>
      <c r="AR372" s="89" t="e">
        <f t="shared" si="116"/>
        <v>#DIV/0!</v>
      </c>
      <c r="AS372" s="89" t="e">
        <f t="shared" si="117"/>
        <v>#DIV/0!</v>
      </c>
      <c r="AT372" s="89" t="e">
        <f t="shared" si="118"/>
        <v>#DIV/0!</v>
      </c>
      <c r="AU372" s="89" t="e">
        <f t="shared" si="119"/>
        <v>#DIV/0!</v>
      </c>
      <c r="AV372" s="89" t="e">
        <f>IF('Emission Calculations'!$F$9="flat",IF(0.053*'Wind Calculations'!$AQ372&gt;$AP$3,58*('Wind Calculations'!$AQ372-$AP$3)^2+25*('Wind Calculations'!$AQ372-$AP$3),0),IF(AR372&gt;$AP$3,(58*(AR372-$AP$3)^2+25*(AR372-$AP$3))*$AP$7,0)+IF(AS372&gt;$AP$3,(58*(AS372-$AP$3)^2+25*(AS372-$AP$3))*$AQ$7,0)+IF(AT372&gt;$AP$3,(58*(AT372-$AP$3)^2+25*(AT372-$AP$3))*$AR$7,0)+IF(AU372&gt;$AP$3,(58*(AU372-$AP$3)^2+25*(AU372-$AP$3))*$AS$7,0))</f>
        <v>#DIV/0!</v>
      </c>
      <c r="AW372" s="89" t="e">
        <f>IF('Emission Calculations'!$F$9="flat",IF(0.056*'Wind Calculations'!$AQ372&gt;$AP$3,1,0),IF(OR(AR372&gt;$AP$3,AS372&gt;$AP$3,AT372&gt;$AP$3,AND((AU372&gt;$AP$3),$AP$7&gt;0)),1,0))</f>
        <v>#DIV/0!</v>
      </c>
    </row>
    <row r="373" spans="1:49">
      <c r="A373" s="148"/>
      <c r="B373" s="136"/>
      <c r="C373" s="89" t="e">
        <f>'Wind Calculations'!$B373*LN(10/$B$4)/LN($B$5/$B$4)</f>
        <v>#DIV/0!</v>
      </c>
      <c r="D373" s="89" t="e">
        <f t="shared" si="100"/>
        <v>#DIV/0!</v>
      </c>
      <c r="E373" s="89" t="e">
        <f t="shared" si="101"/>
        <v>#DIV/0!</v>
      </c>
      <c r="F373" s="89" t="e">
        <f t="shared" si="102"/>
        <v>#DIV/0!</v>
      </c>
      <c r="G373" s="89" t="e">
        <f t="shared" si="103"/>
        <v>#DIV/0!</v>
      </c>
      <c r="H373" s="138" t="e">
        <f>IF('Emission Calculations'!$B$9="flat",IF(0.053*'Wind Calculations'!$C373&gt;$B$3,58*('Wind Calculations'!$C373-$B$3)^2+25*('Wind Calculations'!$C373-$B$3),0),IF(D373&gt;$B$3,(58*(D373-$B$3)^2+25*(D373-$B$3))*$B$7,0)+IF(E373&gt;$B$3,(58*(E373-$B$3)^2+25*(E373-$B$3))*$C$7,0)+IF(F373&gt;$B$3,(58*(F373-$B$3)^2+25*(F373-$B$3))*$D$7,0)+IF(G373&gt;$B$3,(58*(G373-$B$3)^2+25*(G373-$B$3))*$E$7,0))</f>
        <v>#DIV/0!</v>
      </c>
      <c r="I373" s="138" t="e">
        <f>IF('Emission Calculations'!$B$9="flat",IF(0.056*'Wind Calculations'!$C373&gt;$B$3,1,0),IF(OR(D373&gt;$B$3,E373&gt;$B$3,F373&gt;$B$3,AND((G373&gt;$B$3),$B$7&gt;0)),1,0))</f>
        <v>#DIV/0!</v>
      </c>
      <c r="J373" s="139"/>
      <c r="K373" s="148"/>
      <c r="L373" s="136"/>
      <c r="M373" s="89" t="e">
        <f>'Wind Calculations'!$L373*LN(10/$L$4)/LN($L$5/$L$4)</f>
        <v>#DIV/0!</v>
      </c>
      <c r="N373" s="89" t="e">
        <f t="shared" si="104"/>
        <v>#DIV/0!</v>
      </c>
      <c r="O373" s="89" t="e">
        <f t="shared" si="105"/>
        <v>#DIV/0!</v>
      </c>
      <c r="P373" s="89" t="e">
        <f t="shared" si="106"/>
        <v>#DIV/0!</v>
      </c>
      <c r="Q373" s="89" t="e">
        <f t="shared" si="107"/>
        <v>#DIV/0!</v>
      </c>
      <c r="R373" s="89" t="e">
        <f>IF('Emission Calculations'!$C$9="flat",IF(0.053*'Wind Calculations'!$M373&gt;$L$3,58*('Wind Calculations'!$M373-$L$3)^2+25*('Wind Calculations'!$M373-$L$3),0),IF(N373&gt;$L$3,(58*(N373-$L$3)^2+25*(N373-$L$3))*$L$7,0)+IF(O373&gt;$L$3,(58*(O373-$L$3)^2+25*(O373-$L$3))*$M$7,0)+IF(P373&gt;$L$3,(58*(P373-$L$3)^2+25*(P373-$L$3))*$N$7,0)+IF(Q373&gt;$L$3,(58*(Q373-$L$3)^2+25*(Q373-$L$3))*$O$7,0))</f>
        <v>#DIV/0!</v>
      </c>
      <c r="S373" s="89" t="e">
        <f>IF('Emission Calculations'!$C$9="flat",IF(0.056*'Wind Calculations'!$M373&gt;$L$3,1,0),IF(OR(N373&gt;$L$3,O373&gt;$L$3,P373&gt;$L$3,AND((Q373&gt;$L$3),$L$7&gt;0)),1,0))</f>
        <v>#DIV/0!</v>
      </c>
      <c r="T373" s="47"/>
      <c r="U373" s="148"/>
      <c r="V373" s="136"/>
      <c r="W373" s="89" t="e">
        <f>'Wind Calculations'!$V373*LN(10/$V$4)/LN($V$5/$V$4)</f>
        <v>#DIV/0!</v>
      </c>
      <c r="X373" s="89" t="e">
        <f t="shared" si="108"/>
        <v>#DIV/0!</v>
      </c>
      <c r="Y373" s="89" t="e">
        <f t="shared" si="109"/>
        <v>#DIV/0!</v>
      </c>
      <c r="Z373" s="89" t="e">
        <f t="shared" si="110"/>
        <v>#DIV/0!</v>
      </c>
      <c r="AA373" s="89" t="e">
        <f t="shared" si="111"/>
        <v>#DIV/0!</v>
      </c>
      <c r="AB373" s="89" t="e">
        <f>IF('Emission Calculations'!$D$9="flat",IF(0.053*'Wind Calculations'!$W373&gt;$V$3,58*('Wind Calculations'!$W373-$L$3)^2+25*('Wind Calculations'!$W373-$L$3),0),IF(X373&gt;$L$3,(58*(X373-$L$3)^2+25*(X373-$L$3))*$V$7,0)+IF(Y373&gt;$V$3,(58*(Y373-$V$3)^2+25*(Y373-$V$3))*$W$7,0)+IF(Z373&gt;$V$3,(58*(Z373-$V$3)^2+25*(Z373-$V$3))*$X$7,0)+IF(AA373&gt;$V$3,(58*(AA373-$V$3)^2+25*(AA373-$V$3))*$Y$7,0))</f>
        <v>#DIV/0!</v>
      </c>
      <c r="AC373" s="89" t="e">
        <f>IF('Emission Calculations'!$D$9="flat",IF(0.056*'Wind Calculations'!$W373&gt;$V$3,1,0),IF(OR(X373&gt;$V$3,Y373&gt;$V$3,Z373&gt;$V$3,AND((AA373&gt;$V$3),$V$7&gt;0)),1,0))</f>
        <v>#DIV/0!</v>
      </c>
      <c r="AD373" s="47"/>
      <c r="AE373" s="148"/>
      <c r="AF373" s="136"/>
      <c r="AG373" s="89" t="e">
        <f>'Wind Calculations'!$AF373*LN(10/$AF$4)/LN($AF$5/$AF$4)</f>
        <v>#DIV/0!</v>
      </c>
      <c r="AH373" s="89" t="e">
        <f t="shared" si="112"/>
        <v>#DIV/0!</v>
      </c>
      <c r="AI373" s="89" t="e">
        <f t="shared" si="113"/>
        <v>#DIV/0!</v>
      </c>
      <c r="AJ373" s="89" t="e">
        <f t="shared" si="114"/>
        <v>#DIV/0!</v>
      </c>
      <c r="AK373" s="89" t="e">
        <f t="shared" si="115"/>
        <v>#DIV/0!</v>
      </c>
      <c r="AL373" s="89" t="e">
        <f>IF('Emission Calculations'!$E$9="flat",IF(0.053*'Wind Calculations'!$AG373&gt;$AF$3,58*('Wind Calculations'!$AG373-$AF$3)^2+25*('Wind Calculations'!$AG373-$AF$3),0),IF(AH373&gt;$AF$3,(58*(AH373-$AF$3)^2+25*(AH373-$AF$3))*$AF$7,0)+IF(AI373&gt;$AF$3,(58*(AI373-$AF$3)^2+25*(AI373-$AF$3))*$AG$7,0)+IF(AJ373&gt;$AF$3,(58*(AJ373-$AF$3)^2+25*(AJ373-$AF$3))*$AH$7,0)+IF(AK373&gt;$AF$3,(58*(AK373-$AF$3)^2+25*(AK373-$AF$3))*$AI$7,0))</f>
        <v>#DIV/0!</v>
      </c>
      <c r="AM373" s="89" t="e">
        <f>IF('Emission Calculations'!$E$9="flat",IF(0.056*'Wind Calculations'!$AG373&gt;$AF$3,1,0),IF(OR(AH373&gt;$AF$3,AI373&gt;$AF$3,AJ373&gt;$AF$3,AND((AK373&gt;$AF$3),$AF$7&gt;0)),1,0))</f>
        <v>#DIV/0!</v>
      </c>
      <c r="AN373" s="47"/>
      <c r="AO373" s="148"/>
      <c r="AP373" s="136"/>
      <c r="AQ373" s="89" t="e">
        <f>'Wind Calculations'!$AP373*LN(10/$AP$4)/LN($AP$5/$AP$4)</f>
        <v>#DIV/0!</v>
      </c>
      <c r="AR373" s="89" t="e">
        <f t="shared" si="116"/>
        <v>#DIV/0!</v>
      </c>
      <c r="AS373" s="89" t="e">
        <f t="shared" si="117"/>
        <v>#DIV/0!</v>
      </c>
      <c r="AT373" s="89" t="e">
        <f t="shared" si="118"/>
        <v>#DIV/0!</v>
      </c>
      <c r="AU373" s="89" t="e">
        <f t="shared" si="119"/>
        <v>#DIV/0!</v>
      </c>
      <c r="AV373" s="89" t="e">
        <f>IF('Emission Calculations'!$F$9="flat",IF(0.053*'Wind Calculations'!$AQ373&gt;$AP$3,58*('Wind Calculations'!$AQ373-$AP$3)^2+25*('Wind Calculations'!$AQ373-$AP$3),0),IF(AR373&gt;$AP$3,(58*(AR373-$AP$3)^2+25*(AR373-$AP$3))*$AP$7,0)+IF(AS373&gt;$AP$3,(58*(AS373-$AP$3)^2+25*(AS373-$AP$3))*$AQ$7,0)+IF(AT373&gt;$AP$3,(58*(AT373-$AP$3)^2+25*(AT373-$AP$3))*$AR$7,0)+IF(AU373&gt;$AP$3,(58*(AU373-$AP$3)^2+25*(AU373-$AP$3))*$AS$7,0))</f>
        <v>#DIV/0!</v>
      </c>
      <c r="AW373" s="89" t="e">
        <f>IF('Emission Calculations'!$F$9="flat",IF(0.056*'Wind Calculations'!$AQ373&gt;$AP$3,1,0),IF(OR(AR373&gt;$AP$3,AS373&gt;$AP$3,AT373&gt;$AP$3,AND((AU373&gt;$AP$3),$AP$7&gt;0)),1,0))</f>
        <v>#DIV/0!</v>
      </c>
    </row>
    <row r="374" spans="1:49">
      <c r="A374" s="148"/>
      <c r="B374" s="136"/>
      <c r="C374" s="89" t="e">
        <f>'Wind Calculations'!$B374*LN(10/$B$4)/LN($B$5/$B$4)</f>
        <v>#DIV/0!</v>
      </c>
      <c r="D374" s="89" t="e">
        <f t="shared" si="100"/>
        <v>#DIV/0!</v>
      </c>
      <c r="E374" s="89" t="e">
        <f t="shared" si="101"/>
        <v>#DIV/0!</v>
      </c>
      <c r="F374" s="89" t="e">
        <f t="shared" si="102"/>
        <v>#DIV/0!</v>
      </c>
      <c r="G374" s="89" t="e">
        <f t="shared" si="103"/>
        <v>#DIV/0!</v>
      </c>
      <c r="H374" s="138" t="e">
        <f>IF('Emission Calculations'!$B$9="flat",IF(0.053*'Wind Calculations'!$C374&gt;$B$3,58*('Wind Calculations'!$C374-$B$3)^2+25*('Wind Calculations'!$C374-$B$3),0),IF(D374&gt;$B$3,(58*(D374-$B$3)^2+25*(D374-$B$3))*$B$7,0)+IF(E374&gt;$B$3,(58*(E374-$B$3)^2+25*(E374-$B$3))*$C$7,0)+IF(F374&gt;$B$3,(58*(F374-$B$3)^2+25*(F374-$B$3))*$D$7,0)+IF(G374&gt;$B$3,(58*(G374-$B$3)^2+25*(G374-$B$3))*$E$7,0))</f>
        <v>#DIV/0!</v>
      </c>
      <c r="I374" s="138" t="e">
        <f>IF('Emission Calculations'!$B$9="flat",IF(0.056*'Wind Calculations'!$C374&gt;$B$3,1,0),IF(OR(D374&gt;$B$3,E374&gt;$B$3,F374&gt;$B$3,AND((G374&gt;$B$3),$B$7&gt;0)),1,0))</f>
        <v>#DIV/0!</v>
      </c>
      <c r="J374" s="139"/>
      <c r="K374" s="148"/>
      <c r="L374" s="136"/>
      <c r="M374" s="89" t="e">
        <f>'Wind Calculations'!$L374*LN(10/$L$4)/LN($L$5/$L$4)</f>
        <v>#DIV/0!</v>
      </c>
      <c r="N374" s="89" t="e">
        <f t="shared" si="104"/>
        <v>#DIV/0!</v>
      </c>
      <c r="O374" s="89" t="e">
        <f t="shared" si="105"/>
        <v>#DIV/0!</v>
      </c>
      <c r="P374" s="89" t="e">
        <f t="shared" si="106"/>
        <v>#DIV/0!</v>
      </c>
      <c r="Q374" s="89" t="e">
        <f t="shared" si="107"/>
        <v>#DIV/0!</v>
      </c>
      <c r="R374" s="89" t="e">
        <f>IF('Emission Calculations'!$C$9="flat",IF(0.053*'Wind Calculations'!$M374&gt;$L$3,58*('Wind Calculations'!$M374-$L$3)^2+25*('Wind Calculations'!$M374-$L$3),0),IF(N374&gt;$L$3,(58*(N374-$L$3)^2+25*(N374-$L$3))*$L$7,0)+IF(O374&gt;$L$3,(58*(O374-$L$3)^2+25*(O374-$L$3))*$M$7,0)+IF(P374&gt;$L$3,(58*(P374-$L$3)^2+25*(P374-$L$3))*$N$7,0)+IF(Q374&gt;$L$3,(58*(Q374-$L$3)^2+25*(Q374-$L$3))*$O$7,0))</f>
        <v>#DIV/0!</v>
      </c>
      <c r="S374" s="89" t="e">
        <f>IF('Emission Calculations'!$C$9="flat",IF(0.056*'Wind Calculations'!$M374&gt;$L$3,1,0),IF(OR(N374&gt;$L$3,O374&gt;$L$3,P374&gt;$L$3,AND((Q374&gt;$L$3),$L$7&gt;0)),1,0))</f>
        <v>#DIV/0!</v>
      </c>
      <c r="T374" s="47"/>
      <c r="U374" s="148"/>
      <c r="V374" s="136"/>
      <c r="W374" s="89" t="e">
        <f>'Wind Calculations'!$V374*LN(10/$V$4)/LN($V$5/$V$4)</f>
        <v>#DIV/0!</v>
      </c>
      <c r="X374" s="89" t="e">
        <f t="shared" si="108"/>
        <v>#DIV/0!</v>
      </c>
      <c r="Y374" s="89" t="e">
        <f t="shared" si="109"/>
        <v>#DIV/0!</v>
      </c>
      <c r="Z374" s="89" t="e">
        <f t="shared" si="110"/>
        <v>#DIV/0!</v>
      </c>
      <c r="AA374" s="89" t="e">
        <f t="shared" si="111"/>
        <v>#DIV/0!</v>
      </c>
      <c r="AB374" s="89" t="e">
        <f>IF('Emission Calculations'!$D$9="flat",IF(0.053*'Wind Calculations'!$W374&gt;$V$3,58*('Wind Calculations'!$W374-$L$3)^2+25*('Wind Calculations'!$W374-$L$3),0),IF(X374&gt;$L$3,(58*(X374-$L$3)^2+25*(X374-$L$3))*$V$7,0)+IF(Y374&gt;$V$3,(58*(Y374-$V$3)^2+25*(Y374-$V$3))*$W$7,0)+IF(Z374&gt;$V$3,(58*(Z374-$V$3)^2+25*(Z374-$V$3))*$X$7,0)+IF(AA374&gt;$V$3,(58*(AA374-$V$3)^2+25*(AA374-$V$3))*$Y$7,0))</f>
        <v>#DIV/0!</v>
      </c>
      <c r="AC374" s="89" t="e">
        <f>IF('Emission Calculations'!$D$9="flat",IF(0.056*'Wind Calculations'!$W374&gt;$V$3,1,0),IF(OR(X374&gt;$V$3,Y374&gt;$V$3,Z374&gt;$V$3,AND((AA374&gt;$V$3),$V$7&gt;0)),1,0))</f>
        <v>#DIV/0!</v>
      </c>
      <c r="AD374" s="47"/>
      <c r="AE374" s="148"/>
      <c r="AF374" s="136"/>
      <c r="AG374" s="89" t="e">
        <f>'Wind Calculations'!$AF374*LN(10/$AF$4)/LN($AF$5/$AF$4)</f>
        <v>#DIV/0!</v>
      </c>
      <c r="AH374" s="89" t="e">
        <f t="shared" si="112"/>
        <v>#DIV/0!</v>
      </c>
      <c r="AI374" s="89" t="e">
        <f t="shared" si="113"/>
        <v>#DIV/0!</v>
      </c>
      <c r="AJ374" s="89" t="e">
        <f t="shared" si="114"/>
        <v>#DIV/0!</v>
      </c>
      <c r="AK374" s="89" t="e">
        <f t="shared" si="115"/>
        <v>#DIV/0!</v>
      </c>
      <c r="AL374" s="89" t="e">
        <f>IF('Emission Calculations'!$E$9="flat",IF(0.053*'Wind Calculations'!$AG374&gt;$AF$3,58*('Wind Calculations'!$AG374-$AF$3)^2+25*('Wind Calculations'!$AG374-$AF$3),0),IF(AH374&gt;$AF$3,(58*(AH374-$AF$3)^2+25*(AH374-$AF$3))*$AF$7,0)+IF(AI374&gt;$AF$3,(58*(AI374-$AF$3)^2+25*(AI374-$AF$3))*$AG$7,0)+IF(AJ374&gt;$AF$3,(58*(AJ374-$AF$3)^2+25*(AJ374-$AF$3))*$AH$7,0)+IF(AK374&gt;$AF$3,(58*(AK374-$AF$3)^2+25*(AK374-$AF$3))*$AI$7,0))</f>
        <v>#DIV/0!</v>
      </c>
      <c r="AM374" s="89" t="e">
        <f>IF('Emission Calculations'!$E$9="flat",IF(0.056*'Wind Calculations'!$AG374&gt;$AF$3,1,0),IF(OR(AH374&gt;$AF$3,AI374&gt;$AF$3,AJ374&gt;$AF$3,AND((AK374&gt;$AF$3),$AF$7&gt;0)),1,0))</f>
        <v>#DIV/0!</v>
      </c>
      <c r="AN374" s="47"/>
      <c r="AO374" s="148"/>
      <c r="AP374" s="136"/>
      <c r="AQ374" s="89" t="e">
        <f>'Wind Calculations'!$AP374*LN(10/$AP$4)/LN($AP$5/$AP$4)</f>
        <v>#DIV/0!</v>
      </c>
      <c r="AR374" s="89" t="e">
        <f t="shared" si="116"/>
        <v>#DIV/0!</v>
      </c>
      <c r="AS374" s="89" t="e">
        <f t="shared" si="117"/>
        <v>#DIV/0!</v>
      </c>
      <c r="AT374" s="89" t="e">
        <f t="shared" si="118"/>
        <v>#DIV/0!</v>
      </c>
      <c r="AU374" s="89" t="e">
        <f t="shared" si="119"/>
        <v>#DIV/0!</v>
      </c>
      <c r="AV374" s="89" t="e">
        <f>IF('Emission Calculations'!$F$9="flat",IF(0.053*'Wind Calculations'!$AQ374&gt;$AP$3,58*('Wind Calculations'!$AQ374-$AP$3)^2+25*('Wind Calculations'!$AQ374-$AP$3),0),IF(AR374&gt;$AP$3,(58*(AR374-$AP$3)^2+25*(AR374-$AP$3))*$AP$7,0)+IF(AS374&gt;$AP$3,(58*(AS374-$AP$3)^2+25*(AS374-$AP$3))*$AQ$7,0)+IF(AT374&gt;$AP$3,(58*(AT374-$AP$3)^2+25*(AT374-$AP$3))*$AR$7,0)+IF(AU374&gt;$AP$3,(58*(AU374-$AP$3)^2+25*(AU374-$AP$3))*$AS$7,0))</f>
        <v>#DIV/0!</v>
      </c>
      <c r="AW374" s="89" t="e">
        <f>IF('Emission Calculations'!$F$9="flat",IF(0.056*'Wind Calculations'!$AQ374&gt;$AP$3,1,0),IF(OR(AR374&gt;$AP$3,AS374&gt;$AP$3,AT374&gt;$AP$3,AND((AU374&gt;$AP$3),$AP$7&gt;0)),1,0))</f>
        <v>#DIV/0!</v>
      </c>
    </row>
    <row r="375" spans="1:49">
      <c r="A375" s="148"/>
      <c r="B375" s="136"/>
      <c r="C375" s="89" t="e">
        <f>'Wind Calculations'!$B375*LN(10/$B$4)/LN($B$5/$B$4)</f>
        <v>#DIV/0!</v>
      </c>
      <c r="D375" s="89" t="e">
        <f t="shared" si="100"/>
        <v>#DIV/0!</v>
      </c>
      <c r="E375" s="89" t="e">
        <f t="shared" si="101"/>
        <v>#DIV/0!</v>
      </c>
      <c r="F375" s="89" t="e">
        <f t="shared" si="102"/>
        <v>#DIV/0!</v>
      </c>
      <c r="G375" s="89" t="e">
        <f t="shared" si="103"/>
        <v>#DIV/0!</v>
      </c>
      <c r="H375" s="138" t="e">
        <f>IF('Emission Calculations'!$B$9="flat",IF(0.053*'Wind Calculations'!$C375&gt;$B$3,58*('Wind Calculations'!$C375-$B$3)^2+25*('Wind Calculations'!$C375-$B$3),0),IF(D375&gt;$B$3,(58*(D375-$B$3)^2+25*(D375-$B$3))*$B$7,0)+IF(E375&gt;$B$3,(58*(E375-$B$3)^2+25*(E375-$B$3))*$C$7,0)+IF(F375&gt;$B$3,(58*(F375-$B$3)^2+25*(F375-$B$3))*$D$7,0)+IF(G375&gt;$B$3,(58*(G375-$B$3)^2+25*(G375-$B$3))*$E$7,0))</f>
        <v>#DIV/0!</v>
      </c>
      <c r="I375" s="138" t="e">
        <f>IF('Emission Calculations'!$B$9="flat",IF(0.056*'Wind Calculations'!$C375&gt;$B$3,1,0),IF(OR(D375&gt;$B$3,E375&gt;$B$3,F375&gt;$B$3,AND((G375&gt;$B$3),$B$7&gt;0)),1,0))</f>
        <v>#DIV/0!</v>
      </c>
      <c r="J375" s="139"/>
      <c r="K375" s="148"/>
      <c r="L375" s="136"/>
      <c r="M375" s="89" t="e">
        <f>'Wind Calculations'!$L375*LN(10/$L$4)/LN($L$5/$L$4)</f>
        <v>#DIV/0!</v>
      </c>
      <c r="N375" s="89" t="e">
        <f t="shared" si="104"/>
        <v>#DIV/0!</v>
      </c>
      <c r="O375" s="89" t="e">
        <f t="shared" si="105"/>
        <v>#DIV/0!</v>
      </c>
      <c r="P375" s="89" t="e">
        <f t="shared" si="106"/>
        <v>#DIV/0!</v>
      </c>
      <c r="Q375" s="89" t="e">
        <f t="shared" si="107"/>
        <v>#DIV/0!</v>
      </c>
      <c r="R375" s="89" t="e">
        <f>IF('Emission Calculations'!$C$9="flat",IF(0.053*'Wind Calculations'!$M375&gt;$L$3,58*('Wind Calculations'!$M375-$L$3)^2+25*('Wind Calculations'!$M375-$L$3),0),IF(N375&gt;$L$3,(58*(N375-$L$3)^2+25*(N375-$L$3))*$L$7,0)+IF(O375&gt;$L$3,(58*(O375-$L$3)^2+25*(O375-$L$3))*$M$7,0)+IF(P375&gt;$L$3,(58*(P375-$L$3)^2+25*(P375-$L$3))*$N$7,0)+IF(Q375&gt;$L$3,(58*(Q375-$L$3)^2+25*(Q375-$L$3))*$O$7,0))</f>
        <v>#DIV/0!</v>
      </c>
      <c r="S375" s="89" t="e">
        <f>IF('Emission Calculations'!$C$9="flat",IF(0.056*'Wind Calculations'!$M375&gt;$L$3,1,0),IF(OR(N375&gt;$L$3,O375&gt;$L$3,P375&gt;$L$3,AND((Q375&gt;$L$3),$L$7&gt;0)),1,0))</f>
        <v>#DIV/0!</v>
      </c>
      <c r="T375" s="47"/>
      <c r="U375" s="148"/>
      <c r="V375" s="136"/>
      <c r="W375" s="89" t="e">
        <f>'Wind Calculations'!$V375*LN(10/$V$4)/LN($V$5/$V$4)</f>
        <v>#DIV/0!</v>
      </c>
      <c r="X375" s="89" t="e">
        <f t="shared" si="108"/>
        <v>#DIV/0!</v>
      </c>
      <c r="Y375" s="89" t="e">
        <f t="shared" si="109"/>
        <v>#DIV/0!</v>
      </c>
      <c r="Z375" s="89" t="e">
        <f t="shared" si="110"/>
        <v>#DIV/0!</v>
      </c>
      <c r="AA375" s="89" t="e">
        <f t="shared" si="111"/>
        <v>#DIV/0!</v>
      </c>
      <c r="AB375" s="89" t="e">
        <f>IF('Emission Calculations'!$D$9="flat",IF(0.053*'Wind Calculations'!$W375&gt;$V$3,58*('Wind Calculations'!$W375-$L$3)^2+25*('Wind Calculations'!$W375-$L$3),0),IF(X375&gt;$L$3,(58*(X375-$L$3)^2+25*(X375-$L$3))*$V$7,0)+IF(Y375&gt;$V$3,(58*(Y375-$V$3)^2+25*(Y375-$V$3))*$W$7,0)+IF(Z375&gt;$V$3,(58*(Z375-$V$3)^2+25*(Z375-$V$3))*$X$7,0)+IF(AA375&gt;$V$3,(58*(AA375-$V$3)^2+25*(AA375-$V$3))*$Y$7,0))</f>
        <v>#DIV/0!</v>
      </c>
      <c r="AC375" s="89" t="e">
        <f>IF('Emission Calculations'!$D$9="flat",IF(0.056*'Wind Calculations'!$W375&gt;$V$3,1,0),IF(OR(X375&gt;$V$3,Y375&gt;$V$3,Z375&gt;$V$3,AND((AA375&gt;$V$3),$V$7&gt;0)),1,0))</f>
        <v>#DIV/0!</v>
      </c>
      <c r="AD375" s="47"/>
      <c r="AE375" s="148"/>
      <c r="AF375" s="136"/>
      <c r="AG375" s="89" t="e">
        <f>'Wind Calculations'!$AF375*LN(10/$AF$4)/LN($AF$5/$AF$4)</f>
        <v>#DIV/0!</v>
      </c>
      <c r="AH375" s="89" t="e">
        <f t="shared" si="112"/>
        <v>#DIV/0!</v>
      </c>
      <c r="AI375" s="89" t="e">
        <f t="shared" si="113"/>
        <v>#DIV/0!</v>
      </c>
      <c r="AJ375" s="89" t="e">
        <f t="shared" si="114"/>
        <v>#DIV/0!</v>
      </c>
      <c r="AK375" s="89" t="e">
        <f t="shared" si="115"/>
        <v>#DIV/0!</v>
      </c>
      <c r="AL375" s="89" t="e">
        <f>IF('Emission Calculations'!$E$9="flat",IF(0.053*'Wind Calculations'!$AG375&gt;$AF$3,58*('Wind Calculations'!$AG375-$AF$3)^2+25*('Wind Calculations'!$AG375-$AF$3),0),IF(AH375&gt;$AF$3,(58*(AH375-$AF$3)^2+25*(AH375-$AF$3))*$AF$7,0)+IF(AI375&gt;$AF$3,(58*(AI375-$AF$3)^2+25*(AI375-$AF$3))*$AG$7,0)+IF(AJ375&gt;$AF$3,(58*(AJ375-$AF$3)^2+25*(AJ375-$AF$3))*$AH$7,0)+IF(AK375&gt;$AF$3,(58*(AK375-$AF$3)^2+25*(AK375-$AF$3))*$AI$7,0))</f>
        <v>#DIV/0!</v>
      </c>
      <c r="AM375" s="89" t="e">
        <f>IF('Emission Calculations'!$E$9="flat",IF(0.056*'Wind Calculations'!$AG375&gt;$AF$3,1,0),IF(OR(AH375&gt;$AF$3,AI375&gt;$AF$3,AJ375&gt;$AF$3,AND((AK375&gt;$AF$3),$AF$7&gt;0)),1,0))</f>
        <v>#DIV/0!</v>
      </c>
      <c r="AN375" s="47"/>
      <c r="AO375" s="148"/>
      <c r="AP375" s="136"/>
      <c r="AQ375" s="89" t="e">
        <f>'Wind Calculations'!$AP375*LN(10/$AP$4)/LN($AP$5/$AP$4)</f>
        <v>#DIV/0!</v>
      </c>
      <c r="AR375" s="89" t="e">
        <f t="shared" si="116"/>
        <v>#DIV/0!</v>
      </c>
      <c r="AS375" s="89" t="e">
        <f t="shared" si="117"/>
        <v>#DIV/0!</v>
      </c>
      <c r="AT375" s="89" t="e">
        <f t="shared" si="118"/>
        <v>#DIV/0!</v>
      </c>
      <c r="AU375" s="89" t="e">
        <f t="shared" si="119"/>
        <v>#DIV/0!</v>
      </c>
      <c r="AV375" s="89" t="e">
        <f>IF('Emission Calculations'!$F$9="flat",IF(0.053*'Wind Calculations'!$AQ375&gt;$AP$3,58*('Wind Calculations'!$AQ375-$AP$3)^2+25*('Wind Calculations'!$AQ375-$AP$3),0),IF(AR375&gt;$AP$3,(58*(AR375-$AP$3)^2+25*(AR375-$AP$3))*$AP$7,0)+IF(AS375&gt;$AP$3,(58*(AS375-$AP$3)^2+25*(AS375-$AP$3))*$AQ$7,0)+IF(AT375&gt;$AP$3,(58*(AT375-$AP$3)^2+25*(AT375-$AP$3))*$AR$7,0)+IF(AU375&gt;$AP$3,(58*(AU375-$AP$3)^2+25*(AU375-$AP$3))*$AS$7,0))</f>
        <v>#DIV/0!</v>
      </c>
      <c r="AW375" s="89" t="e">
        <f>IF('Emission Calculations'!$F$9="flat",IF(0.056*'Wind Calculations'!$AQ375&gt;$AP$3,1,0),IF(OR(AR375&gt;$AP$3,AS375&gt;$AP$3,AT375&gt;$AP$3,AND((AU375&gt;$AP$3),$AP$7&gt;0)),1,0))</f>
        <v>#DIV/0!</v>
      </c>
    </row>
    <row r="376" spans="1:49" s="140" customFormat="1" ht="12">
      <c r="A376" s="89" t="s">
        <v>24</v>
      </c>
      <c r="B376" s="89"/>
      <c r="C376" s="89"/>
      <c r="D376" s="89"/>
      <c r="E376" s="89"/>
      <c r="F376" s="89"/>
      <c r="G376" s="89"/>
      <c r="H376" s="89" t="e">
        <f>SUBTOTAL(109,'Wind Calculations'!$H$11:$H$375)</f>
        <v>#DIV/0!</v>
      </c>
      <c r="I376" s="89" t="e">
        <f>SUBTOTAL(109,'Wind Calculations'!$I$11:$I$375)</f>
        <v>#DIV/0!</v>
      </c>
      <c r="J376" s="75"/>
      <c r="K376" s="89" t="s">
        <v>24</v>
      </c>
      <c r="L376" s="89"/>
      <c r="M376" s="89"/>
      <c r="N376" s="89"/>
      <c r="O376" s="89"/>
      <c r="P376" s="89"/>
      <c r="Q376" s="89"/>
      <c r="R376" s="89" t="e">
        <f>SUBTOTAL(109,'Wind Calculations'!$R$11:$R$375)</f>
        <v>#DIV/0!</v>
      </c>
      <c r="S376" s="89" t="e">
        <f>SUBTOTAL(109,'Wind Calculations'!$S$11:$S$375)</f>
        <v>#DIV/0!</v>
      </c>
      <c r="T376" s="47"/>
      <c r="U376" s="150" t="s">
        <v>24</v>
      </c>
      <c r="V376" s="150"/>
      <c r="W376" s="89"/>
      <c r="X376" s="89"/>
      <c r="Y376" s="89"/>
      <c r="Z376" s="89"/>
      <c r="AA376" s="89"/>
      <c r="AB376" s="89" t="e">
        <f>SUBTOTAL(109,'Wind Calculations'!$AB$11:$AB$375)</f>
        <v>#DIV/0!</v>
      </c>
      <c r="AC376" s="89" t="e">
        <f>SUBTOTAL(109,'Wind Calculations'!$AC$11:$AC$375)</f>
        <v>#DIV/0!</v>
      </c>
      <c r="AD376" s="47"/>
      <c r="AE376" s="89" t="s">
        <v>24</v>
      </c>
      <c r="AF376" s="89"/>
      <c r="AG376" s="89"/>
      <c r="AH376" s="89"/>
      <c r="AI376" s="89"/>
      <c r="AJ376" s="89"/>
      <c r="AK376" s="89"/>
      <c r="AL376" s="89" t="e">
        <f>SUBTOTAL(109,'Wind Calculations'!$AL$11:$AL$375)</f>
        <v>#DIV/0!</v>
      </c>
      <c r="AM376" s="89" t="e">
        <f>SUBTOTAL(109,'Wind Calculations'!$AM$11:$AM$375)</f>
        <v>#DIV/0!</v>
      </c>
      <c r="AN376" s="47"/>
      <c r="AO376" s="89" t="s">
        <v>24</v>
      </c>
      <c r="AP376" s="89"/>
      <c r="AQ376" s="89"/>
      <c r="AR376" s="89"/>
      <c r="AS376" s="89"/>
      <c r="AT376" s="89"/>
      <c r="AU376" s="89"/>
      <c r="AV376" s="89" t="e">
        <f>SUBTOTAL(109,'Wind Calculations'!$AV$11:$AV$375)</f>
        <v>#DIV/0!</v>
      </c>
      <c r="AW376" s="89" t="e">
        <f>SUBTOTAL(109,'Wind Calculations'!$AW$11:$AW$375)</f>
        <v>#DIV/0!</v>
      </c>
    </row>
    <row r="377" spans="1:49" s="47" customFormat="1" ht="12">
      <c r="B377" s="48" t="s">
        <v>83</v>
      </c>
      <c r="L377" s="48" t="s">
        <v>83</v>
      </c>
      <c r="V377" s="48" t="s">
        <v>83</v>
      </c>
      <c r="AF377" s="48" t="s">
        <v>83</v>
      </c>
      <c r="AP377" s="48" t="s">
        <v>83</v>
      </c>
    </row>
    <row r="378" spans="1:49" s="47" customFormat="1" ht="13.5">
      <c r="B378" s="42" t="s">
        <v>147</v>
      </c>
      <c r="L378" s="42" t="str">
        <f>B378</f>
        <v>Threshold friction velocity (ut) obtained from table 13.2.5-2 from AP-42 Section 13.2.5.</v>
      </c>
      <c r="V378" s="42" t="str">
        <f>B378</f>
        <v>Threshold friction velocity (ut) obtained from table 13.2.5-2 from AP-42 Section 13.2.5.</v>
      </c>
      <c r="AF378" s="42" t="str">
        <f>B378</f>
        <v>Threshold friction velocity (ut) obtained from table 13.2.5-2 from AP-42 Section 13.2.5.</v>
      </c>
      <c r="AP378" s="42" t="str">
        <f>B378</f>
        <v>Threshold friction velocity (ut) obtained from table 13.2.5-2 from AP-42 Section 13.2.5.</v>
      </c>
    </row>
    <row r="379" spans="1:49" s="47" customFormat="1" ht="12">
      <c r="B379" s="141" t="s">
        <v>89</v>
      </c>
      <c r="L379" s="42" t="str">
        <f t="shared" ref="L379:L382" si="120">B379</f>
        <v>Friction velocity (u*) calculated using equation 4 of AP-42 Section 13.2.5.</v>
      </c>
      <c r="V379" s="42" t="str">
        <f t="shared" ref="V379:V382" si="121">B379</f>
        <v>Friction velocity (u*) calculated using equation 4 of AP-42 Section 13.2.5.</v>
      </c>
      <c r="AF379" s="42" t="str">
        <f t="shared" ref="AF379:AF382" si="122">B379</f>
        <v>Friction velocity (u*) calculated using equation 4 of AP-42 Section 13.2.5.</v>
      </c>
      <c r="AP379" s="42" t="str">
        <f t="shared" ref="AP379:AP382" si="123">B379</f>
        <v>Friction velocity (u*) calculated using equation 4 of AP-42 Section 13.2.5.</v>
      </c>
    </row>
    <row r="380" spans="1:49" s="47" customFormat="1" ht="14.25">
      <c r="B380" s="141" t="s">
        <v>148</v>
      </c>
      <c r="L380" s="42" t="str">
        <f t="shared" si="120"/>
        <v xml:space="preserve">Fastest mile corrected to anemometer reference height (u+10).  </v>
      </c>
      <c r="V380" s="42" t="str">
        <f t="shared" si="121"/>
        <v xml:space="preserve">Fastest mile corrected to anemometer reference height (u+10).  </v>
      </c>
      <c r="AF380" s="42" t="str">
        <f t="shared" si="122"/>
        <v xml:space="preserve">Fastest mile corrected to anemometer reference height (u+10).  </v>
      </c>
      <c r="AP380" s="42" t="str">
        <f t="shared" si="123"/>
        <v xml:space="preserve">Fastest mile corrected to anemometer reference height (u+10).  </v>
      </c>
    </row>
    <row r="381" spans="1:49" s="47" customFormat="1" ht="12">
      <c r="B381" s="141" t="s">
        <v>90</v>
      </c>
      <c r="L381" s="42" t="str">
        <f t="shared" si="120"/>
        <v>Erosion potential (Pi) for each period between disturbances calculated using equation 3.</v>
      </c>
      <c r="V381" s="42" t="str">
        <f t="shared" si="121"/>
        <v>Erosion potential (Pi) for each period between disturbances calculated using equation 3.</v>
      </c>
      <c r="AF381" s="42" t="str">
        <f t="shared" si="122"/>
        <v>Erosion potential (Pi) for each period between disturbances calculated using equation 3.</v>
      </c>
      <c r="AP381" s="42" t="str">
        <f t="shared" si="123"/>
        <v>Erosion potential (Pi) for each period between disturbances calculated using equation 3.</v>
      </c>
    </row>
    <row r="382" spans="1:49" s="47" customFormat="1" ht="13.5">
      <c r="B382" s="141" t="s">
        <v>149</v>
      </c>
      <c r="L382" s="42" t="str">
        <f t="shared" si="120"/>
        <v>%Areai is the affected area fraction as discussed in page 13 in example 1 13.2.5-5 and is obtained from values in Row 7.</v>
      </c>
      <c r="V382" s="42" t="str">
        <f t="shared" si="121"/>
        <v>%Areai is the affected area fraction as discussed in page 13 in example 1 13.2.5-5 and is obtained from values in Row 7.</v>
      </c>
      <c r="AF382" s="42" t="str">
        <f t="shared" si="122"/>
        <v>%Areai is the affected area fraction as discussed in page 13 in example 1 13.2.5-5 and is obtained from values in Row 7.</v>
      </c>
      <c r="AP382" s="42" t="str">
        <f t="shared" si="123"/>
        <v>%Areai is the affected area fraction as discussed in page 13 in example 1 13.2.5-5 and is obtained from values in Row 7.</v>
      </c>
    </row>
    <row r="384" spans="1:49" s="122" customFormat="1" ht="12.75">
      <c r="B384" s="63" t="s">
        <v>91</v>
      </c>
      <c r="L384" s="63" t="s">
        <v>91</v>
      </c>
      <c r="V384" s="63" t="s">
        <v>91</v>
      </c>
      <c r="AF384" s="63" t="s">
        <v>91</v>
      </c>
      <c r="AP384" s="63" t="s">
        <v>91</v>
      </c>
    </row>
    <row r="385" spans="2:42" s="122" customFormat="1" ht="12.75">
      <c r="B385" s="142"/>
      <c r="L385" s="142"/>
      <c r="V385" s="142"/>
      <c r="AF385" s="142"/>
      <c r="AP385" s="142"/>
    </row>
    <row r="386" spans="2:42" s="122" customFormat="1" ht="12.75">
      <c r="B386" s="142"/>
      <c r="L386" s="142"/>
      <c r="V386" s="142"/>
      <c r="AF386" s="142"/>
      <c r="AP386" s="142"/>
    </row>
  </sheetData>
  <sheetProtection algorithmName="SHA-512" hashValue="FR7ea/rcv8S1VzydqAjwSlgKvg/OgC7TOrcQvpFJ/prs4G55HmZL38ULzWk0Ee+IDltMtNBqcSNPaT0w+yg1lA==" saltValue="gNl/sxPV7K0oBKFwD2spxQ==" spinCount="100000" sheet="1" objects="1" scenarios="1"/>
  <conditionalFormatting sqref="D11:G375">
    <cfRule type="cellIs" dxfId="14" priority="15" operator="greaterThan">
      <formula>$B$3</formula>
    </cfRule>
  </conditionalFormatting>
  <conditionalFormatting sqref="C9">
    <cfRule type="cellIs" dxfId="13" priority="14" operator="greaterThan">
      <formula>$B$3</formula>
    </cfRule>
  </conditionalFormatting>
  <conditionalFormatting sqref="C11:C375">
    <cfRule type="cellIs" dxfId="12" priority="13" operator="greaterThan">
      <formula>$B$3/0.056</formula>
    </cfRule>
  </conditionalFormatting>
  <conditionalFormatting sqref="N11:Q375">
    <cfRule type="cellIs" dxfId="11" priority="12" operator="greaterThan">
      <formula>$L$3</formula>
    </cfRule>
  </conditionalFormatting>
  <conditionalFormatting sqref="M9">
    <cfRule type="cellIs" dxfId="10" priority="11" operator="greaterThan">
      <formula>$B$3</formula>
    </cfRule>
  </conditionalFormatting>
  <conditionalFormatting sqref="M11:M375">
    <cfRule type="cellIs" dxfId="9" priority="10" operator="greaterThan">
      <formula>$L$3/0.056</formula>
    </cfRule>
  </conditionalFormatting>
  <conditionalFormatting sqref="X11:AA375">
    <cfRule type="cellIs" dxfId="8" priority="9" operator="greaterThan">
      <formula>$V$3</formula>
    </cfRule>
  </conditionalFormatting>
  <conditionalFormatting sqref="W9">
    <cfRule type="cellIs" dxfId="7" priority="8" operator="greaterThan">
      <formula>$B$3</formula>
    </cfRule>
  </conditionalFormatting>
  <conditionalFormatting sqref="W11:W375">
    <cfRule type="cellIs" dxfId="6" priority="7" operator="greaterThan">
      <formula>$V$3/0.056</formula>
    </cfRule>
  </conditionalFormatting>
  <conditionalFormatting sqref="AH11:AK375">
    <cfRule type="cellIs" dxfId="5" priority="6" operator="greaterThan">
      <formula>$AF$3</formula>
    </cfRule>
  </conditionalFormatting>
  <conditionalFormatting sqref="AG9">
    <cfRule type="cellIs" dxfId="4" priority="5" operator="greaterThan">
      <formula>$B$3</formula>
    </cfRule>
  </conditionalFormatting>
  <conditionalFormatting sqref="AG11:AG375">
    <cfRule type="cellIs" dxfId="3" priority="4" operator="greaterThan">
      <formula>$AF$3/0.056</formula>
    </cfRule>
  </conditionalFormatting>
  <conditionalFormatting sqref="AR11:AU375">
    <cfRule type="cellIs" dxfId="2" priority="3" operator="greaterThan">
      <formula>$AP$3</formula>
    </cfRule>
  </conditionalFormatting>
  <conditionalFormatting sqref="AQ9">
    <cfRule type="cellIs" dxfId="1" priority="2" operator="greaterThan">
      <formula>$B$3</formula>
    </cfRule>
  </conditionalFormatting>
  <conditionalFormatting sqref="AQ11:AQ375">
    <cfRule type="cellIs" dxfId="0" priority="1" operator="greaterThan">
      <formula>$AP$3/0.056</formula>
    </cfRule>
  </conditionalFormatting>
  <pageMargins left="0.25" right="0.25" top="0.75" bottom="0.75" header="0.3" footer="0.3"/>
  <pageSetup paperSize="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Emission Calculations</vt:lpstr>
      <vt:lpstr>Wind Calculations</vt:lpstr>
      <vt:lpstr>'Emission Calculations'!Print_Area</vt:lpstr>
    </vt:vector>
  </TitlesOfParts>
  <Manager>Sandra Simbeck</Manager>
  <Company>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Storage Piles Wind Erosion Air Emissions Calculator</dc:title>
  <dc:subject>Air emissions calculator for regulated parties to use to estimate their potential to emit for air permitting.</dc:subject>
  <dc:creator>Minnesota Pollution Control Agency - Rand Silvers, Peggy Bartz, Toni Volkmeier (Sandra Simbeck)</dc:creator>
  <cp:keywords>minnesota pollution control agency,aq-f13-ecs-05,air emissions,air quality,air permitting,[name] air emissions calculator</cp:keywords>
  <dc:description>Leave titles as-is, they are connected to other areas of spreadsheet. Each spreadsheet has been set up in advance for locking. Password protected (see Forms Inventory).</dc:description>
  <cp:lastModifiedBy>Simbeck, Sandra (MPCA)</cp:lastModifiedBy>
  <cp:lastPrinted>2023-07-07T19:58:44Z</cp:lastPrinted>
  <dcterms:created xsi:type="dcterms:W3CDTF">2023-05-10T17:16:20Z</dcterms:created>
  <dcterms:modified xsi:type="dcterms:W3CDTF">2025-01-07T17:27:41Z</dcterms:modified>
  <cp:category>air quality,permitting</cp:category>
</cp:coreProperties>
</file>