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2885" windowHeight="7935" activeTab="0"/>
  </bookViews>
  <sheets>
    <sheet name="Application Data" sheetId="1" r:id="rId1"/>
    <sheet name="Biosolids Data" sheetId="2" r:id="rId2"/>
    <sheet name="Farmer Info Sheet" sheetId="3" r:id="rId3"/>
    <sheet name="Long-Term Record" sheetId="4" r:id="rId4"/>
  </sheets>
  <definedNames>
    <definedName name="Z_9C468B0E_951C_406D_A1DA_A510ED42DCAB_.wvu.Rows" localSheetId="1" hidden="1">'Biosolids Data'!$37:$42</definedName>
  </definedNames>
  <calcPr fullCalcOnLoad="1"/>
</workbook>
</file>

<file path=xl/sharedStrings.xml><?xml version="1.0" encoding="utf-8"?>
<sst xmlns="http://schemas.openxmlformats.org/spreadsheetml/2006/main" count="260" uniqueCount="215">
  <si>
    <t>%</t>
  </si>
  <si>
    <t>Check (X) only one box below:</t>
  </si>
  <si>
    <t>Biosolids Analysis (dry wt. basis)</t>
  </si>
  <si>
    <t xml:space="preserve"> dry tons per acre</t>
  </si>
  <si>
    <t xml:space="preserve"> pounds per dry ton</t>
  </si>
  <si>
    <t>Factor II</t>
  </si>
  <si>
    <t>Factor III</t>
  </si>
  <si>
    <t>Factor I</t>
  </si>
  <si>
    <t xml:space="preserve"> pounds nitrogen per acre for</t>
  </si>
  <si>
    <t xml:space="preserve"> pounds phosphorus per acre</t>
  </si>
  <si>
    <t xml:space="preserve"> pounds potassium per acre</t>
  </si>
  <si>
    <t>Area applied:</t>
  </si>
  <si>
    <t>mg/kg</t>
  </si>
  <si>
    <t>Total Solids:</t>
  </si>
  <si>
    <t>Arsenic:</t>
  </si>
  <si>
    <t>Cadmium:</t>
  </si>
  <si>
    <t>Copper:</t>
  </si>
  <si>
    <t>Lead:</t>
  </si>
  <si>
    <t>Mercury:</t>
  </si>
  <si>
    <t>Molybdenum:</t>
  </si>
  <si>
    <t>Nickel:</t>
  </si>
  <si>
    <t>Selenium:</t>
  </si>
  <si>
    <t>Zinc:</t>
  </si>
  <si>
    <t>acres</t>
  </si>
  <si>
    <t xml:space="preserve"> Anaerobic Digestion</t>
  </si>
  <si>
    <t xml:space="preserve"> Aerobic Digestion</t>
  </si>
  <si>
    <t xml:space="preserve"> Unstabilized primary and secondary solids</t>
  </si>
  <si>
    <t xml:space="preserve"> Composted</t>
  </si>
  <si>
    <t xml:space="preserve"> Surface application</t>
  </si>
  <si>
    <t xml:space="preserve">Biosolids application rate: </t>
  </si>
  <si>
    <t xml:space="preserve">Agronomic application rate: </t>
  </si>
  <si>
    <t xml:space="preserve">Available nitrogen in biosolids: </t>
  </si>
  <si>
    <t xml:space="preserve">Nitrogen applied: </t>
  </si>
  <si>
    <t xml:space="preserve">1st Year carry-over nitrogen: </t>
  </si>
  <si>
    <t xml:space="preserve">2nd Year carry-over nitrogen: </t>
  </si>
  <si>
    <t xml:space="preserve">Total phosphorus applied: </t>
  </si>
  <si>
    <t xml:space="preserve">Potassium applied: </t>
  </si>
  <si>
    <t>Total Kjeldahl Nitrogen:</t>
  </si>
  <si>
    <t>Ammonia Nitrogen:</t>
  </si>
  <si>
    <t>Information for the Farmer:</t>
  </si>
  <si>
    <t>BIOSOLIDS QUALITY AND NUTRIENT INFORMATION SHEET</t>
  </si>
  <si>
    <t xml:space="preserve">Growing Season Crop Year </t>
  </si>
  <si>
    <t>MPCA rules for legumes]</t>
  </si>
  <si>
    <t xml:space="preserve">Farmer </t>
  </si>
  <si>
    <t xml:space="preserve">Today's Date </t>
  </si>
  <si>
    <t xml:space="preserve">Crop Grown </t>
  </si>
  <si>
    <t xml:space="preserve">Maximum Available Nitrogen Application (MANA) Rate </t>
  </si>
  <si>
    <t>Biosolids Application Rate this year</t>
  </si>
  <si>
    <t xml:space="preserve">or </t>
  </si>
  <si>
    <t>wet tons/acre</t>
  </si>
  <si>
    <t>gallons/acre</t>
  </si>
  <si>
    <t>Application Starting Date</t>
  </si>
  <si>
    <t>Method of Application</t>
  </si>
  <si>
    <t>Amount of Plant Nutrients Supplied by Biosolids</t>
  </si>
  <si>
    <t>Available Nitrogen</t>
  </si>
  <si>
    <t>lbs./acre</t>
  </si>
  <si>
    <t>by biosolids be credited toward total crop nutrient needs.  Please integrate this information into your fertility program.</t>
  </si>
  <si>
    <t>Carry-over nitrogen from this application for next years crop is</t>
  </si>
  <si>
    <t>Site Restrictions</t>
  </si>
  <si>
    <t>Above ground cropts that can touch the ground (i.e., tomatoes,</t>
  </si>
  <si>
    <t>strawberries) can be harvested after the following</t>
  </si>
  <si>
    <t>date:</t>
  </si>
  <si>
    <t>FOOD CROPS - Crops for direct human consumption</t>
  </si>
  <si>
    <t>FEED CROPS - Crops fed to animals</t>
  </si>
  <si>
    <t>Hay can be cut after the following date:</t>
  </si>
  <si>
    <t>following date:</t>
  </si>
  <si>
    <t>Harvest or grazing of this crop can occur after the</t>
  </si>
  <si>
    <t>after the following date:</t>
  </si>
  <si>
    <t>Above ground crops that do not touch the ground (i.e., sweet</t>
  </si>
  <si>
    <t>corn) can be harvested after the following date:</t>
  </si>
  <si>
    <t>OTHER USES</t>
  </si>
  <si>
    <t>Public access to this site must be controlled until the following date:</t>
  </si>
  <si>
    <t>Biosolids Preparer</t>
  </si>
  <si>
    <t>Biosolids Applier</t>
  </si>
  <si>
    <t>Information for the Applier:</t>
  </si>
  <si>
    <t>TKN =</t>
  </si>
  <si>
    <t>Available Nitrogen per 1000 gallons =</t>
  </si>
  <si>
    <t>lbs.</t>
  </si>
  <si>
    <t>OR</t>
  </si>
  <si>
    <t>Option used to meet Pathogen Reduction Requirements on this site</t>
  </si>
  <si>
    <t>Option used to meet Vector Attraction Reduction requirements on this site</t>
  </si>
  <si>
    <r>
      <t>Phosphorus, as P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r>
      <rPr>
        <vertAlign val="subscript"/>
        <sz val="10"/>
        <rFont val="Times New Roman"/>
        <family val="1"/>
      </rPr>
      <t>5</t>
    </r>
  </si>
  <si>
    <r>
      <t>Potassium, as K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</si>
  <si>
    <r>
      <t xml:space="preserve"> </t>
    </r>
    <r>
      <rPr>
        <i/>
        <sz val="9"/>
        <rFont val="Times New Roman"/>
        <family val="1"/>
      </rPr>
      <t>lbs. available nitrogen per acre.</t>
    </r>
  </si>
  <si>
    <r>
      <t xml:space="preserve">lbs./acre </t>
    </r>
    <r>
      <rPr>
        <sz val="8"/>
        <rFont val="Times New Roman"/>
        <family val="1"/>
      </rPr>
      <t>[includes carry-over if biosolids were applied in previous years]</t>
    </r>
  </si>
  <si>
    <r>
      <t xml:space="preserve">lbs./acre </t>
    </r>
    <r>
      <rPr>
        <sz val="8"/>
        <rFont val="Times New Roman"/>
        <family val="1"/>
      </rPr>
      <t>[rule of thumb ― 50% available]</t>
    </r>
  </si>
  <si>
    <r>
      <t xml:space="preserve">Note: 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To prevent the loss of nitrogen to the ground water and phosphorus to surface water, it is important that the nutrients supplied</t>
    </r>
  </si>
  <si>
    <t>Landowner</t>
  </si>
  <si>
    <t>Site Code</t>
  </si>
  <si>
    <t>Acres approved</t>
  </si>
  <si>
    <t>Acres covered</t>
  </si>
  <si>
    <t>Realistic Yield Goal</t>
  </si>
  <si>
    <t>Crop grown last year</t>
  </si>
  <si>
    <t>lbs. nitrogen/acre [Based on U of M Fertilizer Bulletin or</t>
  </si>
  <si>
    <t>Application Ending Date</t>
  </si>
  <si>
    <t>Copper</t>
  </si>
  <si>
    <t>Molybdenum</t>
  </si>
  <si>
    <t>Zinc</t>
  </si>
  <si>
    <t>Phone number</t>
  </si>
  <si>
    <t>Ammonia N =</t>
  </si>
  <si>
    <t>Organic N =</t>
  </si>
  <si>
    <t>Total Solids =</t>
  </si>
  <si>
    <t>per wet ton [if dewatered] =</t>
  </si>
  <si>
    <t>Application start date:</t>
  </si>
  <si>
    <t>Site Information</t>
  </si>
  <si>
    <t xml:space="preserve">Farmer's name: </t>
  </si>
  <si>
    <t xml:space="preserve">Approved acreage: </t>
  </si>
  <si>
    <t xml:space="preserve">Site Code: </t>
  </si>
  <si>
    <t xml:space="preserve">Crop receiving biosolids: </t>
  </si>
  <si>
    <t xml:space="preserve">Realistic yield goal: </t>
  </si>
  <si>
    <t xml:space="preserve">Crop grown last year: </t>
  </si>
  <si>
    <t>Crop Information</t>
  </si>
  <si>
    <t>Biosolids Information</t>
  </si>
  <si>
    <t xml:space="preserve">Pathogen reduction option: </t>
  </si>
  <si>
    <t xml:space="preserve">Vector attraction reduction option: </t>
  </si>
  <si>
    <t xml:space="preserve">Applier's name: </t>
  </si>
  <si>
    <t xml:space="preserve">Applier's phone number: </t>
  </si>
  <si>
    <t xml:space="preserve">Method of application: </t>
  </si>
  <si>
    <t>Application Information</t>
  </si>
  <si>
    <t xml:space="preserve">Preparer's name: </t>
  </si>
  <si>
    <t xml:space="preserve">Preparer's phone number: </t>
  </si>
  <si>
    <t xml:space="preserve">MANA rate (lbs.N/ac): </t>
  </si>
  <si>
    <t xml:space="preserve">Use of turf grown on this site can occur after the </t>
  </si>
  <si>
    <t xml:space="preserve">Potential for public access: </t>
  </si>
  <si>
    <t xml:space="preserve">Biosolids incorporated w/in 4 mo: </t>
  </si>
  <si>
    <t xml:space="preserve"> (Check one box)</t>
  </si>
  <si>
    <t>High</t>
  </si>
  <si>
    <t>Low</t>
  </si>
  <si>
    <t>Yes</t>
  </si>
  <si>
    <t>No</t>
  </si>
  <si>
    <t xml:space="preserve">Below ground crops (i.e., carrots, onions) can be harvested </t>
  </si>
  <si>
    <t>pH:</t>
  </si>
  <si>
    <r>
      <t>Cumulative metal loading rates prior</t>
    </r>
    <r>
      <rPr>
        <b/>
        <u val="single"/>
        <sz val="10"/>
        <color indexed="9"/>
        <rFont val="Arial"/>
        <family val="2"/>
      </rPr>
      <t xml:space="preserve"> to this application </t>
    </r>
    <r>
      <rPr>
        <b/>
        <sz val="10"/>
        <color indexed="9"/>
        <rFont val="Arial"/>
        <family val="2"/>
      </rPr>
      <t>(lbs/acre)</t>
    </r>
  </si>
  <si>
    <t>Mercury</t>
  </si>
  <si>
    <t>Nickel</t>
  </si>
  <si>
    <t>Selenium</t>
  </si>
  <si>
    <t>Lead</t>
  </si>
  <si>
    <t>Cadmium</t>
  </si>
  <si>
    <t>Arsenic</t>
  </si>
  <si>
    <t xml:space="preserve">Ù </t>
  </si>
  <si>
    <t xml:space="preserve">Crop year: </t>
  </si>
  <si>
    <t>Today's date:</t>
  </si>
  <si>
    <t>Describe this analysis in the box below</t>
  </si>
  <si>
    <r>
      <t xml:space="preserve">Analysis Used for Calculations </t>
    </r>
    <r>
      <rPr>
        <sz val="8"/>
        <rFont val="Arial"/>
        <family val="2"/>
      </rPr>
      <t>(Analysis description below)</t>
    </r>
  </si>
  <si>
    <t>for CY</t>
  </si>
  <si>
    <t xml:space="preserve">Application end: </t>
  </si>
  <si>
    <t xml:space="preserve">Acres applied: </t>
  </si>
  <si>
    <t xml:space="preserve">Application method: </t>
  </si>
  <si>
    <t xml:space="preserve">Appliers name: </t>
  </si>
  <si>
    <t xml:space="preserve">Crop: </t>
  </si>
  <si>
    <t xml:space="preserve">Crop yield goal: </t>
  </si>
  <si>
    <t xml:space="preserve">MANA rate (lbs N/ac): </t>
  </si>
  <si>
    <t xml:space="preserve">1st Year carryover (lbs N/ac): </t>
  </si>
  <si>
    <t xml:space="preserve">2nd Year carryover (lbs N/ac): </t>
  </si>
  <si>
    <t xml:space="preserve">Phosphorus applied (lbs P/ac): </t>
  </si>
  <si>
    <t xml:space="preserve">Potassium applied (lbs K/ac): </t>
  </si>
  <si>
    <t xml:space="preserve">Application start: </t>
  </si>
  <si>
    <t xml:space="preserve">Total solids (%): </t>
  </si>
  <si>
    <t xml:space="preserve">Total Kjeldahl nitrogen (%): </t>
  </si>
  <si>
    <t xml:space="preserve">Ammonia nitrogen (%): </t>
  </si>
  <si>
    <t xml:space="preserve">Total phosphorus (%): </t>
  </si>
  <si>
    <t xml:space="preserve">Potassium (%): </t>
  </si>
  <si>
    <t xml:space="preserve">pH: </t>
  </si>
  <si>
    <t xml:space="preserve">Arsenic (mg/kg): </t>
  </si>
  <si>
    <t xml:space="preserve">Cadmium (mg/kg): </t>
  </si>
  <si>
    <t xml:space="preserve">Copper (mg/kg): </t>
  </si>
  <si>
    <t xml:space="preserve">Lead (mg/kg): </t>
  </si>
  <si>
    <t xml:space="preserve">Mercury (mg/kg): </t>
  </si>
  <si>
    <t xml:space="preserve">Molybdenum (mg/kg): </t>
  </si>
  <si>
    <t xml:space="preserve">Nickel (mg/kg): </t>
  </si>
  <si>
    <t xml:space="preserve">Selenium (mg/kg): </t>
  </si>
  <si>
    <t xml:space="preserve">Zinc (mg/kg): </t>
  </si>
  <si>
    <t>this year</t>
  </si>
  <si>
    <t>Applied</t>
  </si>
  <si>
    <t xml:space="preserve">Arsenic (lbs/ac): </t>
  </si>
  <si>
    <t xml:space="preserve">Cadmium (lbs/ac): </t>
  </si>
  <si>
    <t xml:space="preserve">Copper (lbs/ac): </t>
  </si>
  <si>
    <t xml:space="preserve">Lead (lbs/ac): </t>
  </si>
  <si>
    <t xml:space="preserve">Mercury (lbs/ac): </t>
  </si>
  <si>
    <t xml:space="preserve">Molybdenum (lbs/ac): </t>
  </si>
  <si>
    <t xml:space="preserve">Nickel (lbs/ac): </t>
  </si>
  <si>
    <t xml:space="preserve">Selenium (lbs/ac): </t>
  </si>
  <si>
    <t xml:space="preserve">Zinc (lbs/ac): </t>
  </si>
  <si>
    <t>Cumulative</t>
  </si>
  <si>
    <t>Past</t>
  </si>
  <si>
    <t>New</t>
  </si>
  <si>
    <t xml:space="preserve">Site code: </t>
  </si>
  <si>
    <t xml:space="preserve">Land Application Data Entry Page </t>
  </si>
  <si>
    <t>Biosolids Data Entry Page</t>
  </si>
  <si>
    <t>Cumulative Loading Rates</t>
  </si>
  <si>
    <t xml:space="preserve">Biosolids (dry tons/acre): </t>
  </si>
  <si>
    <t>(include units)</t>
  </si>
  <si>
    <t>Application end date:</t>
  </si>
  <si>
    <t xml:space="preserve">Landowner's name: </t>
  </si>
  <si>
    <t>Check (X) one box only</t>
  </si>
  <si>
    <t>Need Assistance? E-mail: steven.stark@pca.state.mn.us or Phone: 218-316-3852</t>
  </si>
  <si>
    <t>from CY</t>
  </si>
  <si>
    <t>Carryover N (lbs/ac) from Crop Year</t>
  </si>
  <si>
    <t>lbs N per acre for Farmer Info Sheet</t>
  </si>
  <si>
    <t>lbs P2O5 per acre for Farmer Info Sheet</t>
  </si>
  <si>
    <t>lbs K2O per acre for Farmer Info Sheet</t>
  </si>
  <si>
    <t xml:space="preserve">Carryover from last CY (lbs N/ac): </t>
  </si>
  <si>
    <t xml:space="preserve">Nitrogen applied this CY (lbs N/ac): </t>
  </si>
  <si>
    <t xml:space="preserve">Carryover from 2 years ago (lbs N/ac): </t>
  </si>
  <si>
    <t xml:space="preserve">Total N available for this CY (lbs N/ac): </t>
  </si>
  <si>
    <t xml:space="preserve"> Cumulative biosolids applied prior to this application (enter in box below)</t>
  </si>
  <si>
    <t>Biosolids applied to site:</t>
  </si>
  <si>
    <t>Phosphorus (as Total P):</t>
  </si>
  <si>
    <t>Potassium (as Total K):</t>
  </si>
  <si>
    <t>wet tons</t>
  </si>
  <si>
    <t xml:space="preserve"> Immediate incorporation (w/in 48 hrs.)</t>
  </si>
  <si>
    <t xml:space="preserve"> wet tons per acre</t>
  </si>
  <si>
    <t xml:space="preserve">Wet tons applied: </t>
  </si>
  <si>
    <t xml:space="preserve">Application rate (wet tons/ac): </t>
  </si>
  <si>
    <t xml:space="preserve">Application rate (dry tons/ac):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</si>
</sst>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_(* #,##0.0_);_(* \(#,##0.0\);_(* &quot;-&quot;??_);_(@_)"/>
    <numFmt numFmtId="173" formatCode="_(* #,##0_);_(* \(#,##0\);_(* &quot;-&quot;??_);_(@_)"/>
    <numFmt numFmtId="174" formatCode="[$-409]dddd\,\ mmmm\ dd\,\ yyyy"/>
    <numFmt numFmtId="175" formatCode="#,##0.0"/>
    <numFmt numFmtId="176" formatCode="#,##0.000"/>
    <numFmt numFmtId="177" formatCode="m/d/yy;@"/>
    <numFmt numFmtId="178" formatCode="0.000000000"/>
    <numFmt numFmtId="179" formatCode="0.0000000000"/>
    <numFmt numFmtId="180" formatCode="mmm\-yyyy"/>
  </numFmts>
  <fonts count="6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u val="single"/>
      <sz val="10"/>
      <color indexed="9"/>
      <name val="Arial"/>
      <family val="2"/>
    </font>
    <font>
      <b/>
      <sz val="14"/>
      <color indexed="9"/>
      <name val="Arial"/>
      <family val="2"/>
    </font>
    <font>
      <sz val="8"/>
      <color indexed="9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4"/>
      <name val="Times New Roman"/>
      <family val="1"/>
    </font>
    <font>
      <b/>
      <i/>
      <sz val="12"/>
      <color indexed="12"/>
      <name val="Monotype Corsiva"/>
      <family val="4"/>
    </font>
    <font>
      <b/>
      <sz val="10"/>
      <color indexed="12"/>
      <name val="Times New Roman"/>
      <family val="1"/>
    </font>
    <font>
      <u val="single"/>
      <sz val="12"/>
      <color indexed="9"/>
      <name val="Arial"/>
      <family val="2"/>
    </font>
    <font>
      <sz val="10"/>
      <color indexed="12"/>
      <name val="Arial"/>
      <family val="2"/>
    </font>
    <font>
      <sz val="12"/>
      <color indexed="9"/>
      <name val="Wingdings 3"/>
      <family val="1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51">
    <xf numFmtId="0" fontId="0" fillId="0" borderId="0" xfId="0" applyAlignment="1">
      <alignment/>
    </xf>
    <xf numFmtId="0" fontId="3" fillId="33" borderId="0" xfId="0" applyFont="1" applyFill="1" applyAlignment="1" applyProtection="1">
      <alignment/>
      <protection hidden="1"/>
    </xf>
    <xf numFmtId="0" fontId="5" fillId="33" borderId="0" xfId="0" applyFont="1" applyFill="1" applyAlignment="1" applyProtection="1">
      <alignment/>
      <protection hidden="1"/>
    </xf>
    <xf numFmtId="0" fontId="3" fillId="33" borderId="0" xfId="0" applyFont="1" applyFill="1" applyBorder="1" applyAlignment="1" applyProtection="1">
      <alignment/>
      <protection hidden="1"/>
    </xf>
    <xf numFmtId="0" fontId="4" fillId="33" borderId="0" xfId="0" applyFont="1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/>
      <protection hidden="1"/>
    </xf>
    <xf numFmtId="0" fontId="4" fillId="33" borderId="0" xfId="0" applyFont="1" applyFill="1" applyBorder="1" applyAlignment="1" applyProtection="1">
      <alignment horizontal="right"/>
      <protection hidden="1"/>
    </xf>
    <xf numFmtId="0" fontId="4" fillId="33" borderId="0" xfId="0" applyFont="1" applyFill="1" applyBorder="1" applyAlignment="1" applyProtection="1">
      <alignment horizontal="left"/>
      <protection hidden="1"/>
    </xf>
    <xf numFmtId="0" fontId="4" fillId="33" borderId="0" xfId="0" applyFont="1" applyFill="1" applyAlignment="1" applyProtection="1">
      <alignment/>
      <protection hidden="1"/>
    </xf>
    <xf numFmtId="0" fontId="3" fillId="33" borderId="0" xfId="0" applyFont="1" applyFill="1" applyAlignment="1" applyProtection="1">
      <alignment horizontal="right"/>
      <protection hidden="1"/>
    </xf>
    <xf numFmtId="0" fontId="7" fillId="33" borderId="0" xfId="0" applyFont="1" applyFill="1" applyAlignment="1" applyProtection="1">
      <alignment/>
      <protection hidden="1"/>
    </xf>
    <xf numFmtId="0" fontId="5" fillId="33" borderId="0" xfId="0" applyFont="1" applyFill="1" applyAlignment="1" applyProtection="1">
      <alignment horizontal="left"/>
      <protection hidden="1"/>
    </xf>
    <xf numFmtId="1" fontId="3" fillId="33" borderId="0" xfId="0" applyNumberFormat="1" applyFont="1" applyFill="1" applyAlignment="1" applyProtection="1">
      <alignment/>
      <protection hidden="1"/>
    </xf>
    <xf numFmtId="49" fontId="2" fillId="0" borderId="1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Alignment="1" applyProtection="1">
      <alignment/>
      <protection hidden="1"/>
    </xf>
    <xf numFmtId="0" fontId="5" fillId="33" borderId="0" xfId="0" applyFont="1" applyFill="1" applyBorder="1" applyAlignment="1" applyProtection="1">
      <alignment/>
      <protection hidden="1"/>
    </xf>
    <xf numFmtId="1" fontId="4" fillId="33" borderId="0" xfId="0" applyNumberFormat="1" applyFont="1" applyFill="1" applyBorder="1" applyAlignment="1" applyProtection="1">
      <alignment/>
      <protection hidden="1"/>
    </xf>
    <xf numFmtId="49" fontId="4" fillId="33" borderId="0" xfId="0" applyNumberFormat="1" applyFont="1" applyFill="1" applyAlignment="1" applyProtection="1">
      <alignment horizontal="center"/>
      <protection hidden="1"/>
    </xf>
    <xf numFmtId="49" fontId="4" fillId="33" borderId="0" xfId="0" applyNumberFormat="1" applyFont="1" applyFill="1" applyBorder="1" applyAlignment="1" applyProtection="1">
      <alignment horizontal="center"/>
      <protection hidden="1"/>
    </xf>
    <xf numFmtId="1" fontId="4" fillId="33" borderId="0" xfId="0" applyNumberFormat="1" applyFont="1" applyFill="1" applyBorder="1" applyAlignment="1" applyProtection="1">
      <alignment/>
      <protection hidden="1"/>
    </xf>
    <xf numFmtId="171" fontId="4" fillId="33" borderId="0" xfId="0" applyNumberFormat="1" applyFont="1" applyFill="1" applyAlignment="1" applyProtection="1">
      <alignment/>
      <protection hidden="1"/>
    </xf>
    <xf numFmtId="1" fontId="4" fillId="33" borderId="0" xfId="0" applyNumberFormat="1" applyFont="1" applyFill="1" applyAlignment="1" applyProtection="1">
      <alignment/>
      <protection hidden="1"/>
    </xf>
    <xf numFmtId="0" fontId="3" fillId="33" borderId="0" xfId="0" applyFont="1" applyFill="1" applyAlignment="1" applyProtection="1">
      <alignment horizontal="center"/>
      <protection hidden="1"/>
    </xf>
    <xf numFmtId="3" fontId="4" fillId="33" borderId="0" xfId="42" applyNumberFormat="1" applyFont="1" applyFill="1" applyBorder="1" applyAlignment="1" applyProtection="1">
      <alignment horizontal="center"/>
      <protection hidden="1"/>
    </xf>
    <xf numFmtId="0" fontId="3" fillId="33" borderId="0" xfId="0" applyFont="1" applyFill="1" applyBorder="1" applyAlignment="1" applyProtection="1">
      <alignment horizontal="right"/>
      <protection hidden="1"/>
    </xf>
    <xf numFmtId="0" fontId="3" fillId="33" borderId="0" xfId="0" applyFont="1" applyFill="1" applyBorder="1" applyAlignment="1" applyProtection="1">
      <alignment horizontal="center"/>
      <protection hidden="1"/>
    </xf>
    <xf numFmtId="1" fontId="3" fillId="33" borderId="0" xfId="0" applyNumberFormat="1" applyFont="1" applyFill="1" applyBorder="1" applyAlignment="1" applyProtection="1">
      <alignment/>
      <protection hidden="1"/>
    </xf>
    <xf numFmtId="0" fontId="4" fillId="33" borderId="0" xfId="0" applyFont="1" applyFill="1" applyBorder="1" applyAlignment="1" applyProtection="1">
      <alignment/>
      <protection hidden="1"/>
    </xf>
    <xf numFmtId="0" fontId="3" fillId="33" borderId="0" xfId="0" applyNumberFormat="1" applyFont="1" applyFill="1" applyAlignment="1" applyProtection="1">
      <alignment horizontal="right"/>
      <protection hidden="1"/>
    </xf>
    <xf numFmtId="0" fontId="4" fillId="33" borderId="0" xfId="0" applyNumberFormat="1" applyFont="1" applyFill="1" applyAlignment="1" applyProtection="1">
      <alignment/>
      <protection hidden="1"/>
    </xf>
    <xf numFmtId="0" fontId="3" fillId="33" borderId="0" xfId="0" applyNumberFormat="1" applyFont="1" applyFill="1" applyAlignment="1" applyProtection="1">
      <alignment/>
      <protection hidden="1"/>
    </xf>
    <xf numFmtId="0" fontId="6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22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12" fillId="0" borderId="0" xfId="0" applyFont="1" applyAlignment="1" applyProtection="1">
      <alignment/>
      <protection hidden="1"/>
    </xf>
    <xf numFmtId="0" fontId="19" fillId="0" borderId="0" xfId="0" applyFont="1" applyAlignment="1" applyProtection="1">
      <alignment horizontal="center"/>
      <protection hidden="1"/>
    </xf>
    <xf numFmtId="0" fontId="12" fillId="34" borderId="11" xfId="0" applyFont="1" applyFill="1" applyBorder="1" applyAlignment="1" applyProtection="1">
      <alignment/>
      <protection hidden="1"/>
    </xf>
    <xf numFmtId="0" fontId="12" fillId="34" borderId="12" xfId="0" applyFont="1" applyFill="1" applyBorder="1" applyAlignment="1" applyProtection="1">
      <alignment/>
      <protection hidden="1"/>
    </xf>
    <xf numFmtId="0" fontId="12" fillId="34" borderId="13" xfId="0" applyFont="1" applyFill="1" applyBorder="1" applyAlignment="1" applyProtection="1">
      <alignment/>
      <protection hidden="1"/>
    </xf>
    <xf numFmtId="0" fontId="12" fillId="34" borderId="14" xfId="0" applyFont="1" applyFill="1" applyBorder="1" applyAlignment="1" applyProtection="1">
      <alignment/>
      <protection hidden="1"/>
    </xf>
    <xf numFmtId="0" fontId="12" fillId="34" borderId="15" xfId="0" applyFont="1" applyFill="1" applyBorder="1" applyAlignment="1" applyProtection="1">
      <alignment/>
      <protection hidden="1"/>
    </xf>
    <xf numFmtId="0" fontId="8" fillId="34" borderId="16" xfId="0" applyFont="1" applyFill="1" applyBorder="1" applyAlignment="1" applyProtection="1">
      <alignment/>
      <protection hidden="1"/>
    </xf>
    <xf numFmtId="0" fontId="12" fillId="34" borderId="17" xfId="0" applyFont="1" applyFill="1" applyBorder="1" applyAlignment="1" applyProtection="1">
      <alignment/>
      <protection hidden="1"/>
    </xf>
    <xf numFmtId="0" fontId="12" fillId="34" borderId="18" xfId="0" applyFont="1" applyFill="1" applyBorder="1" applyAlignment="1" applyProtection="1">
      <alignment/>
      <protection hidden="1"/>
    </xf>
    <xf numFmtId="0" fontId="12" fillId="0" borderId="0" xfId="0" applyFont="1" applyAlignment="1" applyProtection="1">
      <alignment horizontal="left"/>
      <protection hidden="1"/>
    </xf>
    <xf numFmtId="0" fontId="12" fillId="0" borderId="0" xfId="0" applyFont="1" applyAlignment="1" applyProtection="1">
      <alignment horizontal="right"/>
      <protection hidden="1"/>
    </xf>
    <xf numFmtId="0" fontId="13" fillId="0" borderId="0" xfId="0" applyFont="1" applyAlignment="1" applyProtection="1">
      <alignment horizontal="right"/>
      <protection hidden="1"/>
    </xf>
    <xf numFmtId="0" fontId="10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17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8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12" fillId="0" borderId="0" xfId="0" applyFont="1" applyFill="1" applyBorder="1" applyAlignment="1" applyProtection="1">
      <alignment/>
      <protection hidden="1"/>
    </xf>
    <xf numFmtId="0" fontId="13" fillId="0" borderId="0" xfId="0" applyFont="1" applyAlignment="1" applyProtection="1">
      <alignment horizontal="left"/>
      <protection hidden="1"/>
    </xf>
    <xf numFmtId="0" fontId="22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2" fillId="0" borderId="10" xfId="0" applyFont="1" applyFill="1" applyBorder="1" applyAlignment="1" applyProtection="1">
      <alignment horizontal="center"/>
      <protection locked="0"/>
    </xf>
    <xf numFmtId="0" fontId="3" fillId="33" borderId="0" xfId="0" applyFont="1" applyFill="1" applyAlignment="1">
      <alignment horizontal="left"/>
    </xf>
    <xf numFmtId="0" fontId="23" fillId="33" borderId="0" xfId="0" applyFont="1" applyFill="1" applyAlignment="1">
      <alignment horizontal="right"/>
    </xf>
    <xf numFmtId="0" fontId="6" fillId="33" borderId="0" xfId="0" applyFont="1" applyFill="1" applyAlignment="1" applyProtection="1">
      <alignment/>
      <protection hidden="1"/>
    </xf>
    <xf numFmtId="3" fontId="2" fillId="33" borderId="0" xfId="0" applyNumberFormat="1" applyFont="1" applyFill="1" applyBorder="1" applyAlignment="1" applyProtection="1">
      <alignment horizontal="center"/>
      <protection hidden="1"/>
    </xf>
    <xf numFmtId="171" fontId="2" fillId="33" borderId="0" xfId="0" applyNumberFormat="1" applyFont="1" applyFill="1" applyBorder="1" applyAlignment="1" applyProtection="1">
      <alignment horizontal="center"/>
      <protection hidden="1"/>
    </xf>
    <xf numFmtId="1" fontId="2" fillId="33" borderId="0" xfId="0" applyNumberFormat="1" applyFont="1" applyFill="1" applyBorder="1" applyAlignment="1" applyProtection="1">
      <alignment horizontal="center"/>
      <protection hidden="1"/>
    </xf>
    <xf numFmtId="3" fontId="2" fillId="33" borderId="0" xfId="42" applyNumberFormat="1" applyFont="1" applyFill="1" applyBorder="1" applyAlignment="1" applyProtection="1">
      <alignment horizontal="center"/>
      <protection hidden="1"/>
    </xf>
    <xf numFmtId="3" fontId="2" fillId="33" borderId="0" xfId="42" applyNumberFormat="1" applyFont="1" applyFill="1" applyBorder="1" applyAlignment="1" applyProtection="1">
      <alignment/>
      <protection hidden="1"/>
    </xf>
    <xf numFmtId="49" fontId="4" fillId="33" borderId="0" xfId="0" applyNumberFormat="1" applyFont="1" applyFill="1" applyAlignment="1" applyProtection="1">
      <alignment wrapText="1"/>
      <protection hidden="1"/>
    </xf>
    <xf numFmtId="0" fontId="3" fillId="33" borderId="0" xfId="0" applyFont="1" applyFill="1" applyBorder="1" applyAlignment="1" applyProtection="1">
      <alignment horizontal="left"/>
      <protection hidden="1"/>
    </xf>
    <xf numFmtId="0" fontId="3" fillId="33" borderId="0" xfId="0" applyFont="1" applyFill="1" applyAlignment="1" applyProtection="1">
      <alignment horizontal="left"/>
      <protection hidden="1"/>
    </xf>
    <xf numFmtId="0" fontId="24" fillId="33" borderId="0" xfId="0" applyFont="1" applyFill="1" applyAlignment="1" applyProtection="1">
      <alignment/>
      <protection hidden="1"/>
    </xf>
    <xf numFmtId="0" fontId="3" fillId="33" borderId="0" xfId="0" applyFont="1" applyFill="1" applyAlignment="1" applyProtection="1">
      <alignment/>
      <protection hidden="1"/>
    </xf>
    <xf numFmtId="0" fontId="2" fillId="0" borderId="19" xfId="0" applyFont="1" applyFill="1" applyBorder="1" applyAlignment="1" applyProtection="1">
      <alignment horizontal="center"/>
      <protection locked="0"/>
    </xf>
    <xf numFmtId="0" fontId="25" fillId="33" borderId="0" xfId="0" applyFont="1" applyFill="1" applyAlignment="1" applyProtection="1">
      <alignment wrapText="1"/>
      <protection hidden="1"/>
    </xf>
    <xf numFmtId="0" fontId="25" fillId="33" borderId="14" xfId="0" applyFont="1" applyFill="1" applyBorder="1" applyAlignment="1" applyProtection="1">
      <alignment wrapText="1"/>
      <protection hidden="1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49" fontId="2" fillId="33" borderId="0" xfId="0" applyNumberFormat="1" applyFont="1" applyFill="1" applyBorder="1" applyAlignment="1" applyProtection="1">
      <alignment horizontal="left"/>
      <protection hidden="1"/>
    </xf>
    <xf numFmtId="0" fontId="2" fillId="33" borderId="0" xfId="0" applyFont="1" applyFill="1" applyBorder="1" applyAlignment="1" applyProtection="1">
      <alignment horizontal="left"/>
      <protection hidden="1"/>
    </xf>
    <xf numFmtId="0" fontId="3" fillId="33" borderId="0" xfId="0" applyFont="1" applyFill="1" applyBorder="1" applyAlignment="1" applyProtection="1">
      <alignment horizontal="left"/>
      <protection hidden="1"/>
    </xf>
    <xf numFmtId="0" fontId="2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 applyProtection="1">
      <alignment horizontal="left"/>
      <protection/>
    </xf>
    <xf numFmtId="0" fontId="2" fillId="33" borderId="17" xfId="0" applyFont="1" applyFill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/>
      <protection/>
    </xf>
    <xf numFmtId="0" fontId="23" fillId="33" borderId="0" xfId="0" applyFont="1" applyFill="1" applyAlignment="1" applyProtection="1">
      <alignment horizontal="left"/>
      <protection/>
    </xf>
    <xf numFmtId="0" fontId="23" fillId="33" borderId="0" xfId="0" applyFont="1" applyFill="1" applyAlignment="1" applyProtection="1">
      <alignment/>
      <protection/>
    </xf>
    <xf numFmtId="0" fontId="23" fillId="33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3" fillId="33" borderId="0" xfId="0" applyFont="1" applyFill="1" applyAlignment="1">
      <alignment/>
    </xf>
    <xf numFmtId="49" fontId="3" fillId="33" borderId="0" xfId="0" applyNumberFormat="1" applyFont="1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center"/>
    </xf>
    <xf numFmtId="171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hidden="1"/>
    </xf>
    <xf numFmtId="0" fontId="2" fillId="0" borderId="0" xfId="0" applyFont="1" applyFill="1" applyBorder="1" applyAlignment="1" applyProtection="1">
      <alignment/>
      <protection hidden="1"/>
    </xf>
    <xf numFmtId="170" fontId="0" fillId="0" borderId="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171" fontId="0" fillId="0" borderId="20" xfId="0" applyNumberFormat="1" applyBorder="1" applyAlignment="1">
      <alignment/>
    </xf>
    <xf numFmtId="0" fontId="2" fillId="0" borderId="0" xfId="0" applyFont="1" applyBorder="1" applyAlignment="1">
      <alignment horizontal="center" vertical="center"/>
    </xf>
    <xf numFmtId="171" fontId="0" fillId="0" borderId="0" xfId="0" applyNumberFormat="1" applyBorder="1" applyAlignment="1">
      <alignment horizontal="left"/>
    </xf>
    <xf numFmtId="0" fontId="0" fillId="33" borderId="0" xfId="0" applyFont="1" applyFill="1" applyBorder="1" applyAlignment="1" applyProtection="1">
      <alignment horizontal="center"/>
      <protection hidden="1"/>
    </xf>
    <xf numFmtId="171" fontId="0" fillId="0" borderId="0" xfId="0" applyNumberFormat="1" applyBorder="1" applyAlignment="1">
      <alignment horizontal="right"/>
    </xf>
    <xf numFmtId="49" fontId="2" fillId="0" borderId="10" xfId="0" applyNumberFormat="1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 applyProtection="1">
      <alignment horizontal="left"/>
      <protection locked="0"/>
    </xf>
    <xf numFmtId="0" fontId="2" fillId="0" borderId="17" xfId="0" applyFont="1" applyFill="1" applyBorder="1" applyAlignment="1" applyProtection="1">
      <alignment horizontal="left"/>
      <protection locked="0"/>
    </xf>
    <xf numFmtId="0" fontId="2" fillId="0" borderId="16" xfId="0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 applyProtection="1">
      <alignment/>
      <protection locked="0"/>
    </xf>
    <xf numFmtId="0" fontId="2" fillId="0" borderId="17" xfId="0" applyFont="1" applyFill="1" applyBorder="1" applyAlignment="1" applyProtection="1">
      <alignment/>
      <protection locked="0"/>
    </xf>
    <xf numFmtId="0" fontId="3" fillId="33" borderId="0" xfId="0" applyFont="1" applyFill="1" applyAlignment="1">
      <alignment horizontal="left"/>
    </xf>
    <xf numFmtId="177" fontId="2" fillId="0" borderId="16" xfId="0" applyNumberFormat="1" applyFont="1" applyFill="1" applyBorder="1" applyAlignment="1" applyProtection="1">
      <alignment horizontal="center"/>
      <protection locked="0"/>
    </xf>
    <xf numFmtId="177" fontId="2" fillId="0" borderId="17" xfId="0" applyNumberFormat="1" applyFont="1" applyFill="1" applyBorder="1" applyAlignment="1" applyProtection="1">
      <alignment horizontal="center"/>
      <protection locked="0"/>
    </xf>
    <xf numFmtId="177" fontId="2" fillId="0" borderId="18" xfId="0" applyNumberFormat="1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horizontal="left"/>
      <protection locked="0"/>
    </xf>
    <xf numFmtId="0" fontId="2" fillId="0" borderId="16" xfId="0" applyNumberFormat="1" applyFont="1" applyFill="1" applyBorder="1" applyAlignment="1" applyProtection="1">
      <alignment horizontal="left"/>
      <protection locked="0"/>
    </xf>
    <xf numFmtId="0" fontId="2" fillId="0" borderId="17" xfId="0" applyNumberFormat="1" applyFont="1" applyFill="1" applyBorder="1" applyAlignment="1" applyProtection="1">
      <alignment horizontal="left"/>
      <protection locked="0"/>
    </xf>
    <xf numFmtId="0" fontId="2" fillId="0" borderId="18" xfId="0" applyNumberFormat="1" applyFont="1" applyFill="1" applyBorder="1" applyAlignment="1" applyProtection="1">
      <alignment horizontal="left"/>
      <protection locked="0"/>
    </xf>
    <xf numFmtId="49" fontId="2" fillId="0" borderId="16" xfId="0" applyNumberFormat="1" applyFont="1" applyFill="1" applyBorder="1" applyAlignment="1" applyProtection="1">
      <alignment horizontal="left"/>
      <protection locked="0"/>
    </xf>
    <xf numFmtId="49" fontId="2" fillId="0" borderId="17" xfId="0" applyNumberFormat="1" applyFont="1" applyFill="1" applyBorder="1" applyAlignment="1" applyProtection="1">
      <alignment horizontal="left"/>
      <protection locked="0"/>
    </xf>
    <xf numFmtId="0" fontId="22" fillId="33" borderId="0" xfId="0" applyFont="1" applyFill="1" applyAlignment="1">
      <alignment horizontal="center"/>
    </xf>
    <xf numFmtId="0" fontId="2" fillId="0" borderId="0" xfId="0" applyFont="1" applyAlignment="1" applyProtection="1">
      <alignment horizontal="left"/>
      <protection locked="0"/>
    </xf>
    <xf numFmtId="1" fontId="3" fillId="33" borderId="0" xfId="0" applyNumberFormat="1" applyFont="1" applyFill="1" applyAlignment="1" applyProtection="1">
      <alignment horizontal="left"/>
      <protection hidden="1"/>
    </xf>
    <xf numFmtId="0" fontId="2" fillId="0" borderId="21" xfId="0" applyFont="1" applyFill="1" applyBorder="1" applyAlignment="1" applyProtection="1">
      <alignment horizontal="left"/>
      <protection locked="0"/>
    </xf>
    <xf numFmtId="3" fontId="2" fillId="0" borderId="16" xfId="0" applyNumberFormat="1" applyFont="1" applyFill="1" applyBorder="1" applyAlignment="1" applyProtection="1">
      <alignment horizontal="center"/>
      <protection locked="0"/>
    </xf>
    <xf numFmtId="3" fontId="2" fillId="0" borderId="17" xfId="0" applyNumberFormat="1" applyFont="1" applyFill="1" applyBorder="1" applyAlignment="1" applyProtection="1">
      <alignment horizontal="center"/>
      <protection locked="0"/>
    </xf>
    <xf numFmtId="3" fontId="2" fillId="0" borderId="18" xfId="0" applyNumberFormat="1" applyFont="1" applyFill="1" applyBorder="1" applyAlignment="1" applyProtection="1">
      <alignment horizontal="center"/>
      <protection locked="0"/>
    </xf>
    <xf numFmtId="0" fontId="2" fillId="0" borderId="16" xfId="0" applyNumberFormat="1" applyFont="1" applyFill="1" applyBorder="1" applyAlignment="1" applyProtection="1">
      <alignment horizontal="center"/>
      <protection locked="0"/>
    </xf>
    <xf numFmtId="0" fontId="2" fillId="0" borderId="17" xfId="0" applyNumberFormat="1" applyFont="1" applyFill="1" applyBorder="1" applyAlignment="1" applyProtection="1">
      <alignment horizontal="center"/>
      <protection locked="0"/>
    </xf>
    <xf numFmtId="0" fontId="2" fillId="0" borderId="18" xfId="0" applyNumberFormat="1" applyFont="1" applyFill="1" applyBorder="1" applyAlignment="1" applyProtection="1">
      <alignment horizontal="center"/>
      <protection locked="0"/>
    </xf>
    <xf numFmtId="14" fontId="2" fillId="0" borderId="16" xfId="0" applyNumberFormat="1" applyFont="1" applyFill="1" applyBorder="1" applyAlignment="1" applyProtection="1">
      <alignment horizontal="center"/>
      <protection locked="0"/>
    </xf>
    <xf numFmtId="14" fontId="2" fillId="0" borderId="17" xfId="0" applyNumberFormat="1" applyFont="1" applyFill="1" applyBorder="1" applyAlignment="1" applyProtection="1">
      <alignment horizontal="center"/>
      <protection locked="0"/>
    </xf>
    <xf numFmtId="14" fontId="2" fillId="0" borderId="18" xfId="0" applyNumberFormat="1" applyFont="1" applyFill="1" applyBorder="1" applyAlignment="1" applyProtection="1">
      <alignment horizontal="center"/>
      <protection locked="0"/>
    </xf>
    <xf numFmtId="3" fontId="0" fillId="35" borderId="16" xfId="0" applyNumberFormat="1" applyFont="1" applyFill="1" applyBorder="1" applyAlignment="1" applyProtection="1">
      <alignment horizontal="center"/>
      <protection hidden="1"/>
    </xf>
    <xf numFmtId="0" fontId="0" fillId="35" borderId="17" xfId="0" applyFont="1" applyFill="1" applyBorder="1" applyAlignment="1" applyProtection="1">
      <alignment horizontal="center"/>
      <protection hidden="1"/>
    </xf>
    <xf numFmtId="0" fontId="0" fillId="35" borderId="18" xfId="0" applyFont="1" applyFill="1" applyBorder="1" applyAlignment="1" applyProtection="1">
      <alignment horizontal="center"/>
      <protection hidden="1"/>
    </xf>
    <xf numFmtId="176" fontId="0" fillId="35" borderId="16" xfId="0" applyNumberFormat="1" applyFont="1" applyFill="1" applyBorder="1" applyAlignment="1" applyProtection="1">
      <alignment horizontal="center"/>
      <protection hidden="1"/>
    </xf>
    <xf numFmtId="176" fontId="0" fillId="35" borderId="17" xfId="0" applyNumberFormat="1" applyFont="1" applyFill="1" applyBorder="1" applyAlignment="1" applyProtection="1">
      <alignment horizontal="center"/>
      <protection hidden="1"/>
    </xf>
    <xf numFmtId="176" fontId="0" fillId="35" borderId="18" xfId="0" applyNumberFormat="1" applyFont="1" applyFill="1" applyBorder="1" applyAlignment="1" applyProtection="1">
      <alignment horizontal="center"/>
      <protection hidden="1"/>
    </xf>
    <xf numFmtId="171" fontId="2" fillId="0" borderId="0" xfId="0" applyNumberFormat="1" applyFont="1" applyFill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0" fillId="35" borderId="16" xfId="0" applyFont="1" applyFill="1" applyBorder="1" applyAlignment="1" applyProtection="1">
      <alignment horizontal="center"/>
      <protection hidden="1"/>
    </xf>
    <xf numFmtId="171" fontId="2" fillId="36" borderId="16" xfId="0" applyNumberFormat="1" applyFont="1" applyFill="1" applyBorder="1" applyAlignment="1" applyProtection="1">
      <alignment horizontal="center"/>
      <protection hidden="1"/>
    </xf>
    <xf numFmtId="171" fontId="2" fillId="36" borderId="17" xfId="0" applyNumberFormat="1" applyFont="1" applyFill="1" applyBorder="1" applyAlignment="1" applyProtection="1">
      <alignment horizontal="center"/>
      <protection hidden="1"/>
    </xf>
    <xf numFmtId="171" fontId="2" fillId="36" borderId="18" xfId="0" applyNumberFormat="1" applyFont="1" applyFill="1" applyBorder="1" applyAlignment="1" applyProtection="1">
      <alignment horizontal="center"/>
      <protection hidden="1"/>
    </xf>
    <xf numFmtId="175" fontId="2" fillId="36" borderId="16" xfId="42" applyNumberFormat="1" applyFont="1" applyFill="1" applyBorder="1" applyAlignment="1" applyProtection="1">
      <alignment horizontal="center"/>
      <protection hidden="1"/>
    </xf>
    <xf numFmtId="175" fontId="2" fillId="36" borderId="17" xfId="42" applyNumberFormat="1" applyFont="1" applyFill="1" applyBorder="1" applyAlignment="1" applyProtection="1">
      <alignment horizontal="center"/>
      <protection hidden="1"/>
    </xf>
    <xf numFmtId="175" fontId="2" fillId="36" borderId="18" xfId="42" applyNumberFormat="1" applyFont="1" applyFill="1" applyBorder="1" applyAlignment="1" applyProtection="1">
      <alignment horizontal="center"/>
      <protection hidden="1"/>
    </xf>
    <xf numFmtId="1" fontId="2" fillId="0" borderId="0" xfId="0" applyNumberFormat="1" applyFont="1" applyFill="1" applyAlignment="1" applyProtection="1">
      <alignment horizontal="center"/>
      <protection hidden="1"/>
    </xf>
    <xf numFmtId="0" fontId="2" fillId="0" borderId="16" xfId="0" applyNumberFormat="1" applyFont="1" applyFill="1" applyBorder="1" applyAlignment="1" applyProtection="1">
      <alignment horizontal="center"/>
      <protection locked="0"/>
    </xf>
    <xf numFmtId="0" fontId="2" fillId="0" borderId="17" xfId="0" applyNumberFormat="1" applyFont="1" applyFill="1" applyBorder="1" applyAlignment="1" applyProtection="1">
      <alignment horizontal="center"/>
      <protection locked="0"/>
    </xf>
    <xf numFmtId="0" fontId="2" fillId="0" borderId="18" xfId="0" applyNumberFormat="1" applyFont="1" applyFill="1" applyBorder="1" applyAlignment="1" applyProtection="1">
      <alignment horizontal="center"/>
      <protection locked="0"/>
    </xf>
    <xf numFmtId="169" fontId="2" fillId="36" borderId="16" xfId="0" applyNumberFormat="1" applyFont="1" applyFill="1" applyBorder="1" applyAlignment="1" applyProtection="1">
      <alignment horizontal="center"/>
      <protection hidden="1"/>
    </xf>
    <xf numFmtId="169" fontId="2" fillId="36" borderId="17" xfId="0" applyNumberFormat="1" applyFont="1" applyFill="1" applyBorder="1" applyAlignment="1" applyProtection="1">
      <alignment horizontal="center"/>
      <protection hidden="1"/>
    </xf>
    <xf numFmtId="169" fontId="2" fillId="36" borderId="18" xfId="0" applyNumberFormat="1" applyFont="1" applyFill="1" applyBorder="1" applyAlignment="1" applyProtection="1">
      <alignment horizontal="center"/>
      <protection hidden="1"/>
    </xf>
    <xf numFmtId="0" fontId="2" fillId="36" borderId="16" xfId="0" applyFont="1" applyFill="1" applyBorder="1" applyAlignment="1" applyProtection="1">
      <alignment horizontal="center"/>
      <protection hidden="1"/>
    </xf>
    <xf numFmtId="0" fontId="2" fillId="36" borderId="17" xfId="0" applyFont="1" applyFill="1" applyBorder="1" applyAlignment="1" applyProtection="1">
      <alignment horizontal="center"/>
      <protection hidden="1"/>
    </xf>
    <xf numFmtId="0" fontId="2" fillId="36" borderId="18" xfId="0" applyFont="1" applyFill="1" applyBorder="1" applyAlignment="1" applyProtection="1">
      <alignment horizontal="center"/>
      <protection hidden="1"/>
    </xf>
    <xf numFmtId="3" fontId="2" fillId="36" borderId="16" xfId="0" applyNumberFormat="1" applyFont="1" applyFill="1" applyBorder="1" applyAlignment="1" applyProtection="1">
      <alignment horizontal="center"/>
      <protection hidden="1"/>
    </xf>
    <xf numFmtId="3" fontId="2" fillId="36" borderId="17" xfId="0" applyNumberFormat="1" applyFont="1" applyFill="1" applyBorder="1" applyAlignment="1" applyProtection="1">
      <alignment horizontal="center"/>
      <protection hidden="1"/>
    </xf>
    <xf numFmtId="3" fontId="2" fillId="36" borderId="18" xfId="0" applyNumberFormat="1" applyFont="1" applyFill="1" applyBorder="1" applyAlignment="1" applyProtection="1">
      <alignment horizontal="center"/>
      <protection hidden="1"/>
    </xf>
    <xf numFmtId="171" fontId="2" fillId="0" borderId="16" xfId="0" applyNumberFormat="1" applyFont="1" applyFill="1" applyBorder="1" applyAlignment="1" applyProtection="1">
      <alignment horizontal="center"/>
      <protection locked="0"/>
    </xf>
    <xf numFmtId="171" fontId="2" fillId="0" borderId="17" xfId="0" applyNumberFormat="1" applyFont="1" applyFill="1" applyBorder="1" applyAlignment="1" applyProtection="1">
      <alignment horizontal="center"/>
      <protection locked="0"/>
    </xf>
    <xf numFmtId="171" fontId="2" fillId="0" borderId="18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/>
      <protection hidden="1"/>
    </xf>
    <xf numFmtId="0" fontId="25" fillId="33" borderId="0" xfId="0" applyFont="1" applyFill="1" applyAlignment="1" applyProtection="1">
      <alignment horizontal="center" wrapText="1"/>
      <protection hidden="1"/>
    </xf>
    <xf numFmtId="0" fontId="25" fillId="33" borderId="14" xfId="0" applyFont="1" applyFill="1" applyBorder="1" applyAlignment="1" applyProtection="1">
      <alignment horizontal="center" wrapText="1"/>
      <protection hidden="1"/>
    </xf>
    <xf numFmtId="49" fontId="4" fillId="33" borderId="0" xfId="0" applyNumberFormat="1" applyFont="1" applyFill="1" applyAlignment="1" applyProtection="1">
      <alignment horizont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1" fillId="0" borderId="14" xfId="0" applyFont="1" applyBorder="1" applyAlignment="1" applyProtection="1">
      <alignment horizontal="center"/>
      <protection hidden="1"/>
    </xf>
    <xf numFmtId="2" fontId="21" fillId="0" borderId="14" xfId="0" applyNumberFormat="1" applyFont="1" applyBorder="1" applyAlignment="1" applyProtection="1">
      <alignment horizontal="center"/>
      <protection hidden="1"/>
    </xf>
    <xf numFmtId="14" fontId="21" fillId="0" borderId="14" xfId="0" applyNumberFormat="1" applyFont="1" applyBorder="1" applyAlignment="1" applyProtection="1">
      <alignment horizontal="center"/>
      <protection hidden="1"/>
    </xf>
    <xf numFmtId="175" fontId="21" fillId="0" borderId="14" xfId="0" applyNumberFormat="1" applyFont="1" applyBorder="1" applyAlignment="1" applyProtection="1">
      <alignment horizontal="center"/>
      <protection hidden="1"/>
    </xf>
    <xf numFmtId="37" fontId="21" fillId="0" borderId="14" xfId="42" applyNumberFormat="1" applyFont="1" applyBorder="1" applyAlignment="1" applyProtection="1">
      <alignment horizontal="center"/>
      <protection hidden="1"/>
    </xf>
    <xf numFmtId="3" fontId="21" fillId="0" borderId="14" xfId="0" applyNumberFormat="1" applyFont="1" applyBorder="1" applyAlignment="1" applyProtection="1">
      <alignment horizontal="center"/>
      <protection hidden="1"/>
    </xf>
    <xf numFmtId="171" fontId="21" fillId="0" borderId="14" xfId="0" applyNumberFormat="1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1" fontId="20" fillId="34" borderId="14" xfId="0" applyNumberFormat="1" applyFont="1" applyFill="1" applyBorder="1" applyAlignment="1" applyProtection="1" quotePrefix="1">
      <alignment horizontal="center" vertical="center"/>
      <protection hidden="1"/>
    </xf>
    <xf numFmtId="0" fontId="20" fillId="34" borderId="14" xfId="0" applyFont="1" applyFill="1" applyBorder="1" applyAlignment="1" applyProtection="1">
      <alignment horizontal="center" vertical="center"/>
      <protection hidden="1"/>
    </xf>
    <xf numFmtId="0" fontId="11" fillId="34" borderId="22" xfId="0" applyFont="1" applyFill="1" applyBorder="1" applyAlignment="1" applyProtection="1">
      <alignment horizontal="right" vertical="center"/>
      <protection hidden="1"/>
    </xf>
    <xf numFmtId="0" fontId="11" fillId="34" borderId="11" xfId="0" applyFont="1" applyFill="1" applyBorder="1" applyAlignment="1" applyProtection="1">
      <alignment horizontal="right" vertical="center"/>
      <protection hidden="1"/>
    </xf>
    <xf numFmtId="0" fontId="11" fillId="34" borderId="20" xfId="0" applyFont="1" applyFill="1" applyBorder="1" applyAlignment="1" applyProtection="1">
      <alignment horizontal="right" vertical="center"/>
      <protection hidden="1"/>
    </xf>
    <xf numFmtId="0" fontId="11" fillId="34" borderId="0" xfId="0" applyFont="1" applyFill="1" applyBorder="1" applyAlignment="1" applyProtection="1">
      <alignment horizontal="right" vertical="center"/>
      <protection hidden="1"/>
    </xf>
    <xf numFmtId="0" fontId="11" fillId="34" borderId="21" xfId="0" applyFont="1" applyFill="1" applyBorder="1" applyAlignment="1" applyProtection="1">
      <alignment horizontal="right" vertical="center"/>
      <protection hidden="1"/>
    </xf>
    <xf numFmtId="0" fontId="11" fillId="34" borderId="14" xfId="0" applyFont="1" applyFill="1" applyBorder="1" applyAlignment="1" applyProtection="1">
      <alignment horizontal="right" vertical="center"/>
      <protection hidden="1"/>
    </xf>
    <xf numFmtId="0" fontId="21" fillId="0" borderId="14" xfId="0" applyFont="1" applyBorder="1" applyAlignment="1" applyProtection="1">
      <alignment horizontal="left"/>
      <protection hidden="1"/>
    </xf>
    <xf numFmtId="0" fontId="21" fillId="0" borderId="14" xfId="0" applyNumberFormat="1" applyFont="1" applyBorder="1" applyAlignment="1" applyProtection="1">
      <alignment horizontal="left"/>
      <protection hidden="1"/>
    </xf>
    <xf numFmtId="0" fontId="21" fillId="0" borderId="14" xfId="0" applyNumberFormat="1" applyFont="1" applyBorder="1" applyAlignment="1" applyProtection="1">
      <alignment horizontal="center"/>
      <protection hidden="1"/>
    </xf>
    <xf numFmtId="177" fontId="21" fillId="0" borderId="14" xfId="0" applyNumberFormat="1" applyFont="1" applyBorder="1" applyAlignment="1" applyProtection="1">
      <alignment horizontal="center"/>
      <protection/>
    </xf>
    <xf numFmtId="171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171" fontId="0" fillId="0" borderId="0" xfId="0" applyNumberFormat="1" applyBorder="1" applyAlignment="1">
      <alignment horizontal="left"/>
    </xf>
    <xf numFmtId="170" fontId="0" fillId="0" borderId="0" xfId="0" applyNumberFormat="1" applyBorder="1" applyAlignment="1">
      <alignment horizontal="center"/>
    </xf>
    <xf numFmtId="0" fontId="0" fillId="0" borderId="13" xfId="0" applyBorder="1" applyAlignment="1">
      <alignment horizontal="left"/>
    </xf>
    <xf numFmtId="171" fontId="0" fillId="0" borderId="13" xfId="0" applyNumberFormat="1" applyBorder="1" applyAlignment="1">
      <alignment horizontal="left"/>
    </xf>
    <xf numFmtId="0" fontId="2" fillId="0" borderId="22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4" fontId="0" fillId="0" borderId="0" xfId="0" applyNumberFormat="1" applyBorder="1" applyAlignment="1">
      <alignment horizontal="left"/>
    </xf>
    <xf numFmtId="3" fontId="0" fillId="0" borderId="0" xfId="0" applyNumberFormat="1" applyBorder="1" applyAlignment="1">
      <alignment horizontal="left"/>
    </xf>
    <xf numFmtId="0" fontId="2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9"/>
  <sheetViews>
    <sheetView showGridLines="0" showRowColHeaders="0" tabSelected="1" zoomScalePageLayoutView="0" workbookViewId="0" topLeftCell="G1">
      <selection activeCell="AI25" sqref="AI25:AN25"/>
    </sheetView>
  </sheetViews>
  <sheetFormatPr defaultColWidth="2.8515625" defaultRowHeight="12.75"/>
  <cols>
    <col min="1" max="2" width="2.8515625" style="32" customWidth="1"/>
    <col min="3" max="3" width="3.421875" style="32" customWidth="1"/>
    <col min="4" max="12" width="2.8515625" style="32" customWidth="1"/>
    <col min="13" max="13" width="2.8515625" style="33" customWidth="1"/>
    <col min="14" max="26" width="2.8515625" style="32" customWidth="1"/>
    <col min="27" max="27" width="2.8515625" style="33" customWidth="1"/>
    <col min="28" max="16384" width="2.8515625" style="32" customWidth="1"/>
  </cols>
  <sheetData>
    <row r="1" spans="1:28" ht="18">
      <c r="A1" s="31" t="s">
        <v>187</v>
      </c>
      <c r="W1" s="61"/>
      <c r="AA1" s="32"/>
      <c r="AB1" s="33"/>
    </row>
    <row r="2" spans="5:28" ht="12.75">
      <c r="E2" s="33" t="s">
        <v>141</v>
      </c>
      <c r="F2" s="135"/>
      <c r="G2" s="136"/>
      <c r="H2" s="136"/>
      <c r="I2" s="137"/>
      <c r="W2" s="61"/>
      <c r="AA2" s="32"/>
      <c r="AB2" s="33"/>
    </row>
    <row r="3" spans="11:40" ht="15">
      <c r="K3" s="33"/>
      <c r="L3" s="144" t="s">
        <v>104</v>
      </c>
      <c r="M3" s="144"/>
      <c r="N3" s="144"/>
      <c r="O3" s="144"/>
      <c r="P3" s="144"/>
      <c r="Q3" s="144"/>
      <c r="W3" s="61"/>
      <c r="Z3" s="33"/>
      <c r="AA3" s="32"/>
      <c r="AI3" s="144" t="s">
        <v>111</v>
      </c>
      <c r="AJ3" s="144"/>
      <c r="AK3" s="144"/>
      <c r="AL3" s="144"/>
      <c r="AM3" s="144"/>
      <c r="AN3" s="144"/>
    </row>
    <row r="4" spans="10:40" ht="6" customHeight="1">
      <c r="J4" s="34"/>
      <c r="K4" s="33"/>
      <c r="M4" s="32"/>
      <c r="W4" s="61"/>
      <c r="Z4" s="33"/>
      <c r="AA4" s="32"/>
      <c r="AI4" s="60"/>
      <c r="AJ4" s="60"/>
      <c r="AK4" s="60"/>
      <c r="AL4" s="60"/>
      <c r="AM4" s="60"/>
      <c r="AN4" s="60"/>
    </row>
    <row r="5" spans="11:40" ht="12.75">
      <c r="K5" s="33" t="s">
        <v>107</v>
      </c>
      <c r="L5" s="145"/>
      <c r="M5" s="145"/>
      <c r="N5" s="145"/>
      <c r="O5" s="145"/>
      <c r="P5" s="145"/>
      <c r="Q5" s="145"/>
      <c r="R5" s="36"/>
      <c r="S5" s="36"/>
      <c r="T5" s="36"/>
      <c r="U5" s="36"/>
      <c r="V5" s="36"/>
      <c r="W5" s="62"/>
      <c r="Z5" s="33"/>
      <c r="AA5" s="32"/>
      <c r="AH5" s="33" t="s">
        <v>140</v>
      </c>
      <c r="AI5" s="127"/>
      <c r="AJ5" s="128"/>
      <c r="AK5" s="128"/>
      <c r="AL5" s="128"/>
      <c r="AM5" s="128"/>
      <c r="AN5" s="138"/>
    </row>
    <row r="6" spans="11:27" ht="5.25" customHeight="1">
      <c r="K6" s="33"/>
      <c r="L6" s="35"/>
      <c r="M6" s="35"/>
      <c r="N6" s="35"/>
      <c r="O6" s="35"/>
      <c r="P6" s="35"/>
      <c r="Q6" s="35"/>
      <c r="R6" s="36"/>
      <c r="S6" s="36"/>
      <c r="T6" s="36"/>
      <c r="U6" s="36"/>
      <c r="V6" s="36"/>
      <c r="W6" s="62"/>
      <c r="Z6" s="33"/>
      <c r="AA6" s="32"/>
    </row>
    <row r="7" spans="11:40" ht="12.75">
      <c r="K7" s="33" t="s">
        <v>106</v>
      </c>
      <c r="L7" s="139"/>
      <c r="M7" s="140"/>
      <c r="N7" s="140"/>
      <c r="O7" s="140"/>
      <c r="P7" s="140"/>
      <c r="Q7" s="141"/>
      <c r="R7" s="36"/>
      <c r="S7" s="36"/>
      <c r="T7" s="36"/>
      <c r="U7" s="36"/>
      <c r="V7" s="36"/>
      <c r="W7" s="62"/>
      <c r="Z7" s="33"/>
      <c r="AA7" s="32"/>
      <c r="AH7" s="33" t="s">
        <v>108</v>
      </c>
      <c r="AI7" s="127"/>
      <c r="AJ7" s="128"/>
      <c r="AK7" s="128"/>
      <c r="AL7" s="128"/>
      <c r="AM7" s="128"/>
      <c r="AN7" s="138"/>
    </row>
    <row r="8" spans="11:40" ht="5.25" customHeight="1">
      <c r="K8" s="33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62"/>
      <c r="Z8" s="33"/>
      <c r="AA8" s="32"/>
      <c r="AI8" s="36"/>
      <c r="AJ8" s="36"/>
      <c r="AK8" s="36"/>
      <c r="AL8" s="36"/>
      <c r="AM8" s="36"/>
      <c r="AN8" s="36"/>
    </row>
    <row r="9" spans="11:41" ht="12.75">
      <c r="K9" s="33" t="s">
        <v>105</v>
      </c>
      <c r="L9" s="142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82"/>
      <c r="AA9" s="32"/>
      <c r="AH9" s="33" t="s">
        <v>109</v>
      </c>
      <c r="AI9" s="127"/>
      <c r="AJ9" s="128"/>
      <c r="AK9" s="128"/>
      <c r="AL9" s="128"/>
      <c r="AM9" s="128"/>
      <c r="AN9" s="138"/>
      <c r="AO9" s="32" t="s">
        <v>191</v>
      </c>
    </row>
    <row r="10" spans="11:40" ht="5.25" customHeight="1">
      <c r="K10" s="33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62"/>
      <c r="AA10" s="32"/>
      <c r="AI10" s="36"/>
      <c r="AJ10" s="36"/>
      <c r="AK10" s="36"/>
      <c r="AL10" s="36"/>
      <c r="AM10" s="36"/>
      <c r="AN10" s="36"/>
    </row>
    <row r="11" spans="11:40" ht="12.75">
      <c r="K11" s="33" t="s">
        <v>193</v>
      </c>
      <c r="L11" s="127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83"/>
      <c r="AA11" s="32"/>
      <c r="AH11" s="33" t="s">
        <v>121</v>
      </c>
      <c r="AI11" s="127"/>
      <c r="AJ11" s="128"/>
      <c r="AK11" s="128"/>
      <c r="AL11" s="128"/>
      <c r="AM11" s="128"/>
      <c r="AN11" s="138"/>
    </row>
    <row r="12" spans="23:40" ht="5.25" customHeight="1">
      <c r="W12" s="61"/>
      <c r="AA12" s="32"/>
      <c r="AI12" s="36"/>
      <c r="AJ12" s="36"/>
      <c r="AK12" s="36"/>
      <c r="AL12" s="36"/>
      <c r="AM12" s="36"/>
      <c r="AN12" s="36"/>
    </row>
    <row r="13" spans="11:40" ht="12.75">
      <c r="K13" s="33" t="s">
        <v>123</v>
      </c>
      <c r="L13" s="63"/>
      <c r="M13" s="64" t="s">
        <v>126</v>
      </c>
      <c r="O13" s="63"/>
      <c r="P13" s="32" t="s">
        <v>127</v>
      </c>
      <c r="R13" s="84" t="s">
        <v>194</v>
      </c>
      <c r="W13" s="61"/>
      <c r="AA13" s="32"/>
      <c r="AH13" s="33" t="s">
        <v>110</v>
      </c>
      <c r="AI13" s="127"/>
      <c r="AJ13" s="128"/>
      <c r="AK13" s="128"/>
      <c r="AL13" s="128"/>
      <c r="AM13" s="128"/>
      <c r="AN13" s="138"/>
    </row>
    <row r="14" spans="11:28" ht="5.25" customHeight="1">
      <c r="K14" s="33"/>
      <c r="L14" s="85"/>
      <c r="M14" s="89"/>
      <c r="N14" s="90"/>
      <c r="O14" s="85"/>
      <c r="P14" s="90"/>
      <c r="Q14" s="90"/>
      <c r="R14" s="86"/>
      <c r="S14" s="90"/>
      <c r="T14" s="90"/>
      <c r="U14" s="90"/>
      <c r="V14" s="90"/>
      <c r="W14" s="61"/>
      <c r="AA14" s="32"/>
      <c r="AB14" s="33"/>
    </row>
    <row r="15" spans="11:28" ht="12.75" customHeight="1">
      <c r="K15" s="33"/>
      <c r="L15" s="85"/>
      <c r="M15" s="89"/>
      <c r="N15" s="90"/>
      <c r="O15" s="85"/>
      <c r="P15" s="90"/>
      <c r="Q15" s="90"/>
      <c r="R15" s="86"/>
      <c r="S15" s="90"/>
      <c r="T15" s="90"/>
      <c r="U15" s="90"/>
      <c r="V15" s="90"/>
      <c r="W15" s="61"/>
      <c r="AA15" s="32"/>
      <c r="AB15" s="33"/>
    </row>
    <row r="16" spans="11:28" ht="5.25" customHeight="1">
      <c r="K16" s="33"/>
      <c r="L16" s="91"/>
      <c r="M16" s="89"/>
      <c r="N16" s="90"/>
      <c r="O16" s="91"/>
      <c r="P16" s="90"/>
      <c r="Q16" s="90"/>
      <c r="R16" s="86"/>
      <c r="S16" s="90"/>
      <c r="T16" s="90"/>
      <c r="U16" s="90"/>
      <c r="V16" s="90"/>
      <c r="W16" s="61"/>
      <c r="AA16" s="32"/>
      <c r="AB16" s="33"/>
    </row>
    <row r="17" spans="11:35" ht="12.75" customHeight="1">
      <c r="K17" s="65"/>
      <c r="L17" s="92" t="s">
        <v>112</v>
      </c>
      <c r="M17" s="93"/>
      <c r="N17" s="94"/>
      <c r="O17" s="95"/>
      <c r="P17" s="94"/>
      <c r="Q17" s="94"/>
      <c r="R17" s="86"/>
      <c r="S17" s="90"/>
      <c r="T17" s="90"/>
      <c r="U17" s="90"/>
      <c r="V17" s="90"/>
      <c r="W17" s="91"/>
      <c r="AA17" s="32"/>
      <c r="AB17" s="33"/>
      <c r="AI17" s="34" t="s">
        <v>118</v>
      </c>
    </row>
    <row r="18" spans="12:35" ht="5.25" customHeight="1">
      <c r="L18" s="90"/>
      <c r="M18" s="96"/>
      <c r="N18" s="90"/>
      <c r="O18" s="90"/>
      <c r="P18" s="90"/>
      <c r="Q18" s="90"/>
      <c r="R18" s="90"/>
      <c r="S18" s="90"/>
      <c r="T18" s="90"/>
      <c r="U18" s="90"/>
      <c r="V18" s="90"/>
      <c r="W18" s="91"/>
      <c r="AA18" s="32"/>
      <c r="AB18" s="33"/>
      <c r="AI18" s="34"/>
    </row>
    <row r="19" spans="11:40" ht="12.75" customHeight="1">
      <c r="K19" s="33" t="s">
        <v>113</v>
      </c>
      <c r="L19" s="132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91"/>
      <c r="AA19" s="32"/>
      <c r="AB19" s="33"/>
      <c r="AH19" s="33" t="s">
        <v>103</v>
      </c>
      <c r="AI19" s="154"/>
      <c r="AJ19" s="155"/>
      <c r="AK19" s="155"/>
      <c r="AL19" s="155"/>
      <c r="AM19" s="155"/>
      <c r="AN19" s="156"/>
    </row>
    <row r="20" spans="12:35" ht="5.25" customHeight="1"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91"/>
      <c r="AA20" s="32"/>
      <c r="AB20" s="33"/>
      <c r="AI20" s="34"/>
    </row>
    <row r="21" spans="11:40" ht="12.75" customHeight="1">
      <c r="K21" s="33" t="s">
        <v>114</v>
      </c>
      <c r="L21" s="132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97"/>
      <c r="AA21" s="32"/>
      <c r="AB21" s="33"/>
      <c r="AH21" s="33" t="s">
        <v>192</v>
      </c>
      <c r="AI21" s="154"/>
      <c r="AJ21" s="155"/>
      <c r="AK21" s="155"/>
      <c r="AL21" s="155"/>
      <c r="AM21" s="155"/>
      <c r="AN21" s="156"/>
    </row>
    <row r="22" spans="12:28" ht="5.25" customHeight="1"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98"/>
      <c r="AA22" s="32"/>
      <c r="AB22" s="33"/>
    </row>
    <row r="23" spans="11:41" ht="12.75" customHeight="1">
      <c r="K23" s="33" t="s">
        <v>119</v>
      </c>
      <c r="L23" s="132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97"/>
      <c r="AA23" s="32"/>
      <c r="AB23" s="33"/>
      <c r="AH23" s="33" t="s">
        <v>206</v>
      </c>
      <c r="AI23" s="148"/>
      <c r="AJ23" s="149"/>
      <c r="AK23" s="149"/>
      <c r="AL23" s="149"/>
      <c r="AM23" s="149"/>
      <c r="AN23" s="150"/>
      <c r="AO23" s="32" t="s">
        <v>209</v>
      </c>
    </row>
    <row r="24" spans="12:28" ht="4.5" customHeight="1"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98"/>
      <c r="AA24" s="32"/>
      <c r="AB24" s="33"/>
    </row>
    <row r="25" spans="11:41" ht="12.75">
      <c r="K25" s="33" t="s">
        <v>120</v>
      </c>
      <c r="L25" s="132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97"/>
      <c r="AA25" s="32"/>
      <c r="AB25" s="33"/>
      <c r="AH25" s="33" t="s">
        <v>11</v>
      </c>
      <c r="AI25" s="151"/>
      <c r="AJ25" s="152"/>
      <c r="AK25" s="152"/>
      <c r="AL25" s="152"/>
      <c r="AM25" s="152"/>
      <c r="AN25" s="153"/>
      <c r="AO25" s="32" t="s">
        <v>23</v>
      </c>
    </row>
    <row r="26" spans="11:45" ht="5.25" customHeight="1">
      <c r="K26" s="33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8"/>
      <c r="AA26" s="32"/>
      <c r="AB26" s="33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87"/>
    </row>
    <row r="27" spans="11:45" ht="12.75">
      <c r="K27" s="33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61"/>
      <c r="AA27" s="32"/>
      <c r="AB27" s="33"/>
      <c r="AH27" s="33" t="s">
        <v>117</v>
      </c>
      <c r="AI27" s="127"/>
      <c r="AJ27" s="128"/>
      <c r="AK27" s="128"/>
      <c r="AL27" s="128"/>
      <c r="AM27" s="128"/>
      <c r="AN27" s="128"/>
      <c r="AO27" s="128"/>
      <c r="AP27" s="128"/>
      <c r="AQ27" s="128"/>
      <c r="AR27" s="128"/>
      <c r="AS27" s="138"/>
    </row>
    <row r="28" spans="12:45" ht="5.25" customHeight="1">
      <c r="L28" s="90"/>
      <c r="M28" s="96"/>
      <c r="N28" s="90"/>
      <c r="O28" s="90"/>
      <c r="P28" s="90"/>
      <c r="Q28" s="90"/>
      <c r="R28" s="90"/>
      <c r="S28" s="90"/>
      <c r="T28" s="90"/>
      <c r="U28" s="90"/>
      <c r="V28" s="90"/>
      <c r="W28" s="61"/>
      <c r="AA28" s="32"/>
      <c r="AB28" s="33"/>
      <c r="AH28" s="33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90"/>
    </row>
    <row r="29" spans="11:45" ht="12.75">
      <c r="K29" s="33" t="s">
        <v>197</v>
      </c>
      <c r="L29" s="134" t="str">
        <f>IF(AI5=0," ",AI5-1)</f>
        <v> </v>
      </c>
      <c r="M29" s="134"/>
      <c r="N29" s="129"/>
      <c r="O29" s="131"/>
      <c r="R29" s="33" t="s">
        <v>196</v>
      </c>
      <c r="S29" s="134" t="str">
        <f>IF(AI5=0," ",AI5-2)</f>
        <v> </v>
      </c>
      <c r="T29" s="134"/>
      <c r="U29" s="129"/>
      <c r="V29" s="131"/>
      <c r="W29" s="61"/>
      <c r="AA29" s="32"/>
      <c r="AH29" s="33" t="s">
        <v>124</v>
      </c>
      <c r="AI29" s="77"/>
      <c r="AJ29" s="84" t="s">
        <v>128</v>
      </c>
      <c r="AK29" s="83"/>
      <c r="AL29" s="63"/>
      <c r="AM29" s="84" t="s">
        <v>129</v>
      </c>
      <c r="AN29" s="84" t="s">
        <v>125</v>
      </c>
      <c r="AO29" s="83"/>
      <c r="AP29" s="83"/>
      <c r="AQ29" s="83"/>
      <c r="AR29" s="83"/>
      <c r="AS29" s="83"/>
    </row>
    <row r="30" spans="23:45" ht="5.25" customHeight="1">
      <c r="W30" s="61"/>
      <c r="AA30" s="32"/>
      <c r="AH30" s="33"/>
      <c r="AI30" s="85"/>
      <c r="AJ30" s="86"/>
      <c r="AK30" s="87"/>
      <c r="AL30" s="88"/>
      <c r="AM30" s="86"/>
      <c r="AN30" s="86"/>
      <c r="AO30" s="87"/>
      <c r="AP30" s="87"/>
      <c r="AQ30" s="87"/>
      <c r="AR30" s="87"/>
      <c r="AS30" s="87"/>
    </row>
    <row r="31" spans="1:45" ht="12.75">
      <c r="A31" s="99" t="s">
        <v>205</v>
      </c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100"/>
      <c r="R31" s="99"/>
      <c r="S31" s="99"/>
      <c r="T31" s="99"/>
      <c r="U31" s="99"/>
      <c r="V31" s="99"/>
      <c r="AA31" s="32"/>
      <c r="AH31" s="33" t="s">
        <v>115</v>
      </c>
      <c r="AI31" s="147"/>
      <c r="AJ31" s="128"/>
      <c r="AK31" s="128"/>
      <c r="AL31" s="128"/>
      <c r="AM31" s="128"/>
      <c r="AN31" s="128"/>
      <c r="AO31" s="128"/>
      <c r="AP31" s="128"/>
      <c r="AQ31" s="128"/>
      <c r="AR31" s="128"/>
      <c r="AS31" s="138"/>
    </row>
    <row r="32" spans="35:45" ht="5.25" customHeight="1"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</row>
    <row r="33" spans="1:45" ht="12.75">
      <c r="A33" s="10"/>
      <c r="G33" s="129"/>
      <c r="H33" s="130"/>
      <c r="I33" s="130"/>
      <c r="J33" s="131"/>
      <c r="K33" s="32" t="s">
        <v>3</v>
      </c>
      <c r="AH33" s="33" t="s">
        <v>116</v>
      </c>
      <c r="AI33" s="127"/>
      <c r="AJ33" s="128"/>
      <c r="AK33" s="128"/>
      <c r="AL33" s="128"/>
      <c r="AM33" s="128"/>
      <c r="AN33" s="128"/>
      <c r="AO33" s="128"/>
      <c r="AP33" s="128"/>
      <c r="AQ33" s="128"/>
      <c r="AR33" s="128"/>
      <c r="AS33" s="138"/>
    </row>
    <row r="35" ht="3" customHeight="1"/>
    <row r="36" spans="1:35" ht="12.75">
      <c r="A36" s="32" t="s">
        <v>195</v>
      </c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26:35" ht="3" customHeight="1"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26:35" ht="12.75"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26:35" ht="3.75" customHeight="1"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26:35" ht="12.75">
      <c r="Z40" s="1"/>
      <c r="AA40" s="1"/>
      <c r="AB40" s="1"/>
      <c r="AC40" s="1"/>
      <c r="AD40" s="1"/>
      <c r="AE40" s="1"/>
      <c r="AF40" s="146" t="str">
        <f>IF(A14=0," ",A14)</f>
        <v> </v>
      </c>
      <c r="AG40" s="146"/>
      <c r="AH40" s="146"/>
      <c r="AI40" s="146"/>
    </row>
    <row r="41" spans="26:35" ht="3" customHeight="1"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26:35" ht="12.75">
      <c r="Z42" s="1"/>
      <c r="AA42" s="1"/>
      <c r="AB42" s="1"/>
      <c r="AC42" s="1"/>
      <c r="AD42" s="1"/>
      <c r="AE42" s="1"/>
      <c r="AF42" s="146" t="str">
        <f>IF(A14=0," ",A14+1)</f>
        <v> </v>
      </c>
      <c r="AG42" s="146"/>
      <c r="AH42" s="146"/>
      <c r="AI42" s="146"/>
    </row>
    <row r="43" spans="26:35" ht="3.75" customHeight="1"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26:35" ht="12.75">
      <c r="Z44" s="1"/>
      <c r="AA44" s="1"/>
      <c r="AB44" s="1"/>
      <c r="AC44" s="1"/>
      <c r="AD44" s="1"/>
      <c r="AE44" s="1"/>
      <c r="AF44" s="146" t="str">
        <f>IF(A14=0," ",A14+2)</f>
        <v> </v>
      </c>
      <c r="AG44" s="146"/>
      <c r="AH44" s="146"/>
      <c r="AI44" s="146"/>
    </row>
    <row r="45" spans="26:35" ht="3.75" customHeight="1"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26:35" ht="12.75">
      <c r="Z46" s="1"/>
      <c r="AA46" s="1"/>
      <c r="AB46" s="1"/>
      <c r="AC46" s="1"/>
      <c r="AD46" s="1"/>
      <c r="AE46" s="1"/>
      <c r="AF46" s="12"/>
      <c r="AG46" s="12"/>
      <c r="AH46" s="12"/>
      <c r="AI46" s="12"/>
    </row>
    <row r="47" spans="26:35" ht="3.75" customHeight="1"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26:35" ht="12.75">
      <c r="Z48" s="1"/>
      <c r="AA48" s="1"/>
      <c r="AB48" s="1"/>
      <c r="AC48" s="1"/>
      <c r="AD48" s="1"/>
      <c r="AE48" s="1"/>
      <c r="AF48" s="12"/>
      <c r="AG48" s="12"/>
      <c r="AH48" s="12"/>
      <c r="AI48" s="12"/>
    </row>
    <row r="49" spans="26:39" ht="3" customHeight="1"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1" ht="3.75" customHeight="1"/>
    <row r="53" ht="3.75" customHeight="1"/>
  </sheetData>
  <sheetProtection password="CE28" sheet="1" objects="1" scenarios="1" selectLockedCells="1"/>
  <mergeCells count="31">
    <mergeCell ref="AI11:AN11"/>
    <mergeCell ref="AI23:AN23"/>
    <mergeCell ref="AI25:AN25"/>
    <mergeCell ref="AI19:AN19"/>
    <mergeCell ref="AI21:AN21"/>
    <mergeCell ref="AI13:AN13"/>
    <mergeCell ref="AF44:AI44"/>
    <mergeCell ref="AI27:AS27"/>
    <mergeCell ref="AI31:AS31"/>
    <mergeCell ref="AI33:AS33"/>
    <mergeCell ref="AF40:AI40"/>
    <mergeCell ref="U29:V29"/>
    <mergeCell ref="AF42:AI42"/>
    <mergeCell ref="F2:I2"/>
    <mergeCell ref="AI5:AN5"/>
    <mergeCell ref="L7:Q7"/>
    <mergeCell ref="L9:V9"/>
    <mergeCell ref="AI3:AN3"/>
    <mergeCell ref="L3:Q3"/>
    <mergeCell ref="AI7:AN7"/>
    <mergeCell ref="AI9:AN9"/>
    <mergeCell ref="L5:Q5"/>
    <mergeCell ref="L11:V11"/>
    <mergeCell ref="G33:J33"/>
    <mergeCell ref="L19:V19"/>
    <mergeCell ref="L21:V21"/>
    <mergeCell ref="L25:V25"/>
    <mergeCell ref="L23:V23"/>
    <mergeCell ref="N29:O29"/>
    <mergeCell ref="L29:M29"/>
    <mergeCell ref="S29:T29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61"/>
  <sheetViews>
    <sheetView showGridLines="0" showRowColHeaders="0" zoomScale="125" zoomScaleNormal="125" zoomScalePageLayoutView="0" workbookViewId="0" topLeftCell="B1">
      <selection activeCell="AR9" sqref="AR9:AV9"/>
    </sheetView>
  </sheetViews>
  <sheetFormatPr defaultColWidth="1.57421875" defaultRowHeight="12.75"/>
  <cols>
    <col min="1" max="3" width="1.57421875" style="1" customWidth="1"/>
    <col min="4" max="5" width="2.421875" style="1" customWidth="1"/>
    <col min="6" max="16384" width="1.57421875" style="1" customWidth="1"/>
  </cols>
  <sheetData>
    <row r="1" spans="1:2" ht="18">
      <c r="A1" s="66" t="s">
        <v>188</v>
      </c>
      <c r="B1" s="14"/>
    </row>
    <row r="2" ht="6.75" customHeight="1"/>
    <row r="3" spans="4:65" ht="15" customHeight="1">
      <c r="D3" s="2" t="s">
        <v>1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AE3" s="2" t="s">
        <v>2</v>
      </c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X3" s="75" t="s">
        <v>139</v>
      </c>
      <c r="AZ3" s="189" t="s">
        <v>142</v>
      </c>
      <c r="BA3" s="189"/>
      <c r="BB3" s="189"/>
      <c r="BC3" s="189"/>
      <c r="BD3" s="189"/>
      <c r="BE3" s="189"/>
      <c r="BF3" s="189"/>
      <c r="BG3" s="189"/>
      <c r="BH3" s="189"/>
      <c r="BI3" s="189"/>
      <c r="BJ3" s="78"/>
      <c r="BK3" s="78"/>
      <c r="BL3" s="78"/>
      <c r="BM3" s="78"/>
    </row>
    <row r="4" spans="52:65" ht="6" customHeight="1">
      <c r="AZ4" s="190"/>
      <c r="BA4" s="190"/>
      <c r="BB4" s="190"/>
      <c r="BC4" s="190"/>
      <c r="BD4" s="190"/>
      <c r="BE4" s="190"/>
      <c r="BF4" s="190"/>
      <c r="BG4" s="190"/>
      <c r="BH4" s="190"/>
      <c r="BI4" s="190"/>
      <c r="BJ4" s="79"/>
      <c r="BK4" s="79"/>
      <c r="BL4" s="79"/>
      <c r="BM4" s="79"/>
    </row>
    <row r="5" spans="5:65" ht="12" customHeight="1">
      <c r="E5" s="126"/>
      <c r="F5" s="1" t="s">
        <v>24</v>
      </c>
      <c r="AQ5" s="9" t="s">
        <v>13</v>
      </c>
      <c r="AR5" s="173"/>
      <c r="AS5" s="174"/>
      <c r="AT5" s="174"/>
      <c r="AU5" s="174"/>
      <c r="AV5" s="175"/>
      <c r="AW5" s="10" t="s">
        <v>0</v>
      </c>
      <c r="AZ5" s="192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4"/>
    </row>
    <row r="6" spans="5:65" ht="4.5" customHeight="1">
      <c r="E6" s="17"/>
      <c r="AR6" s="28"/>
      <c r="AS6" s="29"/>
      <c r="AT6" s="29"/>
      <c r="AU6" s="29"/>
      <c r="AV6" s="29"/>
      <c r="AW6" s="20"/>
      <c r="AX6" s="10"/>
      <c r="AZ6" s="195"/>
      <c r="BA6" s="196"/>
      <c r="BB6" s="196"/>
      <c r="BC6" s="196"/>
      <c r="BD6" s="196"/>
      <c r="BE6" s="196"/>
      <c r="BF6" s="196"/>
      <c r="BG6" s="196"/>
      <c r="BH6" s="196"/>
      <c r="BI6" s="196"/>
      <c r="BJ6" s="196"/>
      <c r="BK6" s="196"/>
      <c r="BL6" s="196"/>
      <c r="BM6" s="197"/>
    </row>
    <row r="7" spans="5:65" ht="12" customHeight="1">
      <c r="E7" s="126"/>
      <c r="F7" s="1" t="s">
        <v>25</v>
      </c>
      <c r="AQ7" s="9" t="s">
        <v>37</v>
      </c>
      <c r="AR7" s="173"/>
      <c r="AS7" s="174"/>
      <c r="AT7" s="174"/>
      <c r="AU7" s="174"/>
      <c r="AV7" s="175"/>
      <c r="AW7" s="10" t="s">
        <v>0</v>
      </c>
      <c r="AZ7" s="198"/>
      <c r="BA7" s="199"/>
      <c r="BB7" s="199"/>
      <c r="BC7" s="199"/>
      <c r="BD7" s="199"/>
      <c r="BE7" s="199"/>
      <c r="BF7" s="199"/>
      <c r="BG7" s="199"/>
      <c r="BH7" s="199"/>
      <c r="BI7" s="199"/>
      <c r="BJ7" s="199"/>
      <c r="BK7" s="199"/>
      <c r="BL7" s="199"/>
      <c r="BM7" s="200"/>
    </row>
    <row r="8" spans="5:52" ht="4.5" customHeight="1">
      <c r="E8" s="18"/>
      <c r="AQ8" s="9"/>
      <c r="AR8" s="29"/>
      <c r="AS8" s="29"/>
      <c r="AT8" s="29"/>
      <c r="AU8" s="29"/>
      <c r="AV8" s="29"/>
      <c r="AW8" s="10"/>
      <c r="AZ8" s="76"/>
    </row>
    <row r="9" spans="5:62" ht="12" customHeight="1">
      <c r="E9" s="13"/>
      <c r="F9" s="3" t="s">
        <v>26</v>
      </c>
      <c r="AQ9" s="9" t="s">
        <v>38</v>
      </c>
      <c r="AR9" s="173"/>
      <c r="AS9" s="174"/>
      <c r="AT9" s="174"/>
      <c r="AU9" s="174"/>
      <c r="AV9" s="175"/>
      <c r="AW9" s="10" t="s">
        <v>0</v>
      </c>
      <c r="AY9" s="191" t="s">
        <v>132</v>
      </c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72"/>
    </row>
    <row r="10" spans="3:62" ht="4.5" customHeight="1">
      <c r="C10" s="4"/>
      <c r="D10" s="4"/>
      <c r="E10" s="18"/>
      <c r="F10" s="4"/>
      <c r="G10" s="5"/>
      <c r="I10" s="5"/>
      <c r="J10" s="5"/>
      <c r="K10" s="5"/>
      <c r="L10" s="6"/>
      <c r="M10" s="7"/>
      <c r="N10" s="5"/>
      <c r="O10" s="5"/>
      <c r="P10" s="5"/>
      <c r="Q10" s="5"/>
      <c r="R10" s="6"/>
      <c r="S10" s="7"/>
      <c r="T10" s="5"/>
      <c r="AQ10" s="9"/>
      <c r="AR10" s="30"/>
      <c r="AS10" s="30"/>
      <c r="AT10" s="30"/>
      <c r="AU10" s="30"/>
      <c r="AV10" s="30"/>
      <c r="AW10" s="10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72"/>
    </row>
    <row r="11" spans="3:62" ht="12" customHeight="1">
      <c r="C11" s="4"/>
      <c r="D11" s="4"/>
      <c r="E11" s="13"/>
      <c r="F11" s="1" t="s">
        <v>27</v>
      </c>
      <c r="G11" s="5"/>
      <c r="I11" s="5"/>
      <c r="J11" s="5"/>
      <c r="K11" s="5"/>
      <c r="L11" s="6"/>
      <c r="M11" s="7"/>
      <c r="N11" s="5"/>
      <c r="O11" s="5"/>
      <c r="P11" s="5"/>
      <c r="Q11" s="5"/>
      <c r="R11" s="6"/>
      <c r="S11" s="7"/>
      <c r="T11" s="5"/>
      <c r="AQ11" s="9" t="s">
        <v>207</v>
      </c>
      <c r="AR11" s="173"/>
      <c r="AS11" s="174"/>
      <c r="AT11" s="174"/>
      <c r="AU11" s="174"/>
      <c r="AV11" s="175"/>
      <c r="AW11" s="10" t="s">
        <v>0</v>
      </c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72"/>
    </row>
    <row r="12" spans="43:62" ht="4.5" customHeight="1">
      <c r="AQ12" s="9"/>
      <c r="AR12" s="30"/>
      <c r="AS12" s="30"/>
      <c r="AT12" s="30"/>
      <c r="AU12" s="30"/>
      <c r="AV12" s="30"/>
      <c r="AW12" s="10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72"/>
    </row>
    <row r="13" spans="43:62" ht="12.75" customHeight="1">
      <c r="AQ13" s="9" t="s">
        <v>208</v>
      </c>
      <c r="AR13" s="173"/>
      <c r="AS13" s="174"/>
      <c r="AT13" s="174"/>
      <c r="AU13" s="174"/>
      <c r="AV13" s="175"/>
      <c r="AW13" s="10" t="s">
        <v>0</v>
      </c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72"/>
    </row>
    <row r="14" spans="51:62" ht="4.5" customHeight="1"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72"/>
    </row>
    <row r="15" spans="3:62" ht="12" customHeight="1">
      <c r="C15" s="11" t="s">
        <v>1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AE15" s="1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24" t="s">
        <v>131</v>
      </c>
      <c r="AR15" s="185"/>
      <c r="AS15" s="186"/>
      <c r="AT15" s="186"/>
      <c r="AU15" s="186"/>
      <c r="AV15" s="187"/>
      <c r="AW15" s="5"/>
      <c r="AX15" s="5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72"/>
    </row>
    <row r="16" spans="30:53" ht="4.5" customHeight="1">
      <c r="AD16" s="5"/>
      <c r="AE16" s="19"/>
      <c r="AF16" s="19"/>
      <c r="AG16" s="19"/>
      <c r="AH16" s="19"/>
      <c r="AI16" s="19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</row>
    <row r="17" spans="5:59" ht="12.75">
      <c r="E17" s="126"/>
      <c r="F17" s="1" t="s">
        <v>28</v>
      </c>
      <c r="AD17" s="5"/>
      <c r="AE17" s="16"/>
      <c r="AF17" s="16"/>
      <c r="AG17" s="16"/>
      <c r="AH17" s="16"/>
      <c r="AI17" s="16"/>
      <c r="AJ17" s="5"/>
      <c r="AK17" s="5"/>
      <c r="AL17" s="5"/>
      <c r="AM17" s="5"/>
      <c r="AN17" s="5"/>
      <c r="AO17" s="5"/>
      <c r="AP17" s="5"/>
      <c r="AQ17" s="24" t="s">
        <v>14</v>
      </c>
      <c r="AR17" s="173"/>
      <c r="AS17" s="174"/>
      <c r="AT17" s="174"/>
      <c r="AU17" s="174"/>
      <c r="AV17" s="175"/>
      <c r="AW17" s="5" t="s">
        <v>12</v>
      </c>
      <c r="AX17" s="3"/>
      <c r="AY17" s="3"/>
      <c r="AZ17" s="3"/>
      <c r="BA17" s="3"/>
      <c r="BB17" s="173"/>
      <c r="BC17" s="174"/>
      <c r="BD17" s="174"/>
      <c r="BE17" s="174"/>
      <c r="BF17" s="175"/>
      <c r="BG17" s="73" t="s">
        <v>138</v>
      </c>
    </row>
    <row r="18" spans="5:59" ht="4.5" customHeight="1">
      <c r="E18" s="17"/>
      <c r="AD18" s="5"/>
      <c r="AE18" s="19"/>
      <c r="AF18" s="19"/>
      <c r="AG18" s="19"/>
      <c r="AH18" s="19"/>
      <c r="AI18" s="19"/>
      <c r="AJ18" s="5"/>
      <c r="AK18" s="5"/>
      <c r="AL18" s="5"/>
      <c r="AM18" s="5"/>
      <c r="AN18" s="5"/>
      <c r="AO18" s="5"/>
      <c r="AP18" s="5"/>
      <c r="AQ18" s="24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73"/>
    </row>
    <row r="19" spans="5:59" ht="12.75">
      <c r="E19" s="126"/>
      <c r="F19" s="1" t="s">
        <v>210</v>
      </c>
      <c r="AD19" s="5"/>
      <c r="AF19" s="16"/>
      <c r="AG19" s="16"/>
      <c r="AH19" s="16"/>
      <c r="AI19" s="16"/>
      <c r="AJ19" s="5"/>
      <c r="AK19" s="5"/>
      <c r="AL19" s="5"/>
      <c r="AM19" s="5"/>
      <c r="AN19" s="5"/>
      <c r="AO19" s="5"/>
      <c r="AP19" s="5"/>
      <c r="AQ19" s="24" t="s">
        <v>15</v>
      </c>
      <c r="AR19" s="173"/>
      <c r="AS19" s="174"/>
      <c r="AT19" s="174"/>
      <c r="AU19" s="174"/>
      <c r="AV19" s="175"/>
      <c r="AW19" s="5" t="s">
        <v>12</v>
      </c>
      <c r="AX19" s="5"/>
      <c r="AY19" s="5"/>
      <c r="AZ19" s="5"/>
      <c r="BA19" s="5"/>
      <c r="BB19" s="173"/>
      <c r="BC19" s="174"/>
      <c r="BD19" s="174"/>
      <c r="BE19" s="174"/>
      <c r="BF19" s="175"/>
      <c r="BG19" s="73" t="s">
        <v>137</v>
      </c>
    </row>
    <row r="20" spans="27:59" ht="4.5" customHeight="1">
      <c r="AA20" s="21"/>
      <c r="AB20" s="21"/>
      <c r="AC20" s="21"/>
      <c r="AD20" s="21"/>
      <c r="AE20" s="21"/>
      <c r="AQ20" s="9"/>
      <c r="BG20" s="74"/>
    </row>
    <row r="21" spans="2:59" ht="12" customHeight="1">
      <c r="B21" s="8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V21" s="5"/>
      <c r="W21" s="5"/>
      <c r="X21" s="5"/>
      <c r="Y21" s="5"/>
      <c r="Z21" s="5"/>
      <c r="AA21" s="67"/>
      <c r="AB21" s="67"/>
      <c r="AC21" s="67"/>
      <c r="AD21" s="67"/>
      <c r="AE21" s="5"/>
      <c r="AF21" s="5"/>
      <c r="AG21" s="5"/>
      <c r="AH21" s="5"/>
      <c r="AI21" s="5"/>
      <c r="AQ21" s="9" t="s">
        <v>16</v>
      </c>
      <c r="AR21" s="173"/>
      <c r="AS21" s="174"/>
      <c r="AT21" s="174"/>
      <c r="AU21" s="174"/>
      <c r="AV21" s="175"/>
      <c r="AW21" s="5" t="s">
        <v>12</v>
      </c>
      <c r="BB21" s="173"/>
      <c r="BC21" s="174"/>
      <c r="BD21" s="174"/>
      <c r="BE21" s="174"/>
      <c r="BF21" s="175"/>
      <c r="BG21" s="74" t="s">
        <v>95</v>
      </c>
    </row>
    <row r="22" spans="22:59" ht="4.5" customHeight="1">
      <c r="V22" s="5"/>
      <c r="W22" s="5"/>
      <c r="X22" s="5"/>
      <c r="Y22" s="5"/>
      <c r="Z22" s="19"/>
      <c r="AA22" s="19"/>
      <c r="AB22" s="19"/>
      <c r="AC22" s="19"/>
      <c r="AD22" s="19"/>
      <c r="AE22" s="5"/>
      <c r="AF22" s="5"/>
      <c r="AG22" s="5"/>
      <c r="AH22" s="5"/>
      <c r="AI22" s="5"/>
      <c r="AQ22" s="9"/>
      <c r="BG22" s="74"/>
    </row>
    <row r="23" spans="22:59" ht="12.75">
      <c r="V23" s="5"/>
      <c r="W23" s="5"/>
      <c r="X23" s="24"/>
      <c r="Y23" s="67"/>
      <c r="Z23" s="67"/>
      <c r="AA23" s="68"/>
      <c r="AB23" s="68"/>
      <c r="AC23" s="68"/>
      <c r="AD23" s="68"/>
      <c r="AE23" s="5"/>
      <c r="AF23" s="5"/>
      <c r="AG23" s="5"/>
      <c r="AH23" s="5"/>
      <c r="AI23" s="5"/>
      <c r="AQ23" s="9" t="s">
        <v>17</v>
      </c>
      <c r="AR23" s="173"/>
      <c r="AS23" s="174"/>
      <c r="AT23" s="174"/>
      <c r="AU23" s="174"/>
      <c r="AV23" s="175"/>
      <c r="AW23" s="5" t="s">
        <v>12</v>
      </c>
      <c r="BB23" s="173"/>
      <c r="BC23" s="174"/>
      <c r="BD23" s="174"/>
      <c r="BE23" s="174"/>
      <c r="BF23" s="175"/>
      <c r="BG23" s="74" t="s">
        <v>136</v>
      </c>
    </row>
    <row r="24" spans="22:59" ht="4.5" customHeight="1">
      <c r="V24" s="5"/>
      <c r="W24" s="5"/>
      <c r="X24" s="5"/>
      <c r="Y24" s="19"/>
      <c r="Z24" s="19"/>
      <c r="AA24" s="19"/>
      <c r="AB24" s="19"/>
      <c r="AC24" s="19"/>
      <c r="AD24" s="19"/>
      <c r="AE24" s="5"/>
      <c r="AF24" s="5"/>
      <c r="AG24" s="5"/>
      <c r="AH24" s="5"/>
      <c r="AI24" s="5"/>
      <c r="AQ24" s="9"/>
      <c r="BG24" s="74"/>
    </row>
    <row r="25" spans="22:59" ht="12.75">
      <c r="V25" s="5"/>
      <c r="W25" s="5"/>
      <c r="X25" s="24"/>
      <c r="Y25" s="68"/>
      <c r="Z25" s="68"/>
      <c r="AA25" s="69"/>
      <c r="AB25" s="69"/>
      <c r="AC25" s="69"/>
      <c r="AD25" s="69"/>
      <c r="AE25" s="5"/>
      <c r="AF25" s="5"/>
      <c r="AG25" s="5"/>
      <c r="AH25" s="5"/>
      <c r="AI25" s="5"/>
      <c r="AQ25" s="9" t="s">
        <v>18</v>
      </c>
      <c r="AR25" s="173"/>
      <c r="AS25" s="174"/>
      <c r="AT25" s="174"/>
      <c r="AU25" s="174"/>
      <c r="AV25" s="175"/>
      <c r="AW25" s="5" t="s">
        <v>12</v>
      </c>
      <c r="BB25" s="173"/>
      <c r="BC25" s="174"/>
      <c r="BD25" s="174"/>
      <c r="BE25" s="174"/>
      <c r="BF25" s="175"/>
      <c r="BG25" s="74" t="s">
        <v>133</v>
      </c>
    </row>
    <row r="26" spans="22:59" ht="4.5" customHeight="1">
      <c r="V26" s="5"/>
      <c r="W26" s="5"/>
      <c r="X26" s="5"/>
      <c r="Y26" s="19"/>
      <c r="Z26" s="19"/>
      <c r="AA26" s="19"/>
      <c r="AB26" s="19"/>
      <c r="AC26" s="19"/>
      <c r="AD26" s="19"/>
      <c r="AE26" s="5"/>
      <c r="AF26" s="5"/>
      <c r="AG26" s="5"/>
      <c r="AH26" s="5"/>
      <c r="AI26" s="5"/>
      <c r="AQ26" s="9"/>
      <c r="BG26" s="74"/>
    </row>
    <row r="27" spans="22:59" ht="12" customHeight="1">
      <c r="V27" s="5"/>
      <c r="W27" s="5"/>
      <c r="X27" s="24"/>
      <c r="Y27" s="69"/>
      <c r="Z27" s="69"/>
      <c r="AA27" s="70"/>
      <c r="AB27" s="70"/>
      <c r="AC27" s="70"/>
      <c r="AD27" s="70"/>
      <c r="AE27" s="5"/>
      <c r="AF27" s="5"/>
      <c r="AG27" s="5"/>
      <c r="AH27" s="5"/>
      <c r="AI27" s="5"/>
      <c r="AQ27" s="9" t="s">
        <v>19</v>
      </c>
      <c r="AR27" s="173"/>
      <c r="AS27" s="174"/>
      <c r="AT27" s="174"/>
      <c r="AU27" s="174"/>
      <c r="AV27" s="175"/>
      <c r="AW27" s="5" t="s">
        <v>12</v>
      </c>
      <c r="BB27" s="173"/>
      <c r="BC27" s="174"/>
      <c r="BD27" s="174"/>
      <c r="BE27" s="174"/>
      <c r="BF27" s="175"/>
      <c r="BG27" s="74" t="s">
        <v>96</v>
      </c>
    </row>
    <row r="28" spans="22:59" ht="3.75" customHeight="1">
      <c r="V28" s="5"/>
      <c r="W28" s="5"/>
      <c r="X28" s="5"/>
      <c r="Y28" s="19"/>
      <c r="Z28" s="19"/>
      <c r="AA28" s="23"/>
      <c r="AB28" s="23"/>
      <c r="AC28" s="23"/>
      <c r="AD28" s="23"/>
      <c r="AE28" s="5"/>
      <c r="AF28" s="5"/>
      <c r="AG28" s="5"/>
      <c r="AH28" s="5"/>
      <c r="AI28" s="5"/>
      <c r="AQ28" s="9"/>
      <c r="BG28" s="74"/>
    </row>
    <row r="29" spans="22:59" ht="12" customHeight="1">
      <c r="V29" s="25"/>
      <c r="W29" s="25"/>
      <c r="X29" s="24"/>
      <c r="Y29" s="70"/>
      <c r="Z29" s="70"/>
      <c r="AA29" s="70"/>
      <c r="AB29" s="70"/>
      <c r="AC29" s="70"/>
      <c r="AD29" s="70"/>
      <c r="AE29" s="5"/>
      <c r="AF29" s="5"/>
      <c r="AG29" s="5"/>
      <c r="AH29" s="5"/>
      <c r="AI29" s="5"/>
      <c r="AQ29" s="9" t="s">
        <v>20</v>
      </c>
      <c r="AR29" s="173"/>
      <c r="AS29" s="174"/>
      <c r="AT29" s="174"/>
      <c r="AU29" s="174"/>
      <c r="AV29" s="175"/>
      <c r="AW29" s="5" t="s">
        <v>12</v>
      </c>
      <c r="BB29" s="173"/>
      <c r="BC29" s="174"/>
      <c r="BD29" s="174"/>
      <c r="BE29" s="174"/>
      <c r="BF29" s="175"/>
      <c r="BG29" s="74" t="s">
        <v>134</v>
      </c>
    </row>
    <row r="30" spans="22:59" ht="3.75" customHeight="1">
      <c r="V30" s="5"/>
      <c r="W30" s="5"/>
      <c r="X30" s="24"/>
      <c r="Y30" s="23"/>
      <c r="Z30" s="23"/>
      <c r="AA30" s="23"/>
      <c r="AB30" s="23"/>
      <c r="AC30" s="23"/>
      <c r="AD30" s="23"/>
      <c r="AE30" s="5"/>
      <c r="AF30" s="5"/>
      <c r="AG30" s="5"/>
      <c r="AH30" s="5"/>
      <c r="AI30" s="5"/>
      <c r="AQ30" s="9"/>
      <c r="BG30" s="74"/>
    </row>
    <row r="31" spans="21:59" ht="12" customHeight="1">
      <c r="U31" s="12"/>
      <c r="V31" s="26"/>
      <c r="W31" s="26"/>
      <c r="X31" s="24"/>
      <c r="Y31" s="70"/>
      <c r="Z31" s="70"/>
      <c r="AA31" s="70"/>
      <c r="AB31" s="70"/>
      <c r="AC31" s="70"/>
      <c r="AD31" s="70"/>
      <c r="AE31" s="5"/>
      <c r="AF31" s="5"/>
      <c r="AG31" s="5"/>
      <c r="AH31" s="5"/>
      <c r="AI31" s="5"/>
      <c r="AQ31" s="9" t="s">
        <v>21</v>
      </c>
      <c r="AR31" s="173"/>
      <c r="AS31" s="174"/>
      <c r="AT31" s="174"/>
      <c r="AU31" s="174"/>
      <c r="AV31" s="175"/>
      <c r="AW31" s="5" t="s">
        <v>12</v>
      </c>
      <c r="BB31" s="173"/>
      <c r="BC31" s="174"/>
      <c r="BD31" s="174"/>
      <c r="BE31" s="174"/>
      <c r="BF31" s="175"/>
      <c r="BG31" s="74" t="s">
        <v>135</v>
      </c>
    </row>
    <row r="32" spans="22:59" ht="4.5" customHeight="1">
      <c r="V32" s="5"/>
      <c r="W32" s="5"/>
      <c r="X32" s="24"/>
      <c r="Y32" s="23"/>
      <c r="Z32" s="23"/>
      <c r="AA32" s="23"/>
      <c r="AB32" s="23"/>
      <c r="AC32" s="23"/>
      <c r="AD32" s="23"/>
      <c r="AE32" s="5"/>
      <c r="AF32" s="5"/>
      <c r="AG32" s="5"/>
      <c r="AH32" s="5"/>
      <c r="AI32" s="5"/>
      <c r="AQ32" s="9"/>
      <c r="BG32" s="74"/>
    </row>
    <row r="33" spans="21:59" ht="12" customHeight="1">
      <c r="U33" s="12"/>
      <c r="V33" s="26"/>
      <c r="W33" s="26"/>
      <c r="X33" s="24"/>
      <c r="Y33" s="70"/>
      <c r="Z33" s="70"/>
      <c r="AA33" s="70"/>
      <c r="AB33" s="70"/>
      <c r="AC33" s="70"/>
      <c r="AD33" s="70"/>
      <c r="AE33" s="5"/>
      <c r="AF33" s="5"/>
      <c r="AG33" s="5"/>
      <c r="AH33" s="5"/>
      <c r="AI33" s="5"/>
      <c r="AQ33" s="9" t="s">
        <v>22</v>
      </c>
      <c r="AR33" s="173"/>
      <c r="AS33" s="174"/>
      <c r="AT33" s="174"/>
      <c r="AU33" s="174"/>
      <c r="AV33" s="175"/>
      <c r="AW33" s="5" t="s">
        <v>12</v>
      </c>
      <c r="AX33" s="12"/>
      <c r="AY33" s="12"/>
      <c r="BB33" s="173"/>
      <c r="BC33" s="174"/>
      <c r="BD33" s="174"/>
      <c r="BE33" s="174"/>
      <c r="BF33" s="175"/>
      <c r="BG33" s="74" t="s">
        <v>97</v>
      </c>
    </row>
    <row r="34" spans="22:43" ht="4.5" customHeight="1">
      <c r="V34" s="5"/>
      <c r="W34" s="5"/>
      <c r="X34" s="24"/>
      <c r="Y34" s="23"/>
      <c r="Z34" s="23"/>
      <c r="AA34" s="23"/>
      <c r="AB34" s="23"/>
      <c r="AC34" s="23"/>
      <c r="AD34" s="23"/>
      <c r="AE34" s="5"/>
      <c r="AF34" s="5"/>
      <c r="AG34" s="5"/>
      <c r="AH34" s="5"/>
      <c r="AI34" s="5"/>
      <c r="AQ34" s="9"/>
    </row>
    <row r="35" spans="21:49" ht="12" customHeight="1">
      <c r="U35" s="12"/>
      <c r="V35" s="26"/>
      <c r="W35" s="26"/>
      <c r="X35" s="24"/>
      <c r="Y35" s="71"/>
      <c r="Z35" s="71"/>
      <c r="AA35" s="71"/>
      <c r="AB35" s="71"/>
      <c r="AC35" s="71"/>
      <c r="AD35" s="71"/>
      <c r="AE35" s="5"/>
      <c r="AF35" s="5"/>
      <c r="AG35" s="5"/>
      <c r="AH35" s="5"/>
      <c r="AI35" s="5"/>
      <c r="AQ35" s="9"/>
      <c r="AT35" s="12"/>
      <c r="AU35" s="12"/>
      <c r="AV35" s="12"/>
      <c r="AW35" s="12"/>
    </row>
    <row r="36" spans="22:43" ht="3.75" customHeight="1" hidden="1">
      <c r="V36" s="5"/>
      <c r="W36" s="5"/>
      <c r="X36" s="24"/>
      <c r="Y36" s="23"/>
      <c r="Z36" s="23"/>
      <c r="AA36" s="23"/>
      <c r="AB36" s="23"/>
      <c r="AC36" s="23"/>
      <c r="AD36" s="23"/>
      <c r="AE36" s="23"/>
      <c r="AF36" s="5"/>
      <c r="AG36" s="5"/>
      <c r="AH36" s="5"/>
      <c r="AI36" s="5"/>
      <c r="AQ36" s="9"/>
    </row>
    <row r="37" spans="16:65" ht="12" customHeight="1" hidden="1">
      <c r="P37" s="9" t="s">
        <v>29</v>
      </c>
      <c r="Q37" s="182" t="str">
        <f>IF('Application Data'!AI23=0," ",'Application Data'!AI23/'Application Data'!AI25)</f>
        <v> </v>
      </c>
      <c r="R37" s="183"/>
      <c r="S37" s="183"/>
      <c r="T37" s="183"/>
      <c r="U37" s="183"/>
      <c r="V37" s="184"/>
      <c r="W37" s="1" t="s">
        <v>211</v>
      </c>
      <c r="AF37" s="70"/>
      <c r="AG37" s="23"/>
      <c r="AH37" s="23"/>
      <c r="AI37" s="23"/>
      <c r="AJ37" s="23"/>
      <c r="AK37" s="23"/>
      <c r="AL37" s="5"/>
      <c r="AM37" s="5"/>
      <c r="AN37" s="157" t="str">
        <f>Q37</f>
        <v> </v>
      </c>
      <c r="AO37" s="158"/>
      <c r="AP37" s="158"/>
      <c r="AQ37" s="158"/>
      <c r="AR37" s="158"/>
      <c r="AS37" s="159"/>
      <c r="AW37" s="9"/>
      <c r="BA37" s="9" t="s">
        <v>14</v>
      </c>
      <c r="BB37" s="179" t="str">
        <f>IF('Application Data'!AI23=0," ",Q39*AR17*0.002)</f>
        <v> </v>
      </c>
      <c r="BC37" s="180"/>
      <c r="BD37" s="180"/>
      <c r="BE37" s="181"/>
      <c r="BH37" s="160" t="str">
        <f>BB37</f>
        <v> </v>
      </c>
      <c r="BI37" s="161"/>
      <c r="BJ37" s="161"/>
      <c r="BK37" s="161"/>
      <c r="BL37" s="161"/>
      <c r="BM37" s="162"/>
    </row>
    <row r="38" spans="17:57" ht="3.75" customHeight="1" hidden="1">
      <c r="Q38" s="21"/>
      <c r="R38" s="21"/>
      <c r="S38" s="21"/>
      <c r="T38" s="21"/>
      <c r="U38" s="21"/>
      <c r="V38" s="21"/>
      <c r="AF38" s="23"/>
      <c r="AG38" s="23"/>
      <c r="AH38" s="23"/>
      <c r="AI38" s="23"/>
      <c r="AJ38" s="23"/>
      <c r="AK38" s="23"/>
      <c r="BB38" s="5"/>
      <c r="BC38" s="5"/>
      <c r="BD38" s="5"/>
      <c r="BE38" s="5"/>
    </row>
    <row r="39" spans="16:65" ht="12.75" customHeight="1" hidden="1">
      <c r="P39" s="9" t="s">
        <v>30</v>
      </c>
      <c r="Q39" s="176" t="str">
        <f>IF('Application Data'!AI23=0," ",Q37*(AR5/100))</f>
        <v> </v>
      </c>
      <c r="R39" s="177"/>
      <c r="S39" s="177"/>
      <c r="T39" s="177"/>
      <c r="U39" s="177"/>
      <c r="V39" s="178"/>
      <c r="W39" s="1" t="s">
        <v>3</v>
      </c>
      <c r="AF39" s="23"/>
      <c r="AN39" s="157" t="str">
        <f>Q39</f>
        <v> </v>
      </c>
      <c r="AO39" s="158"/>
      <c r="AP39" s="158"/>
      <c r="AQ39" s="158"/>
      <c r="AR39" s="158"/>
      <c r="AS39" s="159"/>
      <c r="BA39" s="9" t="s">
        <v>15</v>
      </c>
      <c r="BB39" s="179" t="str">
        <f>IF('Application Data'!AI23=0," ",Q39*AR19*0.002)</f>
        <v> </v>
      </c>
      <c r="BC39" s="180"/>
      <c r="BD39" s="180"/>
      <c r="BE39" s="181"/>
      <c r="BH39" s="160" t="str">
        <f>BB39</f>
        <v> </v>
      </c>
      <c r="BI39" s="161"/>
      <c r="BJ39" s="161"/>
      <c r="BK39" s="161"/>
      <c r="BL39" s="161"/>
      <c r="BM39" s="162"/>
    </row>
    <row r="40" spans="17:57" ht="3.75" customHeight="1" hidden="1">
      <c r="Q40" s="21"/>
      <c r="R40" s="21"/>
      <c r="S40" s="21"/>
      <c r="T40" s="21"/>
      <c r="U40" s="21"/>
      <c r="V40" s="21"/>
      <c r="AF40" s="23"/>
      <c r="BB40" s="27"/>
      <c r="BC40" s="27"/>
      <c r="BD40" s="27"/>
      <c r="BE40" s="27"/>
    </row>
    <row r="41" spans="16:65" ht="12.75" customHeight="1" hidden="1">
      <c r="P41" s="9" t="s">
        <v>31</v>
      </c>
      <c r="Q41" s="166" t="str">
        <f>IF(AR7=0," ",((AR7-AR9)*D55)+(AR9*D57))</f>
        <v> </v>
      </c>
      <c r="R41" s="167"/>
      <c r="S41" s="167"/>
      <c r="T41" s="167"/>
      <c r="U41" s="167"/>
      <c r="V41" s="168"/>
      <c r="W41" s="1" t="s">
        <v>4</v>
      </c>
      <c r="AN41" s="157" t="str">
        <f>Q41</f>
        <v> </v>
      </c>
      <c r="AO41" s="158"/>
      <c r="AP41" s="158"/>
      <c r="AQ41" s="158"/>
      <c r="AR41" s="158"/>
      <c r="AS41" s="159"/>
      <c r="BA41" s="9" t="s">
        <v>16</v>
      </c>
      <c r="BB41" s="179" t="str">
        <f>IF('Application Data'!AI23=0," ",Q39*AR21*0.002)</f>
        <v> </v>
      </c>
      <c r="BC41" s="180"/>
      <c r="BD41" s="180"/>
      <c r="BE41" s="181"/>
      <c r="BH41" s="160" t="str">
        <f>BB41</f>
        <v> </v>
      </c>
      <c r="BI41" s="161"/>
      <c r="BJ41" s="161"/>
      <c r="BK41" s="161"/>
      <c r="BL41" s="161"/>
      <c r="BM41" s="162"/>
    </row>
    <row r="42" spans="17:57" ht="3.75" customHeight="1" hidden="1">
      <c r="Q42" s="21"/>
      <c r="R42" s="21"/>
      <c r="S42" s="21"/>
      <c r="T42" s="21"/>
      <c r="U42" s="21"/>
      <c r="V42" s="21"/>
      <c r="BB42" s="27"/>
      <c r="BC42" s="27"/>
      <c r="BD42" s="27"/>
      <c r="BE42" s="27"/>
    </row>
    <row r="43" spans="14:65" ht="12.75" hidden="1">
      <c r="N43" s="22"/>
      <c r="O43" s="22"/>
      <c r="P43" s="9" t="s">
        <v>32</v>
      </c>
      <c r="Q43" s="169" t="str">
        <f>IF('Application Data'!AI23=0," ",Q41*Q39)</f>
        <v> </v>
      </c>
      <c r="R43" s="170"/>
      <c r="S43" s="170"/>
      <c r="T43" s="170"/>
      <c r="U43" s="170"/>
      <c r="V43" s="171"/>
      <c r="W43" s="1" t="s">
        <v>8</v>
      </c>
      <c r="AN43" s="157" t="str">
        <f>Q43</f>
        <v> </v>
      </c>
      <c r="AO43" s="158"/>
      <c r="AP43" s="158"/>
      <c r="AQ43" s="158"/>
      <c r="AR43" s="158"/>
      <c r="AS43" s="159"/>
      <c r="BA43" s="9" t="s">
        <v>17</v>
      </c>
      <c r="BB43" s="179" t="str">
        <f>IF('Application Data'!AI23=0," ",Q39*AR23*0.002)</f>
        <v> </v>
      </c>
      <c r="BC43" s="180"/>
      <c r="BD43" s="180"/>
      <c r="BE43" s="181"/>
      <c r="BH43" s="160" t="str">
        <f>BB43</f>
        <v> </v>
      </c>
      <c r="BI43" s="161"/>
      <c r="BJ43" s="161"/>
      <c r="BK43" s="161"/>
      <c r="BL43" s="161"/>
      <c r="BM43" s="162"/>
    </row>
    <row r="44" spans="16:22" ht="3.75" customHeight="1" hidden="1">
      <c r="P44" s="9"/>
      <c r="Q44" s="23"/>
      <c r="R44" s="23"/>
      <c r="S44" s="23"/>
      <c r="T44" s="23"/>
      <c r="U44" s="23"/>
      <c r="V44" s="23"/>
    </row>
    <row r="45" spans="13:65" ht="12.75" hidden="1">
      <c r="M45" s="12"/>
      <c r="N45" s="12"/>
      <c r="O45" s="12"/>
      <c r="P45" s="9" t="s">
        <v>33</v>
      </c>
      <c r="Q45" s="169" t="str">
        <f>IF('Application Data'!AI23=0," ",Q39*(AR7-AR9)*D53)</f>
        <v> </v>
      </c>
      <c r="R45" s="170"/>
      <c r="S45" s="170"/>
      <c r="T45" s="170"/>
      <c r="U45" s="170"/>
      <c r="V45" s="171"/>
      <c r="W45" s="1" t="s">
        <v>8</v>
      </c>
      <c r="AN45" s="157" t="str">
        <f>Q45</f>
        <v> </v>
      </c>
      <c r="AO45" s="158"/>
      <c r="AP45" s="158"/>
      <c r="AQ45" s="158"/>
      <c r="AR45" s="158"/>
      <c r="AS45" s="159"/>
      <c r="BA45" s="9" t="s">
        <v>18</v>
      </c>
      <c r="BB45" s="179" t="str">
        <f>IF('Application Data'!AI23=0," ",Q39*AR25*0.002)</f>
        <v> </v>
      </c>
      <c r="BC45" s="180"/>
      <c r="BD45" s="180"/>
      <c r="BE45" s="181"/>
      <c r="BH45" s="160" t="str">
        <f>BB45</f>
        <v> </v>
      </c>
      <c r="BI45" s="161"/>
      <c r="BJ45" s="161"/>
      <c r="BK45" s="161"/>
      <c r="BL45" s="161"/>
      <c r="BM45" s="162"/>
    </row>
    <row r="46" spans="16:57" ht="3.75" customHeight="1" hidden="1">
      <c r="P46" s="9"/>
      <c r="Q46" s="23"/>
      <c r="R46" s="23"/>
      <c r="S46" s="23"/>
      <c r="T46" s="23"/>
      <c r="U46" s="23"/>
      <c r="V46" s="23"/>
      <c r="BB46" s="8"/>
      <c r="BC46" s="8"/>
      <c r="BD46" s="8"/>
      <c r="BE46" s="8"/>
    </row>
    <row r="47" spans="13:65" ht="12.75" hidden="1">
      <c r="M47" s="12"/>
      <c r="N47" s="12"/>
      <c r="O47" s="12"/>
      <c r="P47" s="9" t="s">
        <v>34</v>
      </c>
      <c r="Q47" s="169" t="b">
        <f>IF(OR(E5="X",E15="X")," ",IF(OR(E7="X",E9="X"),IF(Q43&gt;=100,Q39*(AR7-AR9)," ")))</f>
        <v>0</v>
      </c>
      <c r="R47" s="170"/>
      <c r="S47" s="170"/>
      <c r="T47" s="170"/>
      <c r="U47" s="170"/>
      <c r="V47" s="171"/>
      <c r="W47" s="1" t="s">
        <v>8</v>
      </c>
      <c r="AN47" s="157" t="b">
        <f>Q47</f>
        <v>0</v>
      </c>
      <c r="AO47" s="158"/>
      <c r="AP47" s="158"/>
      <c r="AQ47" s="158"/>
      <c r="AR47" s="158"/>
      <c r="AS47" s="159"/>
      <c r="BA47" s="9" t="s">
        <v>19</v>
      </c>
      <c r="BB47" s="179" t="str">
        <f>IF('Application Data'!AI23=0," ",Q39*AR27*0.002)</f>
        <v> </v>
      </c>
      <c r="BC47" s="180"/>
      <c r="BD47" s="180"/>
      <c r="BE47" s="181"/>
      <c r="BH47" s="160" t="str">
        <f>BB47</f>
        <v> </v>
      </c>
      <c r="BI47" s="161"/>
      <c r="BJ47" s="161"/>
      <c r="BK47" s="161"/>
      <c r="BL47" s="161"/>
      <c r="BM47" s="162"/>
    </row>
    <row r="48" spans="16:57" ht="3.75" customHeight="1" hidden="1">
      <c r="P48" s="9"/>
      <c r="Q48" s="23"/>
      <c r="R48" s="23"/>
      <c r="S48" s="23"/>
      <c r="T48" s="23"/>
      <c r="U48" s="23"/>
      <c r="V48" s="23"/>
      <c r="BB48" s="8"/>
      <c r="BC48" s="8"/>
      <c r="BD48" s="8"/>
      <c r="BE48" s="8"/>
    </row>
    <row r="49" spans="13:65" ht="12.75" hidden="1">
      <c r="M49" s="12"/>
      <c r="N49" s="12"/>
      <c r="O49" s="12"/>
      <c r="P49" s="9" t="s">
        <v>35</v>
      </c>
      <c r="Q49" s="169" t="str">
        <f>IF('Application Data'!AI23=0," ",Q39*(AR11/100)*2000)</f>
        <v> </v>
      </c>
      <c r="R49" s="170"/>
      <c r="S49" s="170"/>
      <c r="T49" s="170"/>
      <c r="U49" s="170"/>
      <c r="V49" s="171"/>
      <c r="W49" s="1" t="s">
        <v>9</v>
      </c>
      <c r="AN49" s="157" t="str">
        <f>Q49</f>
        <v> </v>
      </c>
      <c r="AO49" s="158"/>
      <c r="AP49" s="158"/>
      <c r="AQ49" s="158"/>
      <c r="AR49" s="158"/>
      <c r="AS49" s="159"/>
      <c r="BA49" s="9" t="s">
        <v>20</v>
      </c>
      <c r="BB49" s="179" t="str">
        <f>IF('Application Data'!AI23=0," ",Q39*AR29*0.002)</f>
        <v> </v>
      </c>
      <c r="BC49" s="180"/>
      <c r="BD49" s="180"/>
      <c r="BE49" s="181"/>
      <c r="BH49" s="160" t="str">
        <f>BB49</f>
        <v> </v>
      </c>
      <c r="BI49" s="161"/>
      <c r="BJ49" s="161"/>
      <c r="BK49" s="161"/>
      <c r="BL49" s="161"/>
      <c r="BM49" s="162"/>
    </row>
    <row r="50" spans="16:57" ht="3.75" customHeight="1" hidden="1">
      <c r="P50" s="9"/>
      <c r="Q50" s="23"/>
      <c r="R50" s="23"/>
      <c r="S50" s="23"/>
      <c r="T50" s="23"/>
      <c r="U50" s="23"/>
      <c r="V50" s="23"/>
      <c r="BB50" s="8"/>
      <c r="BC50" s="8"/>
      <c r="BD50" s="8"/>
      <c r="BE50" s="8"/>
    </row>
    <row r="51" spans="7:65" ht="12.75" hidden="1">
      <c r="G51" s="32"/>
      <c r="M51" s="12"/>
      <c r="N51" s="12"/>
      <c r="O51" s="12"/>
      <c r="P51" s="9" t="s">
        <v>36</v>
      </c>
      <c r="Q51" s="169" t="str">
        <f>IF('Application Data'!AI23=0," ",Q39*(AR13/100)*2000)</f>
        <v> </v>
      </c>
      <c r="R51" s="170"/>
      <c r="S51" s="170"/>
      <c r="T51" s="170"/>
      <c r="U51" s="170"/>
      <c r="V51" s="171"/>
      <c r="W51" s="1" t="s">
        <v>10</v>
      </c>
      <c r="AN51" s="157" t="str">
        <f>Q51</f>
        <v> </v>
      </c>
      <c r="AO51" s="158"/>
      <c r="AP51" s="158"/>
      <c r="AQ51" s="158"/>
      <c r="AR51" s="158"/>
      <c r="AS51" s="159"/>
      <c r="BA51" s="9" t="s">
        <v>21</v>
      </c>
      <c r="BB51" s="179" t="str">
        <f>IF('Application Data'!AI23=0," ",Q39*AR31*0.002)</f>
        <v> </v>
      </c>
      <c r="BC51" s="180"/>
      <c r="BD51" s="180"/>
      <c r="BE51" s="181"/>
      <c r="BH51" s="160" t="str">
        <f>BB51</f>
        <v> </v>
      </c>
      <c r="BI51" s="161"/>
      <c r="BJ51" s="161"/>
      <c r="BK51" s="161"/>
      <c r="BL51" s="161"/>
      <c r="BM51" s="162"/>
    </row>
    <row r="52" spans="1:57" ht="3.75" customHeight="1" hidden="1">
      <c r="A52" s="32"/>
      <c r="N52" s="9"/>
      <c r="P52" s="23"/>
      <c r="Q52" s="23"/>
      <c r="R52" s="23"/>
      <c r="S52" s="23"/>
      <c r="T52" s="23"/>
      <c r="U52" s="23"/>
      <c r="BB52" s="8"/>
      <c r="BC52" s="8"/>
      <c r="BD52" s="8"/>
      <c r="BE52" s="8"/>
    </row>
    <row r="53" spans="4:65" ht="12.75" hidden="1">
      <c r="D53" s="165">
        <f>IF(E5="X",1.6,IF(E7="X",2.1,IF(E9="X",2.4,IF(E11="X",0.9,0))))</f>
        <v>0</v>
      </c>
      <c r="E53" s="158"/>
      <c r="F53" s="158"/>
      <c r="G53" s="158"/>
      <c r="H53" s="159"/>
      <c r="J53" s="1" t="s">
        <v>7</v>
      </c>
      <c r="X53" s="9"/>
      <c r="BA53" s="9" t="s">
        <v>22</v>
      </c>
      <c r="BB53" s="179" t="str">
        <f>IF('Application Data'!AI23=0," ",Q39*AR33*0.002)</f>
        <v> </v>
      </c>
      <c r="BC53" s="180"/>
      <c r="BD53" s="180"/>
      <c r="BE53" s="181"/>
      <c r="BH53" s="160" t="str">
        <f>BB53</f>
        <v> </v>
      </c>
      <c r="BI53" s="161"/>
      <c r="BJ53" s="161"/>
      <c r="BK53" s="161"/>
      <c r="BL53" s="161"/>
      <c r="BM53" s="162"/>
    </row>
    <row r="54" spans="53:57" ht="3.75" customHeight="1" hidden="1">
      <c r="BA54" s="23"/>
      <c r="BB54" s="23"/>
      <c r="BC54" s="23"/>
      <c r="BD54" s="23"/>
      <c r="BE54" s="8"/>
    </row>
    <row r="55" spans="4:57" ht="12.75" hidden="1">
      <c r="D55" s="165">
        <f>IF(E5="X",4,IF(E7="X",6,IF(E9="X",8,IF(E11="X",2,0))))</f>
        <v>0</v>
      </c>
      <c r="E55" s="158"/>
      <c r="F55" s="158"/>
      <c r="G55" s="158"/>
      <c r="H55" s="159"/>
      <c r="J55" s="1" t="s">
        <v>5</v>
      </c>
      <c r="Q55" s="163" t="str">
        <f>IF(AR5=0," ",AN43+'Application Data'!N29+'Application Data'!U29)</f>
        <v> </v>
      </c>
      <c r="R55" s="163"/>
      <c r="S55" s="163"/>
      <c r="T55" s="163"/>
      <c r="U55" s="163"/>
      <c r="V55" s="163"/>
      <c r="W55" s="1" t="s">
        <v>198</v>
      </c>
      <c r="BB55" s="8"/>
      <c r="BC55" s="8"/>
      <c r="BD55" s="8"/>
      <c r="BE55" s="8"/>
    </row>
    <row r="56" spans="54:57" ht="3.75" customHeight="1" hidden="1">
      <c r="BB56" s="8"/>
      <c r="BC56" s="8"/>
      <c r="BD56" s="8"/>
      <c r="BE56" s="8"/>
    </row>
    <row r="57" spans="4:57" ht="12.75" hidden="1">
      <c r="D57" s="165">
        <f>IF(E17="X",10,IF(E19="X",20,0))</f>
        <v>0</v>
      </c>
      <c r="E57" s="158"/>
      <c r="F57" s="158"/>
      <c r="G57" s="158"/>
      <c r="H57" s="159"/>
      <c r="J57" s="1" t="s">
        <v>6</v>
      </c>
      <c r="Q57" s="172" t="str">
        <f>IF(AR11=0," ",Q49*2.29)</f>
        <v> </v>
      </c>
      <c r="R57" s="172"/>
      <c r="S57" s="172"/>
      <c r="T57" s="172"/>
      <c r="U57" s="172"/>
      <c r="V57" s="172"/>
      <c r="W57" s="1" t="s">
        <v>199</v>
      </c>
      <c r="BB57" s="8"/>
      <c r="BC57" s="8"/>
      <c r="BD57" s="8"/>
      <c r="BE57" s="8"/>
    </row>
    <row r="58" spans="4:57" ht="3.75" customHeight="1" hidden="1">
      <c r="D58" s="124"/>
      <c r="E58" s="124"/>
      <c r="F58" s="124"/>
      <c r="G58" s="124"/>
      <c r="H58" s="124"/>
      <c r="Q58" s="22"/>
      <c r="R58" s="22"/>
      <c r="S58" s="22"/>
      <c r="T58" s="22"/>
      <c r="U58" s="22"/>
      <c r="V58" s="22"/>
      <c r="BB58" s="8"/>
      <c r="BC58" s="8"/>
      <c r="BD58" s="8"/>
      <c r="BE58" s="8"/>
    </row>
    <row r="59" spans="4:57" ht="12.75" customHeight="1" hidden="1">
      <c r="D59" s="124"/>
      <c r="E59" s="124"/>
      <c r="F59" s="124"/>
      <c r="G59" s="124"/>
      <c r="H59" s="124"/>
      <c r="Q59" s="164" t="str">
        <f>IF(AR13=0," ",Q51*1.2)</f>
        <v> </v>
      </c>
      <c r="R59" s="164"/>
      <c r="S59" s="164"/>
      <c r="T59" s="164"/>
      <c r="U59" s="164"/>
      <c r="V59" s="164"/>
      <c r="W59" s="1" t="s">
        <v>200</v>
      </c>
      <c r="BB59" s="8"/>
      <c r="BC59" s="8"/>
      <c r="BD59" s="8"/>
      <c r="BE59" s="8"/>
    </row>
    <row r="60" spans="54:57" ht="12.75" hidden="1">
      <c r="BB60" s="8"/>
      <c r="BC60" s="8"/>
      <c r="BD60" s="8"/>
      <c r="BE60" s="8"/>
    </row>
    <row r="61" spans="1:57" ht="12.75">
      <c r="A61" s="10" t="s">
        <v>195</v>
      </c>
      <c r="BA61" s="9"/>
      <c r="BB61" s="188"/>
      <c r="BC61" s="188"/>
      <c r="BD61" s="188"/>
      <c r="BE61" s="188"/>
    </row>
  </sheetData>
  <sheetProtection password="CE28" sheet="1" objects="1" scenarios="1" selectLockedCells="1"/>
  <mergeCells count="68">
    <mergeCell ref="AZ3:BI4"/>
    <mergeCell ref="BB49:BE49"/>
    <mergeCell ref="BH37:BM37"/>
    <mergeCell ref="BH39:BM39"/>
    <mergeCell ref="BH41:BM41"/>
    <mergeCell ref="BH43:BM43"/>
    <mergeCell ref="AY9:BI15"/>
    <mergeCell ref="BB25:BF25"/>
    <mergeCell ref="BB27:BF27"/>
    <mergeCell ref="AZ5:BM7"/>
    <mergeCell ref="BB61:BE61"/>
    <mergeCell ref="BB29:BF29"/>
    <mergeCell ref="BB31:BF31"/>
    <mergeCell ref="BB33:BF33"/>
    <mergeCell ref="BB41:BE41"/>
    <mergeCell ref="BB43:BE43"/>
    <mergeCell ref="AR23:AV23"/>
    <mergeCell ref="AR25:AV25"/>
    <mergeCell ref="BB17:BF17"/>
    <mergeCell ref="BB19:BF19"/>
    <mergeCell ref="BB21:BF21"/>
    <mergeCell ref="BB23:BF23"/>
    <mergeCell ref="AR27:AV27"/>
    <mergeCell ref="AR17:AV17"/>
    <mergeCell ref="AR19:AV19"/>
    <mergeCell ref="AR11:AV11"/>
    <mergeCell ref="AR13:AV13"/>
    <mergeCell ref="AR5:AV5"/>
    <mergeCell ref="AR7:AV7"/>
    <mergeCell ref="AR9:AV9"/>
    <mergeCell ref="AR15:AV15"/>
    <mergeCell ref="AR21:AV21"/>
    <mergeCell ref="AR29:AV29"/>
    <mergeCell ref="Q39:V39"/>
    <mergeCell ref="BB37:BE37"/>
    <mergeCell ref="BB39:BE39"/>
    <mergeCell ref="AN37:AS37"/>
    <mergeCell ref="AN39:AS39"/>
    <mergeCell ref="Q37:V37"/>
    <mergeCell ref="AR33:AV33"/>
    <mergeCell ref="AR31:AV31"/>
    <mergeCell ref="D57:H57"/>
    <mergeCell ref="D55:H55"/>
    <mergeCell ref="D53:H53"/>
    <mergeCell ref="Q41:V41"/>
    <mergeCell ref="Q43:V43"/>
    <mergeCell ref="Q49:V49"/>
    <mergeCell ref="Q51:V51"/>
    <mergeCell ref="Q45:V45"/>
    <mergeCell ref="Q47:V47"/>
    <mergeCell ref="Q57:V57"/>
    <mergeCell ref="Q59:V59"/>
    <mergeCell ref="BH51:BM51"/>
    <mergeCell ref="BH53:BM53"/>
    <mergeCell ref="AN49:AS49"/>
    <mergeCell ref="AN51:AS51"/>
    <mergeCell ref="BH49:BM49"/>
    <mergeCell ref="BB51:BE51"/>
    <mergeCell ref="BB53:BE53"/>
    <mergeCell ref="AN45:AS45"/>
    <mergeCell ref="AN47:AS47"/>
    <mergeCell ref="AN41:AS41"/>
    <mergeCell ref="AN43:AS43"/>
    <mergeCell ref="BH45:BM45"/>
    <mergeCell ref="Q55:V55"/>
    <mergeCell ref="BH47:BM47"/>
    <mergeCell ref="BB45:BE45"/>
    <mergeCell ref="BB47:BE47"/>
  </mergeCells>
  <printOptions horizontalCentered="1" verticalCentered="1"/>
  <pageMargins left="0" right="0" top="0" bottom="0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61"/>
  <sheetViews>
    <sheetView showGridLines="0" showRowColHeaders="0" zoomScalePageLayoutView="0" workbookViewId="0" topLeftCell="A1">
      <selection activeCell="GV31" sqref="GV31"/>
    </sheetView>
  </sheetViews>
  <sheetFormatPr defaultColWidth="0.9921875" defaultRowHeight="12.75"/>
  <cols>
    <col min="1" max="16384" width="0.9921875" style="39" customWidth="1"/>
  </cols>
  <sheetData>
    <row r="1" spans="1:106" ht="18">
      <c r="A1" s="208" t="s">
        <v>40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8"/>
      <c r="AT1" s="208"/>
      <c r="AU1" s="208"/>
      <c r="AV1" s="208"/>
      <c r="AW1" s="208"/>
      <c r="AX1" s="208"/>
      <c r="AY1" s="208"/>
      <c r="AZ1" s="208"/>
      <c r="BA1" s="208"/>
      <c r="BB1" s="208"/>
      <c r="BC1" s="208"/>
      <c r="BD1" s="208"/>
      <c r="BE1" s="208"/>
      <c r="BF1" s="208"/>
      <c r="BG1" s="208"/>
      <c r="BH1" s="208"/>
      <c r="BI1" s="208"/>
      <c r="BJ1" s="208"/>
      <c r="BK1" s="208"/>
      <c r="BL1" s="208"/>
      <c r="BM1" s="208"/>
      <c r="BN1" s="208"/>
      <c r="BO1" s="208"/>
      <c r="BP1" s="208"/>
      <c r="BQ1" s="208"/>
      <c r="BR1" s="208"/>
      <c r="BS1" s="208"/>
      <c r="BT1" s="208"/>
      <c r="BU1" s="208"/>
      <c r="BV1" s="208"/>
      <c r="BW1" s="208"/>
      <c r="BX1" s="208"/>
      <c r="BY1" s="208"/>
      <c r="BZ1" s="208"/>
      <c r="CA1" s="208"/>
      <c r="CB1" s="208"/>
      <c r="CC1" s="208"/>
      <c r="CD1" s="208"/>
      <c r="CE1" s="208"/>
      <c r="CF1" s="208"/>
      <c r="CG1" s="208"/>
      <c r="CH1" s="208"/>
      <c r="CI1" s="208"/>
      <c r="CJ1" s="208"/>
      <c r="CK1" s="208"/>
      <c r="CL1" s="208"/>
      <c r="CM1" s="208"/>
      <c r="CN1" s="208"/>
      <c r="CO1" s="208"/>
      <c r="CP1" s="208"/>
      <c r="CQ1" s="208"/>
      <c r="CR1" s="208"/>
      <c r="CS1" s="208"/>
      <c r="CT1" s="208"/>
      <c r="CU1" s="208"/>
      <c r="CV1" s="208"/>
      <c r="CW1" s="208"/>
      <c r="CX1" s="208"/>
      <c r="CY1" s="208"/>
      <c r="CZ1" s="208"/>
      <c r="DA1" s="208"/>
      <c r="DB1" s="208"/>
    </row>
    <row r="2" spans="1:106" ht="12.7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</row>
    <row r="3" spans="51:101" ht="3" customHeight="1">
      <c r="AY3" s="211" t="s">
        <v>41</v>
      </c>
      <c r="AZ3" s="212"/>
      <c r="BA3" s="212"/>
      <c r="BB3" s="212"/>
      <c r="BC3" s="212"/>
      <c r="BD3" s="212"/>
      <c r="BE3" s="212"/>
      <c r="BF3" s="212"/>
      <c r="BG3" s="212"/>
      <c r="BH3" s="212"/>
      <c r="BI3" s="212"/>
      <c r="BJ3" s="212"/>
      <c r="BK3" s="212"/>
      <c r="BL3" s="212"/>
      <c r="BM3" s="212"/>
      <c r="BN3" s="212"/>
      <c r="BO3" s="212"/>
      <c r="BP3" s="212"/>
      <c r="BQ3" s="212"/>
      <c r="BR3" s="212"/>
      <c r="BS3" s="212"/>
      <c r="BT3" s="212"/>
      <c r="BU3" s="212"/>
      <c r="BV3" s="212"/>
      <c r="BW3" s="212"/>
      <c r="BX3" s="212"/>
      <c r="BY3" s="212"/>
      <c r="BZ3" s="212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2"/>
    </row>
    <row r="4" spans="51:101" ht="9.75" customHeight="1">
      <c r="AY4" s="213"/>
      <c r="AZ4" s="214"/>
      <c r="BA4" s="214"/>
      <c r="BB4" s="214"/>
      <c r="BC4" s="214"/>
      <c r="BD4" s="214"/>
      <c r="BE4" s="214"/>
      <c r="BF4" s="214"/>
      <c r="BG4" s="214"/>
      <c r="BH4" s="214"/>
      <c r="BI4" s="214"/>
      <c r="BJ4" s="214"/>
      <c r="BK4" s="214"/>
      <c r="BL4" s="214"/>
      <c r="BM4" s="214"/>
      <c r="BN4" s="214"/>
      <c r="BO4" s="214"/>
      <c r="BP4" s="214"/>
      <c r="BQ4" s="214"/>
      <c r="BR4" s="214"/>
      <c r="BS4" s="214"/>
      <c r="BT4" s="214"/>
      <c r="BU4" s="214"/>
      <c r="BV4" s="214"/>
      <c r="BW4" s="214"/>
      <c r="BX4" s="214"/>
      <c r="BY4" s="214"/>
      <c r="BZ4" s="214"/>
      <c r="CA4" s="209" t="str">
        <f>IF('Application Data'!AI5=0," ",'Application Data'!AI5)</f>
        <v> </v>
      </c>
      <c r="CB4" s="210"/>
      <c r="CC4" s="210"/>
      <c r="CD4" s="210"/>
      <c r="CE4" s="210"/>
      <c r="CF4" s="210"/>
      <c r="CG4" s="210"/>
      <c r="CH4" s="210"/>
      <c r="CI4" s="210"/>
      <c r="CJ4" s="210"/>
      <c r="CK4" s="210"/>
      <c r="CL4" s="210"/>
      <c r="CM4" s="210"/>
      <c r="CN4" s="210"/>
      <c r="CO4" s="210"/>
      <c r="CP4" s="210"/>
      <c r="CQ4" s="210"/>
      <c r="CR4" s="210"/>
      <c r="CS4" s="210"/>
      <c r="CT4" s="210"/>
      <c r="CU4" s="210"/>
      <c r="CV4" s="210"/>
      <c r="CW4" s="43"/>
    </row>
    <row r="5" spans="51:101" ht="3" customHeight="1">
      <c r="AY5" s="215"/>
      <c r="AZ5" s="216"/>
      <c r="BA5" s="216"/>
      <c r="BB5" s="216"/>
      <c r="BC5" s="216"/>
      <c r="BD5" s="216"/>
      <c r="BE5" s="216"/>
      <c r="BF5" s="216"/>
      <c r="BG5" s="216"/>
      <c r="BH5" s="216"/>
      <c r="BI5" s="216"/>
      <c r="BJ5" s="216"/>
      <c r="BK5" s="216"/>
      <c r="BL5" s="216"/>
      <c r="BM5" s="216"/>
      <c r="BN5" s="216"/>
      <c r="BO5" s="216"/>
      <c r="BP5" s="216"/>
      <c r="BQ5" s="216"/>
      <c r="BR5" s="216"/>
      <c r="BS5" s="216"/>
      <c r="BT5" s="216"/>
      <c r="BU5" s="216"/>
      <c r="BV5" s="216"/>
      <c r="BW5" s="216"/>
      <c r="BX5" s="216"/>
      <c r="BY5" s="216"/>
      <c r="BZ5" s="216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5"/>
    </row>
    <row r="7" spans="1:106" ht="15.75">
      <c r="A7" s="46" t="s">
        <v>39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8"/>
    </row>
    <row r="9" spans="2:106" ht="12.75">
      <c r="B9" s="49" t="s">
        <v>43</v>
      </c>
      <c r="H9" s="218">
        <f>T('Application Data'!L9:V9)</f>
      </c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  <c r="AN9" s="218"/>
      <c r="AO9" s="218"/>
      <c r="AP9" s="218"/>
      <c r="AQ9" s="218"/>
      <c r="AR9" s="218"/>
      <c r="AS9" s="218"/>
      <c r="AT9" s="218"/>
      <c r="AU9" s="218"/>
      <c r="AV9" s="218"/>
      <c r="AW9" s="218"/>
      <c r="AX9" s="218"/>
      <c r="AY9" s="218"/>
      <c r="AZ9" s="218"/>
      <c r="BA9" s="218"/>
      <c r="BM9" s="50" t="s">
        <v>87</v>
      </c>
      <c r="BN9" s="217">
        <f>T('Application Data'!L11:V11)</f>
      </c>
      <c r="BO9" s="217"/>
      <c r="BP9" s="217"/>
      <c r="BQ9" s="217"/>
      <c r="BR9" s="217"/>
      <c r="BS9" s="217"/>
      <c r="BT9" s="217"/>
      <c r="BU9" s="217"/>
      <c r="BV9" s="217"/>
      <c r="BW9" s="217"/>
      <c r="BX9" s="217"/>
      <c r="BY9" s="217"/>
      <c r="BZ9" s="217"/>
      <c r="CA9" s="217"/>
      <c r="CB9" s="217"/>
      <c r="CC9" s="217"/>
      <c r="CD9" s="217"/>
      <c r="CE9" s="217"/>
      <c r="CF9" s="217"/>
      <c r="CG9" s="217"/>
      <c r="CH9" s="217"/>
      <c r="CI9" s="217"/>
      <c r="CJ9" s="217"/>
      <c r="CK9" s="217"/>
      <c r="CL9" s="217"/>
      <c r="CM9" s="217"/>
      <c r="CN9" s="217"/>
      <c r="CO9" s="217"/>
      <c r="CP9" s="217"/>
      <c r="CQ9" s="217"/>
      <c r="CR9" s="217"/>
      <c r="CS9" s="217"/>
      <c r="CT9" s="217"/>
      <c r="CU9" s="217"/>
      <c r="CV9" s="217"/>
      <c r="CW9" s="217"/>
      <c r="CX9" s="217"/>
      <c r="CY9" s="217"/>
      <c r="CZ9" s="217"/>
      <c r="DA9" s="217"/>
      <c r="DB9" s="217"/>
    </row>
    <row r="11" spans="2:106" ht="12.75">
      <c r="B11" s="49" t="s">
        <v>44</v>
      </c>
      <c r="M11" s="220" t="str">
        <f>IF('Application Data'!F2=0,"   ",'Application Data'!F2)</f>
        <v>   </v>
      </c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E11" s="39" t="s">
        <v>88</v>
      </c>
      <c r="AM11" s="201">
        <f>T('Application Data'!L5:Q5)</f>
      </c>
      <c r="AN11" s="201"/>
      <c r="AO11" s="201"/>
      <c r="AP11" s="201"/>
      <c r="AQ11" s="201"/>
      <c r="AR11" s="201"/>
      <c r="AS11" s="201"/>
      <c r="AT11" s="201"/>
      <c r="AU11" s="201"/>
      <c r="AV11" s="201"/>
      <c r="AW11" s="201"/>
      <c r="AX11" s="201"/>
      <c r="AY11" s="201"/>
      <c r="AZ11" s="201"/>
      <c r="BA11" s="201"/>
      <c r="BE11" s="39" t="s">
        <v>89</v>
      </c>
      <c r="BR11" s="219" t="str">
        <f>IF('Application Data'!L7=0," ",'Application Data'!L7)</f>
        <v> </v>
      </c>
      <c r="BS11" s="219"/>
      <c r="BT11" s="219"/>
      <c r="BU11" s="219"/>
      <c r="BV11" s="219"/>
      <c r="BW11" s="219"/>
      <c r="BX11" s="219"/>
      <c r="BY11" s="219"/>
      <c r="BZ11" s="219"/>
      <c r="CA11" s="219"/>
      <c r="CB11" s="219"/>
      <c r="CC11" s="219"/>
      <c r="CE11" s="39" t="s">
        <v>90</v>
      </c>
      <c r="CQ11" s="219" t="str">
        <f>IF('Application Data'!AI25=0," ",'Application Data'!AI25)</f>
        <v> </v>
      </c>
      <c r="CR11" s="219"/>
      <c r="CS11" s="219"/>
      <c r="CT11" s="219"/>
      <c r="CU11" s="219"/>
      <c r="CV11" s="219"/>
      <c r="CW11" s="219"/>
      <c r="CX11" s="219"/>
      <c r="CY11" s="219"/>
      <c r="CZ11" s="219"/>
      <c r="DA11" s="219"/>
      <c r="DB11" s="219"/>
    </row>
    <row r="13" spans="2:106" ht="12.75">
      <c r="B13" s="49" t="s">
        <v>45</v>
      </c>
      <c r="L13" s="201">
        <f>T('Application Data'!AI7:AN7)</f>
      </c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F13" s="39" t="s">
        <v>91</v>
      </c>
      <c r="AU13" s="201">
        <f>T('Application Data'!AI9:AN9)</f>
      </c>
      <c r="AV13" s="201"/>
      <c r="AW13" s="201"/>
      <c r="AX13" s="201"/>
      <c r="AY13" s="201"/>
      <c r="AZ13" s="201"/>
      <c r="BA13" s="201"/>
      <c r="BB13" s="201"/>
      <c r="BC13" s="201"/>
      <c r="BD13" s="201"/>
      <c r="BE13" s="201"/>
      <c r="BF13" s="201"/>
      <c r="BG13" s="201"/>
      <c r="BH13" s="201"/>
      <c r="BI13" s="201"/>
      <c r="BJ13" s="201"/>
      <c r="BK13" s="201"/>
      <c r="BL13" s="201"/>
      <c r="BM13" s="201"/>
      <c r="BN13" s="201"/>
      <c r="CH13" s="50" t="s">
        <v>92</v>
      </c>
      <c r="CI13" s="201">
        <f>T('Application Data'!AI13:AN13)</f>
      </c>
      <c r="CJ13" s="201"/>
      <c r="CK13" s="201"/>
      <c r="CL13" s="201"/>
      <c r="CM13" s="201"/>
      <c r="CN13" s="201"/>
      <c r="CO13" s="201"/>
      <c r="CP13" s="201"/>
      <c r="CQ13" s="201"/>
      <c r="CR13" s="201"/>
      <c r="CS13" s="201"/>
      <c r="CT13" s="201"/>
      <c r="CU13" s="201"/>
      <c r="CV13" s="201"/>
      <c r="CW13" s="201"/>
      <c r="CX13" s="201"/>
      <c r="CY13" s="201"/>
      <c r="CZ13" s="201"/>
      <c r="DA13" s="201"/>
      <c r="DB13" s="201"/>
    </row>
    <row r="15" spans="2:57" ht="12.75">
      <c r="B15" s="49" t="s">
        <v>46</v>
      </c>
      <c r="AT15" s="201" t="str">
        <f>IF('Application Data'!AI11=0,"   ",'Application Data'!AI11)</f>
        <v>   </v>
      </c>
      <c r="AU15" s="201"/>
      <c r="AV15" s="201"/>
      <c r="AW15" s="201"/>
      <c r="AX15" s="201"/>
      <c r="AY15" s="201"/>
      <c r="AZ15" s="201"/>
      <c r="BA15" s="201"/>
      <c r="BB15" s="201"/>
      <c r="BC15" s="201"/>
      <c r="BD15" s="201"/>
      <c r="BE15" s="39" t="s">
        <v>93</v>
      </c>
    </row>
    <row r="16" ht="12.75">
      <c r="B16" s="39" t="s">
        <v>42</v>
      </c>
    </row>
    <row r="18" spans="2:95" ht="12.75">
      <c r="B18" s="39" t="s">
        <v>47</v>
      </c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39" t="s">
        <v>50</v>
      </c>
      <c r="BL18" s="51" t="s">
        <v>48</v>
      </c>
      <c r="BU18" s="207" t="str">
        <f>IF('Biosolids Data'!Q37=0," ",'Biosolids Data'!Q37)</f>
        <v> </v>
      </c>
      <c r="BV18" s="207"/>
      <c r="BW18" s="207"/>
      <c r="BX18" s="207"/>
      <c r="BY18" s="207"/>
      <c r="BZ18" s="207"/>
      <c r="CA18" s="207"/>
      <c r="CB18" s="207"/>
      <c r="CC18" s="207"/>
      <c r="CD18" s="207"/>
      <c r="CE18" s="207"/>
      <c r="CF18" s="207"/>
      <c r="CG18" s="207"/>
      <c r="CH18" s="207"/>
      <c r="CI18" s="207"/>
      <c r="CJ18" s="207"/>
      <c r="CK18" s="207"/>
      <c r="CL18" s="207"/>
      <c r="CM18" s="207"/>
      <c r="CN18" s="207"/>
      <c r="CO18" s="207"/>
      <c r="CP18" s="207"/>
      <c r="CQ18" s="39" t="s">
        <v>49</v>
      </c>
    </row>
    <row r="20" spans="2:106" ht="12.75">
      <c r="B20" s="39" t="s">
        <v>51</v>
      </c>
      <c r="V20" s="203" t="str">
        <f>IF('Application Data'!AI19=0,"   ",'Application Data'!AI19)</f>
        <v>   </v>
      </c>
      <c r="W20" s="203"/>
      <c r="X20" s="203"/>
      <c r="Y20" s="203"/>
      <c r="Z20" s="203"/>
      <c r="AA20" s="203"/>
      <c r="AB20" s="203"/>
      <c r="AC20" s="203"/>
      <c r="AD20" s="203"/>
      <c r="AE20" s="203"/>
      <c r="AF20" s="203"/>
      <c r="AG20" s="203"/>
      <c r="AH20" s="203"/>
      <c r="BC20" s="50" t="s">
        <v>94</v>
      </c>
      <c r="BD20" s="203" t="str">
        <f>IF('Application Data'!AI21=0,"   ",'Application Data'!AI21)</f>
        <v>   </v>
      </c>
      <c r="BE20" s="203"/>
      <c r="BF20" s="203"/>
      <c r="BG20" s="203"/>
      <c r="BH20" s="203"/>
      <c r="BI20" s="203"/>
      <c r="BJ20" s="203"/>
      <c r="BK20" s="203"/>
      <c r="BL20" s="203"/>
      <c r="BM20" s="203"/>
      <c r="BN20" s="203"/>
      <c r="BO20" s="203"/>
      <c r="BP20" s="203"/>
      <c r="CI20" s="50" t="s">
        <v>52</v>
      </c>
      <c r="CJ20" s="201">
        <f>T('Application Data'!AI27)</f>
      </c>
      <c r="CK20" s="201"/>
      <c r="CL20" s="201"/>
      <c r="CM20" s="201"/>
      <c r="CN20" s="201"/>
      <c r="CO20" s="201"/>
      <c r="CP20" s="201"/>
      <c r="CQ20" s="201"/>
      <c r="CR20" s="201"/>
      <c r="CS20" s="201"/>
      <c r="CT20" s="201"/>
      <c r="CU20" s="201"/>
      <c r="CV20" s="201"/>
      <c r="CW20" s="201"/>
      <c r="CX20" s="201"/>
      <c r="CY20" s="201"/>
      <c r="CZ20" s="201"/>
      <c r="DA20" s="201"/>
      <c r="DB20" s="201"/>
    </row>
    <row r="22" ht="12.75">
      <c r="B22" s="52" t="s">
        <v>53</v>
      </c>
    </row>
    <row r="24" spans="2:105" ht="12.75">
      <c r="B24" s="39" t="s">
        <v>54</v>
      </c>
      <c r="Q24" s="206" t="str">
        <f>IF('Biosolids Data'!Q55=0," ",'Biosolids Data'!Q55)</f>
        <v> </v>
      </c>
      <c r="R24" s="206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39" t="s">
        <v>84</v>
      </c>
      <c r="CM24" s="50" t="s">
        <v>95</v>
      </c>
      <c r="CN24" s="202" t="str">
        <f>IF('Biosolids Data'!BB41=0," ",'Biosolids Data'!BB41)</f>
        <v> </v>
      </c>
      <c r="CO24" s="202"/>
      <c r="CP24" s="202"/>
      <c r="CQ24" s="202"/>
      <c r="CR24" s="202"/>
      <c r="CS24" s="202"/>
      <c r="CT24" s="202"/>
      <c r="DA24" s="50" t="s">
        <v>55</v>
      </c>
    </row>
    <row r="26" spans="2:105" ht="14.25">
      <c r="B26" s="39" t="s">
        <v>81</v>
      </c>
      <c r="S26" s="206" t="str">
        <f>IF('Biosolids Data'!Q57=0," ",'Biosolids Data'!Q57)</f>
        <v> </v>
      </c>
      <c r="T26" s="201"/>
      <c r="U26" s="201"/>
      <c r="V26" s="201"/>
      <c r="W26" s="201"/>
      <c r="X26" s="201"/>
      <c r="Y26" s="201"/>
      <c r="Z26" s="201"/>
      <c r="AA26" s="201"/>
      <c r="AB26" s="201"/>
      <c r="AC26" s="39" t="s">
        <v>85</v>
      </c>
      <c r="CM26" s="50" t="s">
        <v>96</v>
      </c>
      <c r="CN26" s="202" t="str">
        <f>IF('Biosolids Data'!BB47=0," ",'Biosolids Data'!BB47)</f>
        <v> </v>
      </c>
      <c r="CO26" s="202"/>
      <c r="CP26" s="202"/>
      <c r="CQ26" s="202"/>
      <c r="CR26" s="202"/>
      <c r="CS26" s="202"/>
      <c r="CT26" s="202"/>
      <c r="DA26" s="50" t="s">
        <v>55</v>
      </c>
    </row>
    <row r="28" spans="2:105" ht="14.25">
      <c r="B28" s="39" t="s">
        <v>82</v>
      </c>
      <c r="Q28" s="206" t="str">
        <f>IF('Biosolids Data'!Q59=0," ",'Biosolids Data'!Q59)</f>
        <v> </v>
      </c>
      <c r="R28" s="201"/>
      <c r="S28" s="201"/>
      <c r="T28" s="201"/>
      <c r="U28" s="201"/>
      <c r="V28" s="201"/>
      <c r="W28" s="201"/>
      <c r="X28" s="201"/>
      <c r="Y28" s="201"/>
      <c r="Z28" s="201"/>
      <c r="AA28" s="201"/>
      <c r="AB28" s="201"/>
      <c r="AC28" s="39" t="s">
        <v>55</v>
      </c>
      <c r="CM28" s="50" t="s">
        <v>97</v>
      </c>
      <c r="CN28" s="202" t="str">
        <f>IF('Biosolids Data'!BB53=0," ",'Biosolids Data'!BB53)</f>
        <v> </v>
      </c>
      <c r="CO28" s="202"/>
      <c r="CP28" s="202"/>
      <c r="CQ28" s="202"/>
      <c r="CR28" s="202"/>
      <c r="CS28" s="202"/>
      <c r="CT28" s="202"/>
      <c r="DA28" s="50" t="s">
        <v>55</v>
      </c>
    </row>
    <row r="30" ht="12.75">
      <c r="B30" s="53" t="s">
        <v>86</v>
      </c>
    </row>
    <row r="31" ht="12.75">
      <c r="B31" s="54" t="s">
        <v>56</v>
      </c>
    </row>
    <row r="32" spans="2:62" ht="12.75">
      <c r="B32" s="54" t="s">
        <v>57</v>
      </c>
      <c r="AZ32" s="204" t="str">
        <f>IF('Biosolids Data'!Q45=0," ",'Biosolids Data'!Q45)</f>
        <v> </v>
      </c>
      <c r="BA32" s="204"/>
      <c r="BB32" s="204"/>
      <c r="BC32" s="204"/>
      <c r="BD32" s="204"/>
      <c r="BE32" s="204"/>
      <c r="BF32" s="204"/>
      <c r="BG32" s="204"/>
      <c r="BH32" s="204"/>
      <c r="BI32" s="204"/>
      <c r="BJ32" s="49" t="s">
        <v>83</v>
      </c>
    </row>
    <row r="34" ht="12.75">
      <c r="B34" s="52" t="s">
        <v>58</v>
      </c>
    </row>
    <row r="35" ht="12.75">
      <c r="B35" s="55"/>
    </row>
    <row r="36" spans="2:61" ht="12.75">
      <c r="B36" s="56" t="s">
        <v>62</v>
      </c>
      <c r="BI36" s="56" t="s">
        <v>63</v>
      </c>
    </row>
    <row r="37" spans="2:104" ht="12.75">
      <c r="B37" s="39" t="s">
        <v>59</v>
      </c>
      <c r="BI37" s="39" t="s">
        <v>64</v>
      </c>
      <c r="CN37" s="203" t="str">
        <f>IF('Application Data'!AI21=0," ",BD20+31)</f>
        <v> </v>
      </c>
      <c r="CO37" s="203"/>
      <c r="CP37" s="203"/>
      <c r="CQ37" s="203"/>
      <c r="CR37" s="203"/>
      <c r="CS37" s="203"/>
      <c r="CT37" s="203"/>
      <c r="CU37" s="203"/>
      <c r="CV37" s="203"/>
      <c r="CW37" s="203"/>
      <c r="CX37" s="203"/>
      <c r="CY37" s="203"/>
      <c r="CZ37" s="203"/>
    </row>
    <row r="38" ht="12.75">
      <c r="B38" s="39" t="s">
        <v>60</v>
      </c>
    </row>
    <row r="39" spans="2:61" ht="12.75">
      <c r="B39" s="39" t="s">
        <v>61</v>
      </c>
      <c r="G39" s="203" t="str">
        <f>IF('Application Data'!AI21=0," ",BD20+((14/12)*365))</f>
        <v> </v>
      </c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BI39" s="39" t="s">
        <v>66</v>
      </c>
    </row>
    <row r="40" spans="61:85" ht="12.75">
      <c r="BI40" s="39" t="s">
        <v>65</v>
      </c>
      <c r="BU40" s="203" t="str">
        <f>IF('Application Data'!AI21=0," ",BD20+31)</f>
        <v> </v>
      </c>
      <c r="BV40" s="203"/>
      <c r="BW40" s="203"/>
      <c r="BX40" s="203"/>
      <c r="BY40" s="203"/>
      <c r="BZ40" s="203"/>
      <c r="CA40" s="203"/>
      <c r="CB40" s="203"/>
      <c r="CC40" s="203"/>
      <c r="CD40" s="203"/>
      <c r="CE40" s="203"/>
      <c r="CF40" s="203"/>
      <c r="CG40" s="203"/>
    </row>
    <row r="41" ht="12.75">
      <c r="B41" s="39" t="s">
        <v>130</v>
      </c>
    </row>
    <row r="42" spans="2:33" ht="12.75">
      <c r="B42" s="39" t="s">
        <v>67</v>
      </c>
      <c r="U42" s="203" t="str">
        <f>IF('Application Data'!AI21=0," ",IF('Application Data'!AI29="X",BD20+((38/12)*365),IF('Application Data'!AL29="X",BD20+((20/12)*365)," ")))</f>
        <v> </v>
      </c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</row>
    <row r="43" ht="12.75">
      <c r="BI43" s="53" t="s">
        <v>70</v>
      </c>
    </row>
    <row r="44" spans="2:61" ht="12.75">
      <c r="B44" s="39" t="s">
        <v>68</v>
      </c>
      <c r="BI44" s="39" t="s">
        <v>122</v>
      </c>
    </row>
    <row r="45" spans="2:85" ht="12.75">
      <c r="B45" s="39" t="s">
        <v>69</v>
      </c>
      <c r="AM45" s="203" t="str">
        <f>IF('Application Data'!AI21=0," ",BD20+31)</f>
        <v> </v>
      </c>
      <c r="AN45" s="203"/>
      <c r="AO45" s="203"/>
      <c r="AP45" s="203"/>
      <c r="AQ45" s="203"/>
      <c r="AR45" s="203"/>
      <c r="AS45" s="203"/>
      <c r="AT45" s="203"/>
      <c r="AU45" s="203"/>
      <c r="AV45" s="203"/>
      <c r="AW45" s="203"/>
      <c r="AX45" s="203"/>
      <c r="AY45" s="203"/>
      <c r="BI45" s="39" t="s">
        <v>65</v>
      </c>
      <c r="BU45" s="203" t="str">
        <f>IF('Application Data'!AI21=0," ",BD20+365)</f>
        <v> </v>
      </c>
      <c r="BV45" s="203"/>
      <c r="BW45" s="203"/>
      <c r="BX45" s="203"/>
      <c r="BY45" s="203"/>
      <c r="BZ45" s="203"/>
      <c r="CA45" s="203"/>
      <c r="CB45" s="203"/>
      <c r="CC45" s="203"/>
      <c r="CD45" s="203"/>
      <c r="CE45" s="203"/>
      <c r="CF45" s="203"/>
      <c r="CG45" s="203"/>
    </row>
    <row r="47" spans="2:67" ht="12.75">
      <c r="B47" s="39" t="s">
        <v>71</v>
      </c>
      <c r="BC47" s="203" t="str">
        <f>IF('Application Data'!AI21=0," ",IF('Application Data'!L13="X",BD20+365,IF('Application Data'!O13="X",BD20+31," ")))</f>
        <v> </v>
      </c>
      <c r="BD47" s="203"/>
      <c r="BE47" s="203"/>
      <c r="BF47" s="203"/>
      <c r="BG47" s="203"/>
      <c r="BH47" s="203"/>
      <c r="BI47" s="203"/>
      <c r="BJ47" s="203"/>
      <c r="BK47" s="203"/>
      <c r="BL47" s="203"/>
      <c r="BM47" s="203"/>
      <c r="BN47" s="203"/>
      <c r="BO47" s="203"/>
    </row>
    <row r="49" spans="2:106" ht="12.75">
      <c r="B49" s="39" t="s">
        <v>72</v>
      </c>
      <c r="Q49" s="201">
        <f>T('Application Data'!L23:V23)</f>
      </c>
      <c r="R49" s="201"/>
      <c r="S49" s="201"/>
      <c r="T49" s="201"/>
      <c r="U49" s="201"/>
      <c r="V49" s="201"/>
      <c r="W49" s="201"/>
      <c r="X49" s="201"/>
      <c r="Y49" s="201"/>
      <c r="Z49" s="201"/>
      <c r="AA49" s="201"/>
      <c r="AB49" s="201"/>
      <c r="AC49" s="201"/>
      <c r="AD49" s="201"/>
      <c r="AE49" s="201"/>
      <c r="AF49" s="201"/>
      <c r="AG49" s="201"/>
      <c r="AH49" s="201"/>
      <c r="AI49" s="201"/>
      <c r="AJ49" s="201"/>
      <c r="AK49" s="201"/>
      <c r="AL49" s="201"/>
      <c r="AM49" s="201"/>
      <c r="AN49" s="201"/>
      <c r="AO49" s="201"/>
      <c r="AP49" s="201"/>
      <c r="AQ49" s="201"/>
      <c r="AR49" s="201"/>
      <c r="AS49" s="201"/>
      <c r="AT49" s="201"/>
      <c r="AU49" s="201"/>
      <c r="AV49" s="201"/>
      <c r="AW49" s="201"/>
      <c r="AX49" s="201"/>
      <c r="AY49" s="201"/>
      <c r="AZ49" s="201"/>
      <c r="BA49" s="201"/>
      <c r="BB49" s="201"/>
      <c r="BC49" s="201"/>
      <c r="BD49" s="201"/>
      <c r="BE49" s="201"/>
      <c r="BF49" s="201"/>
      <c r="BG49" s="201"/>
      <c r="BH49" s="201"/>
      <c r="BI49" s="201"/>
      <c r="BJ49" s="201"/>
      <c r="BK49" s="201"/>
      <c r="BZ49" s="50" t="s">
        <v>98</v>
      </c>
      <c r="CA49" s="201">
        <f>T('Application Data'!L25:V25)</f>
      </c>
      <c r="CB49" s="201"/>
      <c r="CC49" s="201"/>
      <c r="CD49" s="201"/>
      <c r="CE49" s="201"/>
      <c r="CF49" s="201"/>
      <c r="CG49" s="201"/>
      <c r="CH49" s="201"/>
      <c r="CI49" s="201"/>
      <c r="CJ49" s="201"/>
      <c r="CK49" s="201"/>
      <c r="CL49" s="201"/>
      <c r="CM49" s="201"/>
      <c r="CN49" s="201"/>
      <c r="CO49" s="201"/>
      <c r="CP49" s="201"/>
      <c r="CQ49" s="201"/>
      <c r="CR49" s="201"/>
      <c r="CS49" s="201"/>
      <c r="CT49" s="201"/>
      <c r="CU49" s="201"/>
      <c r="CV49" s="201"/>
      <c r="CW49" s="201"/>
      <c r="CX49" s="201"/>
      <c r="CY49" s="201"/>
      <c r="CZ49" s="201"/>
      <c r="DA49" s="201"/>
      <c r="DB49" s="201"/>
    </row>
    <row r="51" spans="2:106" ht="12.75">
      <c r="B51" s="39" t="s">
        <v>73</v>
      </c>
      <c r="P51" s="201">
        <f>T('Application Data'!AI31)</f>
      </c>
      <c r="Q51" s="201"/>
      <c r="R51" s="201"/>
      <c r="S51" s="201"/>
      <c r="T51" s="201"/>
      <c r="U51" s="201"/>
      <c r="V51" s="201"/>
      <c r="W51" s="201"/>
      <c r="X51" s="201"/>
      <c r="Y51" s="201"/>
      <c r="Z51" s="201"/>
      <c r="AA51" s="201"/>
      <c r="AB51" s="201"/>
      <c r="AC51" s="201"/>
      <c r="AD51" s="201"/>
      <c r="AE51" s="201"/>
      <c r="AF51" s="201"/>
      <c r="AG51" s="201"/>
      <c r="AH51" s="201"/>
      <c r="AI51" s="201"/>
      <c r="AJ51" s="201"/>
      <c r="AK51" s="201"/>
      <c r="AL51" s="201"/>
      <c r="AM51" s="201"/>
      <c r="AN51" s="201"/>
      <c r="AO51" s="201"/>
      <c r="AP51" s="201"/>
      <c r="AQ51" s="201"/>
      <c r="AR51" s="201"/>
      <c r="AS51" s="201"/>
      <c r="AT51" s="201"/>
      <c r="AU51" s="201"/>
      <c r="AV51" s="201"/>
      <c r="AW51" s="201"/>
      <c r="AX51" s="201"/>
      <c r="AY51" s="201"/>
      <c r="AZ51" s="201"/>
      <c r="BA51" s="201"/>
      <c r="BB51" s="201"/>
      <c r="BC51" s="201"/>
      <c r="BD51" s="201"/>
      <c r="BE51" s="201"/>
      <c r="BF51" s="201"/>
      <c r="BG51" s="201"/>
      <c r="BH51" s="201"/>
      <c r="BI51" s="201"/>
      <c r="BJ51" s="201"/>
      <c r="BK51" s="201"/>
      <c r="BZ51" s="50" t="s">
        <v>98</v>
      </c>
      <c r="CA51" s="201">
        <f>T('Application Data'!AI33)</f>
      </c>
      <c r="CB51" s="201"/>
      <c r="CC51" s="201"/>
      <c r="CD51" s="201"/>
      <c r="CE51" s="201"/>
      <c r="CF51" s="201"/>
      <c r="CG51" s="201"/>
      <c r="CH51" s="201"/>
      <c r="CI51" s="201"/>
      <c r="CJ51" s="201"/>
      <c r="CK51" s="201"/>
      <c r="CL51" s="201"/>
      <c r="CM51" s="201"/>
      <c r="CN51" s="201"/>
      <c r="CO51" s="201"/>
      <c r="CP51" s="201"/>
      <c r="CQ51" s="201"/>
      <c r="CR51" s="201"/>
      <c r="CS51" s="201"/>
      <c r="CT51" s="201"/>
      <c r="CU51" s="201"/>
      <c r="CV51" s="201"/>
      <c r="CW51" s="201"/>
      <c r="CX51" s="201"/>
      <c r="CY51" s="201"/>
      <c r="CZ51" s="201"/>
      <c r="DA51" s="201"/>
      <c r="DB51" s="201"/>
    </row>
    <row r="53" spans="1:106" ht="15.75">
      <c r="A53" s="46" t="s">
        <v>74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8"/>
    </row>
    <row r="54" s="58" customFormat="1" ht="15.75">
      <c r="A54" s="57"/>
    </row>
    <row r="55" spans="2:104" ht="12.75">
      <c r="B55" s="53" t="s">
        <v>75</v>
      </c>
      <c r="H55" s="201" t="str">
        <f>IF('Biosolids Data'!AR7=0," ",'Biosolids Data'!AR7)</f>
        <v> </v>
      </c>
      <c r="I55" s="201"/>
      <c r="J55" s="201"/>
      <c r="K55" s="201"/>
      <c r="L55" s="201"/>
      <c r="M55" s="201"/>
      <c r="N55" s="201"/>
      <c r="O55" s="201"/>
      <c r="P55" s="201"/>
      <c r="Q55" s="201"/>
      <c r="R55" s="59" t="s">
        <v>0</v>
      </c>
      <c r="AJ55" s="51" t="s">
        <v>99</v>
      </c>
      <c r="AK55" s="201" t="str">
        <f>IF('Biosolids Data'!AR9=0," ",'Biosolids Data'!AR9)</f>
        <v> </v>
      </c>
      <c r="AL55" s="201"/>
      <c r="AM55" s="201"/>
      <c r="AN55" s="201"/>
      <c r="AO55" s="201"/>
      <c r="AP55" s="201"/>
      <c r="AQ55" s="201"/>
      <c r="AR55" s="201"/>
      <c r="AS55" s="201"/>
      <c r="AT55" s="201"/>
      <c r="AU55" s="59" t="s">
        <v>0</v>
      </c>
      <c r="BK55" s="51" t="s">
        <v>100</v>
      </c>
      <c r="BL55" s="202" t="str">
        <f>IF('Biosolids Data'!AR7=0," ",'Farmer Info Sheet'!H55-'Farmer Info Sheet'!AK55)</f>
        <v> </v>
      </c>
      <c r="BM55" s="202"/>
      <c r="BN55" s="202"/>
      <c r="BO55" s="202"/>
      <c r="BP55" s="202"/>
      <c r="BQ55" s="202"/>
      <c r="BR55" s="202"/>
      <c r="BS55" s="202"/>
      <c r="BT55" s="202"/>
      <c r="BU55" s="202"/>
      <c r="BV55" s="59" t="s">
        <v>0</v>
      </c>
      <c r="CO55" s="51" t="s">
        <v>101</v>
      </c>
      <c r="CP55" s="202" t="str">
        <f>IF('Biosolids Data'!AR5=0," ",'Biosolids Data'!AR5)</f>
        <v> </v>
      </c>
      <c r="CQ55" s="202"/>
      <c r="CR55" s="202"/>
      <c r="CS55" s="202"/>
      <c r="CT55" s="202"/>
      <c r="CU55" s="202"/>
      <c r="CV55" s="202"/>
      <c r="CW55" s="202"/>
      <c r="CX55" s="202"/>
      <c r="CY55" s="202"/>
      <c r="CZ55" s="59" t="s">
        <v>0</v>
      </c>
    </row>
    <row r="57" spans="2:101" ht="12.75">
      <c r="B57" s="53" t="s">
        <v>76</v>
      </c>
      <c r="AF57" s="202"/>
      <c r="AG57" s="202"/>
      <c r="AH57" s="202"/>
      <c r="AI57" s="202"/>
      <c r="AJ57" s="202"/>
      <c r="AK57" s="202"/>
      <c r="AL57" s="202"/>
      <c r="AM57" s="202"/>
      <c r="AN57" s="202"/>
      <c r="AO57" s="202"/>
      <c r="AP57" s="202"/>
      <c r="AQ57" s="202"/>
      <c r="AR57" s="202"/>
      <c r="AS57" s="53" t="s">
        <v>77</v>
      </c>
      <c r="BD57" s="53" t="s">
        <v>78</v>
      </c>
      <c r="CI57" s="51" t="s">
        <v>102</v>
      </c>
      <c r="CJ57" s="202" t="str">
        <f>IF('Application Data'!AI23=0," ",('Biosolids Data'!Q43/'Biosolids Data'!Q37))</f>
        <v> </v>
      </c>
      <c r="CK57" s="202"/>
      <c r="CL57" s="202"/>
      <c r="CM57" s="202"/>
      <c r="CN57" s="202"/>
      <c r="CO57" s="202"/>
      <c r="CP57" s="202"/>
      <c r="CQ57" s="202"/>
      <c r="CR57" s="202"/>
      <c r="CS57" s="202"/>
      <c r="CT57" s="202"/>
      <c r="CU57" s="202"/>
      <c r="CV57" s="202"/>
      <c r="CW57" s="53" t="s">
        <v>77</v>
      </c>
    </row>
    <row r="59" spans="2:106" ht="12.75">
      <c r="B59" s="39" t="s">
        <v>79</v>
      </c>
      <c r="BB59" s="201">
        <f>T('Application Data'!L19:V19)</f>
      </c>
      <c r="BC59" s="201"/>
      <c r="BD59" s="201"/>
      <c r="BE59" s="201"/>
      <c r="BF59" s="201"/>
      <c r="BG59" s="201"/>
      <c r="BH59" s="201"/>
      <c r="BI59" s="201"/>
      <c r="BJ59" s="201"/>
      <c r="BK59" s="201"/>
      <c r="BL59" s="201"/>
      <c r="BM59" s="201"/>
      <c r="BN59" s="201"/>
      <c r="BO59" s="201"/>
      <c r="BP59" s="201"/>
      <c r="BQ59" s="201"/>
      <c r="BR59" s="201"/>
      <c r="BS59" s="201"/>
      <c r="BT59" s="201"/>
      <c r="BU59" s="201"/>
      <c r="BV59" s="201"/>
      <c r="BW59" s="201"/>
      <c r="BX59" s="201"/>
      <c r="BY59" s="201"/>
      <c r="BZ59" s="201"/>
      <c r="CA59" s="201"/>
      <c r="CB59" s="201"/>
      <c r="CC59" s="201"/>
      <c r="CD59" s="201"/>
      <c r="CE59" s="201"/>
      <c r="CF59" s="201"/>
      <c r="CG59" s="201"/>
      <c r="CH59" s="201"/>
      <c r="CI59" s="201"/>
      <c r="CJ59" s="201"/>
      <c r="CK59" s="201"/>
      <c r="CL59" s="201"/>
      <c r="CM59" s="201"/>
      <c r="CN59" s="201"/>
      <c r="CO59" s="201"/>
      <c r="CP59" s="201"/>
      <c r="CQ59" s="201"/>
      <c r="CR59" s="201"/>
      <c r="CS59" s="201"/>
      <c r="CT59" s="201"/>
      <c r="CU59" s="201"/>
      <c r="CV59" s="201"/>
      <c r="CW59" s="201"/>
      <c r="CX59" s="201"/>
      <c r="CY59" s="201"/>
      <c r="CZ59" s="201"/>
      <c r="DA59" s="201"/>
      <c r="DB59" s="201"/>
    </row>
    <row r="61" spans="2:106" ht="12.75">
      <c r="B61" s="39" t="s">
        <v>80</v>
      </c>
      <c r="BG61" s="201">
        <f>T('Application Data'!L21:V21)</f>
      </c>
      <c r="BH61" s="201"/>
      <c r="BI61" s="201"/>
      <c r="BJ61" s="201"/>
      <c r="BK61" s="201"/>
      <c r="BL61" s="201"/>
      <c r="BM61" s="201"/>
      <c r="BN61" s="201"/>
      <c r="BO61" s="201"/>
      <c r="BP61" s="201"/>
      <c r="BQ61" s="201"/>
      <c r="BR61" s="201"/>
      <c r="BS61" s="201"/>
      <c r="BT61" s="201"/>
      <c r="BU61" s="201"/>
      <c r="BV61" s="201"/>
      <c r="BW61" s="201"/>
      <c r="BX61" s="201"/>
      <c r="BY61" s="201"/>
      <c r="BZ61" s="201"/>
      <c r="CA61" s="201"/>
      <c r="CB61" s="201"/>
      <c r="CC61" s="201"/>
      <c r="CD61" s="201"/>
      <c r="CE61" s="201"/>
      <c r="CF61" s="201"/>
      <c r="CG61" s="201"/>
      <c r="CH61" s="201"/>
      <c r="CI61" s="201"/>
      <c r="CJ61" s="201"/>
      <c r="CK61" s="201"/>
      <c r="CL61" s="201"/>
      <c r="CM61" s="201"/>
      <c r="CN61" s="201"/>
      <c r="CO61" s="201"/>
      <c r="CP61" s="201"/>
      <c r="CQ61" s="201"/>
      <c r="CR61" s="201"/>
      <c r="CS61" s="201"/>
      <c r="CT61" s="201"/>
      <c r="CU61" s="201"/>
      <c r="CV61" s="201"/>
      <c r="CW61" s="201"/>
      <c r="CX61" s="201"/>
      <c r="CY61" s="201"/>
      <c r="CZ61" s="201"/>
      <c r="DA61" s="201"/>
      <c r="DB61" s="201"/>
    </row>
  </sheetData>
  <sheetProtection password="CE28" sheet="1" objects="1" scenarios="1" selectLockedCells="1"/>
  <mergeCells count="44">
    <mergeCell ref="A1:DB1"/>
    <mergeCell ref="CA4:CV4"/>
    <mergeCell ref="AY3:BZ5"/>
    <mergeCell ref="CN28:CT28"/>
    <mergeCell ref="BN9:DB9"/>
    <mergeCell ref="H9:BA9"/>
    <mergeCell ref="AM11:BA11"/>
    <mergeCell ref="BR11:CC11"/>
    <mergeCell ref="CQ11:DB11"/>
    <mergeCell ref="M11:AC11"/>
    <mergeCell ref="AU13:BN13"/>
    <mergeCell ref="CI13:DB13"/>
    <mergeCell ref="Q24:AB24"/>
    <mergeCell ref="S26:AB26"/>
    <mergeCell ref="CN24:CT24"/>
    <mergeCell ref="CN26:CT26"/>
    <mergeCell ref="L13:AC13"/>
    <mergeCell ref="AT15:BD15"/>
    <mergeCell ref="G39:S39"/>
    <mergeCell ref="AZ32:BI32"/>
    <mergeCell ref="AD18:AU18"/>
    <mergeCell ref="V20:AH20"/>
    <mergeCell ref="BD20:BP20"/>
    <mergeCell ref="CJ20:DB20"/>
    <mergeCell ref="Q28:AB28"/>
    <mergeCell ref="BU18:CP18"/>
    <mergeCell ref="P51:BK51"/>
    <mergeCell ref="AM45:AY45"/>
    <mergeCell ref="CA49:DB49"/>
    <mergeCell ref="CA51:DB51"/>
    <mergeCell ref="CN37:CZ37"/>
    <mergeCell ref="BU40:CG40"/>
    <mergeCell ref="BC47:BO47"/>
    <mergeCell ref="Q49:BK49"/>
    <mergeCell ref="BU45:CG45"/>
    <mergeCell ref="U42:AG42"/>
    <mergeCell ref="H55:Q55"/>
    <mergeCell ref="AK55:AT55"/>
    <mergeCell ref="BL55:BU55"/>
    <mergeCell ref="BB59:DB59"/>
    <mergeCell ref="BG61:DB61"/>
    <mergeCell ref="CP55:CY55"/>
    <mergeCell ref="AF57:AR57"/>
    <mergeCell ref="CJ57:CV57"/>
  </mergeCells>
  <printOptions/>
  <pageMargins left="0" right="0" top="0" bottom="0" header="0" footer="0"/>
  <pageSetup fitToHeight="1" fitToWidth="1" horizontalDpi="600" verticalDpi="600" orientation="portrait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9"/>
  <sheetViews>
    <sheetView showGridLines="0" showRowColHeaders="0" zoomScale="125" zoomScaleNormal="125" zoomScalePageLayoutView="0" workbookViewId="0" topLeftCell="A1">
      <selection activeCell="U26" sqref="U26"/>
    </sheetView>
  </sheetViews>
  <sheetFormatPr defaultColWidth="1.57421875" defaultRowHeight="12.75"/>
  <cols>
    <col min="1" max="4" width="1.57421875" style="0" customWidth="1"/>
    <col min="5" max="5" width="1.57421875" style="103" customWidth="1"/>
  </cols>
  <sheetData>
    <row r="1" spans="1:57" ht="12.75">
      <c r="A1" s="228" t="s">
        <v>186</v>
      </c>
      <c r="B1" s="229"/>
      <c r="C1" s="229"/>
      <c r="D1" s="229"/>
      <c r="E1" s="229"/>
      <c r="F1" s="229"/>
      <c r="G1" s="232">
        <f>T('Application Data'!L5)</f>
      </c>
      <c r="H1" s="232"/>
      <c r="I1" s="232"/>
      <c r="J1" s="232"/>
      <c r="K1" s="232"/>
      <c r="L1" s="232"/>
      <c r="M1" s="232"/>
      <c r="N1" s="232"/>
      <c r="O1" s="232"/>
      <c r="P1" s="232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20"/>
      <c r="AK1" s="101"/>
      <c r="AL1" s="101"/>
      <c r="AM1" s="236" t="s">
        <v>143</v>
      </c>
      <c r="AN1" s="236"/>
      <c r="AO1" s="236"/>
      <c r="AP1" s="236"/>
      <c r="AQ1" s="236"/>
      <c r="AR1" s="236"/>
      <c r="AS1" s="236"/>
      <c r="AT1" s="236"/>
      <c r="AU1" s="236"/>
      <c r="AV1" s="236"/>
      <c r="AW1" s="236"/>
      <c r="AX1" s="236"/>
      <c r="AY1" s="236"/>
      <c r="AZ1" s="236"/>
      <c r="BA1" s="236"/>
      <c r="BB1" s="236"/>
      <c r="BC1" s="236"/>
      <c r="BD1" s="101"/>
      <c r="BE1" s="102"/>
    </row>
    <row r="2" spans="1:57" ht="10.5" customHeight="1">
      <c r="A2" s="230"/>
      <c r="B2" s="231"/>
      <c r="C2" s="231"/>
      <c r="D2" s="231"/>
      <c r="E2" s="231"/>
      <c r="F2" s="231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5"/>
      <c r="AK2" s="103"/>
      <c r="AL2" s="103"/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237"/>
      <c r="AX2" s="237"/>
      <c r="AY2" s="237"/>
      <c r="AZ2" s="237"/>
      <c r="BA2" s="237"/>
      <c r="BB2" s="237"/>
      <c r="BC2" s="237"/>
      <c r="BD2" s="103"/>
      <c r="BE2" s="104"/>
    </row>
    <row r="3" spans="1:57" ht="12.75">
      <c r="A3" s="105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6" t="s">
        <v>140</v>
      </c>
      <c r="V3" s="223" t="str">
        <f>IF('Application Data'!AI5=0," ",'Application Data'!AI5)</f>
        <v> </v>
      </c>
      <c r="W3" s="223"/>
      <c r="X3" s="223"/>
      <c r="Y3" s="223"/>
      <c r="Z3" s="223"/>
      <c r="AA3" s="223"/>
      <c r="AB3" s="223"/>
      <c r="AC3" s="103"/>
      <c r="AD3" s="103"/>
      <c r="AE3" s="103"/>
      <c r="AF3" s="103"/>
      <c r="AG3" s="103"/>
      <c r="AH3" s="103"/>
      <c r="AI3" s="103"/>
      <c r="AJ3" s="105"/>
      <c r="AK3" s="103"/>
      <c r="AL3" s="103"/>
      <c r="AM3" s="238">
        <f>T('Biosolids Data'!AZ5)</f>
      </c>
      <c r="AN3" s="239"/>
      <c r="AO3" s="239"/>
      <c r="AP3" s="239"/>
      <c r="AQ3" s="239"/>
      <c r="AR3" s="239"/>
      <c r="AS3" s="239"/>
      <c r="AT3" s="239"/>
      <c r="AU3" s="239"/>
      <c r="AV3" s="239"/>
      <c r="AW3" s="239"/>
      <c r="AX3" s="239"/>
      <c r="AY3" s="239"/>
      <c r="AZ3" s="239"/>
      <c r="BA3" s="239"/>
      <c r="BB3" s="239"/>
      <c r="BC3" s="240"/>
      <c r="BD3" s="103"/>
      <c r="BE3" s="104"/>
    </row>
    <row r="4" spans="1:57" ht="3" customHeight="1">
      <c r="A4" s="105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6"/>
      <c r="V4" s="107"/>
      <c r="W4" s="107"/>
      <c r="X4" s="107"/>
      <c r="Y4" s="107"/>
      <c r="Z4" s="107"/>
      <c r="AA4" s="107"/>
      <c r="AB4" s="107"/>
      <c r="AC4" s="103"/>
      <c r="AD4" s="103"/>
      <c r="AE4" s="103"/>
      <c r="AF4" s="103"/>
      <c r="AG4" s="103"/>
      <c r="AH4" s="103"/>
      <c r="AI4" s="103"/>
      <c r="AJ4" s="105"/>
      <c r="AK4" s="103"/>
      <c r="AL4" s="103"/>
      <c r="AM4" s="241"/>
      <c r="AN4" s="242"/>
      <c r="AO4" s="242"/>
      <c r="AP4" s="242"/>
      <c r="AQ4" s="242"/>
      <c r="AR4" s="242"/>
      <c r="AS4" s="242"/>
      <c r="AT4" s="242"/>
      <c r="AU4" s="242"/>
      <c r="AV4" s="242"/>
      <c r="AW4" s="242"/>
      <c r="AX4" s="242"/>
      <c r="AY4" s="242"/>
      <c r="AZ4" s="242"/>
      <c r="BA4" s="242"/>
      <c r="BB4" s="242"/>
      <c r="BC4" s="243"/>
      <c r="BD4" s="103"/>
      <c r="BE4" s="104"/>
    </row>
    <row r="5" spans="1:57" ht="12.75">
      <c r="A5" s="105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6" t="s">
        <v>156</v>
      </c>
      <c r="V5" s="234" t="str">
        <f>IF('Application Data'!AI19=0," ",'Application Data'!AI19)</f>
        <v> </v>
      </c>
      <c r="W5" s="223"/>
      <c r="X5" s="223"/>
      <c r="Y5" s="223"/>
      <c r="Z5" s="223"/>
      <c r="AA5" s="223"/>
      <c r="AB5" s="223"/>
      <c r="AC5" s="103"/>
      <c r="AD5" s="103"/>
      <c r="AE5" s="103"/>
      <c r="AF5" s="103"/>
      <c r="AG5" s="103"/>
      <c r="AH5" s="103"/>
      <c r="AI5" s="103"/>
      <c r="AJ5" s="105"/>
      <c r="AK5" s="103"/>
      <c r="AL5" s="103"/>
      <c r="AM5" s="244"/>
      <c r="AN5" s="245"/>
      <c r="AO5" s="245"/>
      <c r="AP5" s="245"/>
      <c r="AQ5" s="245"/>
      <c r="AR5" s="245"/>
      <c r="AS5" s="245"/>
      <c r="AT5" s="245"/>
      <c r="AU5" s="245"/>
      <c r="AV5" s="245"/>
      <c r="AW5" s="245"/>
      <c r="AX5" s="245"/>
      <c r="AY5" s="245"/>
      <c r="AZ5" s="245"/>
      <c r="BA5" s="245"/>
      <c r="BB5" s="245"/>
      <c r="BC5" s="246"/>
      <c r="BD5" s="103"/>
      <c r="BE5" s="104"/>
    </row>
    <row r="6" spans="1:57" ht="3" customHeight="1">
      <c r="A6" s="105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6"/>
      <c r="V6" s="107"/>
      <c r="W6" s="107"/>
      <c r="X6" s="107"/>
      <c r="Y6" s="107"/>
      <c r="Z6" s="107"/>
      <c r="AA6" s="107"/>
      <c r="AB6" s="107"/>
      <c r="AC6" s="103"/>
      <c r="AD6" s="103"/>
      <c r="AE6" s="103"/>
      <c r="AF6" s="103"/>
      <c r="AG6" s="103"/>
      <c r="AH6" s="103"/>
      <c r="AI6" s="103"/>
      <c r="AJ6" s="105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4"/>
    </row>
    <row r="7" spans="1:57" ht="12.75">
      <c r="A7" s="105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6" t="s">
        <v>145</v>
      </c>
      <c r="V7" s="234" t="str">
        <f>IF('Application Data'!AI21=0," ",'Application Data'!AI21)</f>
        <v> </v>
      </c>
      <c r="W7" s="223"/>
      <c r="X7" s="223"/>
      <c r="Y7" s="223"/>
      <c r="Z7" s="223"/>
      <c r="AA7" s="223"/>
      <c r="AB7" s="223"/>
      <c r="AC7" s="103"/>
      <c r="AD7" s="103"/>
      <c r="AE7" s="103"/>
      <c r="AF7" s="103"/>
      <c r="AG7" s="103"/>
      <c r="AH7" s="103"/>
      <c r="AI7" s="103"/>
      <c r="AJ7" s="105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6" t="s">
        <v>157</v>
      </c>
      <c r="BA7" s="224" t="str">
        <f>IF('Biosolids Data'!AR5=0," ",'Biosolids Data'!AR5)</f>
        <v> </v>
      </c>
      <c r="BB7" s="224"/>
      <c r="BC7" s="224"/>
      <c r="BD7" s="224"/>
      <c r="BE7" s="227"/>
    </row>
    <row r="8" spans="1:57" ht="3" customHeight="1">
      <c r="A8" s="105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6"/>
      <c r="V8" s="107"/>
      <c r="W8" s="107"/>
      <c r="X8" s="107"/>
      <c r="Y8" s="107"/>
      <c r="Z8" s="107"/>
      <c r="AA8" s="107"/>
      <c r="AB8" s="107"/>
      <c r="AC8" s="103"/>
      <c r="AD8" s="103"/>
      <c r="AE8" s="103"/>
      <c r="AF8" s="103"/>
      <c r="AG8" s="103"/>
      <c r="AH8" s="103"/>
      <c r="AI8" s="103"/>
      <c r="AJ8" s="105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6"/>
      <c r="BA8" s="107"/>
      <c r="BB8" s="107"/>
      <c r="BC8" s="107"/>
      <c r="BD8" s="107"/>
      <c r="BE8" s="108"/>
    </row>
    <row r="9" spans="1:57" ht="12.75">
      <c r="A9" s="105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6" t="s">
        <v>212</v>
      </c>
      <c r="V9" s="235" t="str">
        <f>IF('Application Data'!AI23=0," ",'Application Data'!AI23)</f>
        <v> </v>
      </c>
      <c r="W9" s="223"/>
      <c r="X9" s="223"/>
      <c r="Y9" s="223"/>
      <c r="Z9" s="223"/>
      <c r="AA9" s="223"/>
      <c r="AB9" s="223"/>
      <c r="AC9" s="103"/>
      <c r="AD9" s="103"/>
      <c r="AE9" s="103"/>
      <c r="AF9" s="103"/>
      <c r="AG9" s="103"/>
      <c r="AH9" s="103"/>
      <c r="AI9" s="103"/>
      <c r="AJ9" s="105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6" t="s">
        <v>158</v>
      </c>
      <c r="BA9" s="223" t="str">
        <f>IF('Biosolids Data'!AR7=0," ",'Biosolids Data'!AR7)</f>
        <v> </v>
      </c>
      <c r="BB9" s="223"/>
      <c r="BC9" s="223"/>
      <c r="BD9" s="223"/>
      <c r="BE9" s="226"/>
    </row>
    <row r="10" spans="1:57" ht="3" customHeight="1">
      <c r="A10" s="105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6"/>
      <c r="V10" s="107"/>
      <c r="W10" s="107"/>
      <c r="X10" s="107"/>
      <c r="Y10" s="107"/>
      <c r="Z10" s="107"/>
      <c r="AA10" s="107"/>
      <c r="AB10" s="107"/>
      <c r="AC10" s="103"/>
      <c r="AD10" s="103"/>
      <c r="AE10" s="103"/>
      <c r="AF10" s="103"/>
      <c r="AG10" s="103"/>
      <c r="AH10" s="103"/>
      <c r="AI10" s="103"/>
      <c r="AJ10" s="105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6"/>
      <c r="BA10" s="107"/>
      <c r="BB10" s="107"/>
      <c r="BC10" s="107"/>
      <c r="BD10" s="107"/>
      <c r="BE10" s="108"/>
    </row>
    <row r="11" spans="1:57" ht="12.75">
      <c r="A11" s="105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6" t="s">
        <v>146</v>
      </c>
      <c r="V11" s="223" t="str">
        <f>IF('Application Data'!AI25=0," ",'Application Data'!AI25)</f>
        <v> </v>
      </c>
      <c r="W11" s="223"/>
      <c r="X11" s="223"/>
      <c r="Y11" s="223"/>
      <c r="Z11" s="223"/>
      <c r="AA11" s="223"/>
      <c r="AB11" s="223"/>
      <c r="AC11" s="103"/>
      <c r="AD11" s="103"/>
      <c r="AE11" s="103"/>
      <c r="AF11" s="103"/>
      <c r="AG11" s="103"/>
      <c r="AH11" s="103"/>
      <c r="AI11" s="103"/>
      <c r="AJ11" s="105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6" t="s">
        <v>159</v>
      </c>
      <c r="BA11" s="223" t="str">
        <f>IF('Biosolids Data'!AR9=0," ",'Biosolids Data'!AR9)</f>
        <v> </v>
      </c>
      <c r="BB11" s="223"/>
      <c r="BC11" s="223"/>
      <c r="BD11" s="223"/>
      <c r="BE11" s="226"/>
    </row>
    <row r="12" spans="1:57" ht="3" customHeight="1">
      <c r="A12" s="105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6"/>
      <c r="V12" s="107"/>
      <c r="W12" s="107"/>
      <c r="X12" s="107"/>
      <c r="Y12" s="107"/>
      <c r="Z12" s="107"/>
      <c r="AA12" s="107"/>
      <c r="AB12" s="107"/>
      <c r="AC12" s="103"/>
      <c r="AD12" s="103"/>
      <c r="AE12" s="103"/>
      <c r="AF12" s="103"/>
      <c r="AG12" s="103"/>
      <c r="AH12" s="103"/>
      <c r="AI12" s="103"/>
      <c r="AJ12" s="105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6"/>
      <c r="BA12" s="107"/>
      <c r="BB12" s="107"/>
      <c r="BC12" s="107"/>
      <c r="BD12" s="107"/>
      <c r="BE12" s="108"/>
    </row>
    <row r="13" spans="1:57" ht="12.75">
      <c r="A13" s="105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6" t="s">
        <v>147</v>
      </c>
      <c r="V13" s="223">
        <f>T('Application Data'!AI27)</f>
      </c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I13" s="103"/>
      <c r="AJ13" s="105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6" t="s">
        <v>160</v>
      </c>
      <c r="BA13" s="223" t="str">
        <f>IF('Biosolids Data'!AR11=0," ",'Biosolids Data'!AR11)</f>
        <v> </v>
      </c>
      <c r="BB13" s="223"/>
      <c r="BC13" s="223"/>
      <c r="BD13" s="223"/>
      <c r="BE13" s="226"/>
    </row>
    <row r="14" spans="1:57" ht="3" customHeight="1">
      <c r="A14" s="105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6"/>
      <c r="V14" s="107"/>
      <c r="W14" s="107"/>
      <c r="X14" s="107"/>
      <c r="Y14" s="107"/>
      <c r="Z14" s="107"/>
      <c r="AA14" s="107"/>
      <c r="AB14" s="107"/>
      <c r="AC14" s="103"/>
      <c r="AD14" s="103"/>
      <c r="AE14" s="103"/>
      <c r="AF14" s="103"/>
      <c r="AG14" s="103"/>
      <c r="AH14" s="103"/>
      <c r="AI14" s="103"/>
      <c r="AJ14" s="105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6"/>
      <c r="BA14" s="107"/>
      <c r="BB14" s="107"/>
      <c r="BC14" s="107"/>
      <c r="BD14" s="107"/>
      <c r="BE14" s="108"/>
    </row>
    <row r="15" spans="1:57" ht="12.75">
      <c r="A15" s="105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6" t="s">
        <v>148</v>
      </c>
      <c r="V15" s="223">
        <f>T('Application Data'!AI31)</f>
      </c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103"/>
      <c r="AJ15" s="105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6" t="s">
        <v>161</v>
      </c>
      <c r="BA15" s="223" t="str">
        <f>IF('Biosolids Data'!AR13=0," ",'Biosolids Data'!AR13)</f>
        <v> </v>
      </c>
      <c r="BB15" s="223"/>
      <c r="BC15" s="223"/>
      <c r="BD15" s="223"/>
      <c r="BE15" s="226"/>
    </row>
    <row r="16" spans="1:57" ht="3" customHeight="1">
      <c r="A16" s="105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6"/>
      <c r="V16" s="107"/>
      <c r="W16" s="107"/>
      <c r="X16" s="107"/>
      <c r="Y16" s="107"/>
      <c r="Z16" s="107"/>
      <c r="AA16" s="107"/>
      <c r="AB16" s="107"/>
      <c r="AC16" s="103"/>
      <c r="AD16" s="103"/>
      <c r="AE16" s="103"/>
      <c r="AF16" s="103"/>
      <c r="AG16" s="103"/>
      <c r="AH16" s="103"/>
      <c r="AI16" s="103"/>
      <c r="AJ16" s="105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6"/>
      <c r="BA16" s="107"/>
      <c r="BB16" s="107"/>
      <c r="BC16" s="107"/>
      <c r="BD16" s="107"/>
      <c r="BE16" s="108"/>
    </row>
    <row r="17" spans="1:57" ht="12.75">
      <c r="A17" s="105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6" t="s">
        <v>149</v>
      </c>
      <c r="V17" s="223">
        <f>T('Application Data'!AI7)</f>
      </c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103"/>
      <c r="AJ17" s="105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6" t="s">
        <v>162</v>
      </c>
      <c r="BA17" s="224" t="str">
        <f>IF('Biosolids Data'!AR15=0," ",'Biosolids Data'!AR15)</f>
        <v> </v>
      </c>
      <c r="BB17" s="224"/>
      <c r="BC17" s="224"/>
      <c r="BD17" s="224"/>
      <c r="BE17" s="227"/>
    </row>
    <row r="18" spans="1:57" ht="3" customHeight="1">
      <c r="A18" s="105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6"/>
      <c r="V18" s="107"/>
      <c r="W18" s="107"/>
      <c r="X18" s="107"/>
      <c r="Y18" s="107"/>
      <c r="Z18" s="107"/>
      <c r="AA18" s="107"/>
      <c r="AB18" s="107"/>
      <c r="AC18" s="103"/>
      <c r="AD18" s="103"/>
      <c r="AE18" s="103"/>
      <c r="AF18" s="103"/>
      <c r="AG18" s="103"/>
      <c r="AH18" s="103"/>
      <c r="AI18" s="103"/>
      <c r="AJ18" s="105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6"/>
      <c r="BA18" s="107"/>
      <c r="BB18" s="107"/>
      <c r="BC18" s="107"/>
      <c r="BD18" s="107"/>
      <c r="BE18" s="108"/>
    </row>
    <row r="19" spans="1:57" ht="12.75">
      <c r="A19" s="105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6" t="s">
        <v>150</v>
      </c>
      <c r="V19" s="223">
        <f>T('Application Data'!AI9)</f>
      </c>
      <c r="W19" s="223"/>
      <c r="X19" s="223"/>
      <c r="Y19" s="223"/>
      <c r="Z19" s="223"/>
      <c r="AA19" s="223"/>
      <c r="AB19" s="223"/>
      <c r="AC19" s="103"/>
      <c r="AD19" s="103"/>
      <c r="AE19" s="103"/>
      <c r="AF19" s="103"/>
      <c r="AG19" s="103"/>
      <c r="AH19" s="103"/>
      <c r="AI19" s="103"/>
      <c r="AJ19" s="105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6" t="s">
        <v>163</v>
      </c>
      <c r="BA19" s="223" t="str">
        <f>IF('Biosolids Data'!AR17=0," ",'Biosolids Data'!AR17)</f>
        <v> </v>
      </c>
      <c r="BB19" s="223"/>
      <c r="BC19" s="223"/>
      <c r="BD19" s="223"/>
      <c r="BE19" s="226"/>
    </row>
    <row r="20" spans="1:57" ht="3" customHeight="1">
      <c r="A20" s="105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6"/>
      <c r="V20" s="107"/>
      <c r="W20" s="107"/>
      <c r="X20" s="107"/>
      <c r="Y20" s="107"/>
      <c r="Z20" s="107"/>
      <c r="AA20" s="107"/>
      <c r="AB20" s="107"/>
      <c r="AC20" s="103"/>
      <c r="AD20" s="103"/>
      <c r="AE20" s="103"/>
      <c r="AF20" s="103"/>
      <c r="AG20" s="103"/>
      <c r="AH20" s="103"/>
      <c r="AI20" s="103"/>
      <c r="AJ20" s="105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6"/>
      <c r="BA20" s="107"/>
      <c r="BB20" s="107"/>
      <c r="BC20" s="107"/>
      <c r="BD20" s="107"/>
      <c r="BE20" s="108"/>
    </row>
    <row r="21" spans="1:57" ht="12.75">
      <c r="A21" s="105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6" t="s">
        <v>151</v>
      </c>
      <c r="V21" s="223" t="str">
        <f>IF('Application Data'!AI11=0," ",'Application Data'!AI11)</f>
        <v> </v>
      </c>
      <c r="W21" s="223"/>
      <c r="X21" s="223"/>
      <c r="Y21" s="223"/>
      <c r="Z21" s="223"/>
      <c r="AA21" s="223"/>
      <c r="AB21" s="223"/>
      <c r="AC21" s="103"/>
      <c r="AD21" s="103"/>
      <c r="AE21" s="103"/>
      <c r="AF21" s="103"/>
      <c r="AG21" s="103"/>
      <c r="AH21" s="103"/>
      <c r="AI21" s="103"/>
      <c r="AJ21" s="105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6" t="s">
        <v>164</v>
      </c>
      <c r="BA21" s="223" t="str">
        <f>IF('Biosolids Data'!AR19=0," ",'Biosolids Data'!AR19)</f>
        <v> </v>
      </c>
      <c r="BB21" s="223"/>
      <c r="BC21" s="223"/>
      <c r="BD21" s="223"/>
      <c r="BE21" s="226"/>
    </row>
    <row r="22" spans="1:57" ht="3" customHeight="1">
      <c r="A22" s="105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6"/>
      <c r="V22" s="107"/>
      <c r="W22" s="107"/>
      <c r="X22" s="107"/>
      <c r="Y22" s="107"/>
      <c r="Z22" s="107"/>
      <c r="AA22" s="107"/>
      <c r="AB22" s="107"/>
      <c r="AC22" s="103"/>
      <c r="AD22" s="103"/>
      <c r="AE22" s="103"/>
      <c r="AF22" s="103"/>
      <c r="AG22" s="103"/>
      <c r="AH22" s="103"/>
      <c r="AI22" s="103"/>
      <c r="AJ22" s="105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6"/>
      <c r="BA22" s="107"/>
      <c r="BB22" s="107"/>
      <c r="BC22" s="107"/>
      <c r="BD22" s="107"/>
      <c r="BE22" s="108"/>
    </row>
    <row r="23" spans="1:57" ht="12.75">
      <c r="A23" s="105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6" t="s">
        <v>213</v>
      </c>
      <c r="V23" s="235" t="str">
        <f>IF('Biosolids Data'!Q37=0," ",'Biosolids Data'!Q37)</f>
        <v> </v>
      </c>
      <c r="W23" s="223"/>
      <c r="X23" s="223"/>
      <c r="Y23" s="223"/>
      <c r="Z23" s="223"/>
      <c r="AA23" s="223"/>
      <c r="AB23" s="223"/>
      <c r="AC23" s="103"/>
      <c r="AD23" s="103"/>
      <c r="AE23" s="103"/>
      <c r="AF23" s="103"/>
      <c r="AG23" s="103"/>
      <c r="AH23" s="103"/>
      <c r="AI23" s="103"/>
      <c r="AJ23" s="105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6" t="s">
        <v>165</v>
      </c>
      <c r="BA23" s="223" t="str">
        <f>IF('Biosolids Data'!AR21=0," ",'Biosolids Data'!AR21)</f>
        <v> </v>
      </c>
      <c r="BB23" s="223"/>
      <c r="BC23" s="223"/>
      <c r="BD23" s="223"/>
      <c r="BE23" s="226"/>
    </row>
    <row r="24" spans="1:57" ht="3" customHeight="1">
      <c r="A24" s="105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6"/>
      <c r="V24" s="107"/>
      <c r="W24" s="107"/>
      <c r="X24" s="107"/>
      <c r="Y24" s="107"/>
      <c r="Z24" s="107"/>
      <c r="AA24" s="107"/>
      <c r="AB24" s="107"/>
      <c r="AC24" s="103"/>
      <c r="AD24" s="103"/>
      <c r="AE24" s="103"/>
      <c r="AF24" s="103"/>
      <c r="AG24" s="103"/>
      <c r="AH24" s="103"/>
      <c r="AI24" s="103"/>
      <c r="AJ24" s="105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6"/>
      <c r="BA24" s="107"/>
      <c r="BB24" s="107"/>
      <c r="BC24" s="107"/>
      <c r="BD24" s="107"/>
      <c r="BE24" s="108"/>
    </row>
    <row r="25" spans="1:57" ht="12.75">
      <c r="A25" s="105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6" t="s">
        <v>214</v>
      </c>
      <c r="V25" s="247" t="str">
        <f>IF('Biosolids Data'!Q39=0," ",'Biosolids Data'!Q39)</f>
        <v> </v>
      </c>
      <c r="W25" s="247"/>
      <c r="X25" s="247"/>
      <c r="Y25" s="247"/>
      <c r="Z25" s="247"/>
      <c r="AA25" s="247"/>
      <c r="AB25" s="247"/>
      <c r="AC25" s="103"/>
      <c r="AD25" s="103"/>
      <c r="AE25" s="103"/>
      <c r="AF25" s="103"/>
      <c r="AG25" s="103"/>
      <c r="AH25" s="103"/>
      <c r="AI25" s="103"/>
      <c r="AJ25" s="105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6" t="s">
        <v>166</v>
      </c>
      <c r="BA25" s="223" t="str">
        <f>IF('Biosolids Data'!AR23=0," ",'Biosolids Data'!AR23)</f>
        <v> </v>
      </c>
      <c r="BB25" s="223"/>
      <c r="BC25" s="223"/>
      <c r="BD25" s="223"/>
      <c r="BE25" s="226"/>
    </row>
    <row r="26" spans="1:57" ht="3" customHeight="1">
      <c r="A26" s="105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6"/>
      <c r="V26" s="107"/>
      <c r="W26" s="107"/>
      <c r="X26" s="107"/>
      <c r="Y26" s="107"/>
      <c r="Z26" s="107"/>
      <c r="AA26" s="107"/>
      <c r="AB26" s="107"/>
      <c r="AC26" s="103"/>
      <c r="AD26" s="103"/>
      <c r="AE26" s="103"/>
      <c r="AF26" s="103"/>
      <c r="AG26" s="103"/>
      <c r="AH26" s="103"/>
      <c r="AI26" s="103"/>
      <c r="AJ26" s="105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6"/>
      <c r="BA26" s="107"/>
      <c r="BB26" s="107"/>
      <c r="BC26" s="107"/>
      <c r="BD26" s="107"/>
      <c r="BE26" s="108"/>
    </row>
    <row r="27" spans="1:57" ht="12.75">
      <c r="A27" s="105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6" t="s">
        <v>202</v>
      </c>
      <c r="V27" s="221" t="str">
        <f>IF('Biosolids Data'!Q43=0," ",'Biosolids Data'!Q43)</f>
        <v> </v>
      </c>
      <c r="W27" s="221"/>
      <c r="X27" s="221"/>
      <c r="Y27" s="221"/>
      <c r="Z27" s="110"/>
      <c r="AA27" s="110"/>
      <c r="AB27" s="110"/>
      <c r="AC27" s="110"/>
      <c r="AD27" s="125" t="s">
        <v>196</v>
      </c>
      <c r="AE27" s="223" t="str">
        <f>IF('Application Data'!AI5=0," ",'Application Data'!AI5)</f>
        <v> </v>
      </c>
      <c r="AF27" s="223"/>
      <c r="AG27" s="223"/>
      <c r="AH27" s="103"/>
      <c r="AI27" s="103"/>
      <c r="AJ27" s="105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6" t="s">
        <v>167</v>
      </c>
      <c r="BA27" s="223" t="str">
        <f>IF('Biosolids Data'!AR25=0," ",'Biosolids Data'!AR25)</f>
        <v> </v>
      </c>
      <c r="BB27" s="223"/>
      <c r="BC27" s="223"/>
      <c r="BD27" s="223"/>
      <c r="BE27" s="226"/>
    </row>
    <row r="28" spans="1:57" ht="3" customHeight="1">
      <c r="A28" s="105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6"/>
      <c r="V28" s="123"/>
      <c r="W28" s="123"/>
      <c r="X28" s="123"/>
      <c r="Y28" s="123"/>
      <c r="Z28" s="123"/>
      <c r="AA28" s="123"/>
      <c r="AB28" s="123"/>
      <c r="AC28" s="123"/>
      <c r="AD28" s="103"/>
      <c r="AE28" s="103"/>
      <c r="AF28" s="103"/>
      <c r="AG28" s="103"/>
      <c r="AH28" s="103"/>
      <c r="AI28" s="103"/>
      <c r="AJ28" s="105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6"/>
      <c r="BA28" s="107"/>
      <c r="BB28" s="107"/>
      <c r="BC28" s="107"/>
      <c r="BD28" s="107"/>
      <c r="BE28" s="108"/>
    </row>
    <row r="29" spans="1:57" ht="12.75">
      <c r="A29" s="105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6" t="s">
        <v>201</v>
      </c>
      <c r="V29" s="221" t="str">
        <f>IF('Application Data'!N29=0," ",'Application Data'!N29)</f>
        <v> </v>
      </c>
      <c r="W29" s="221"/>
      <c r="X29" s="221"/>
      <c r="Y29" s="221"/>
      <c r="Z29" s="123"/>
      <c r="AA29" s="123"/>
      <c r="AB29" s="123"/>
      <c r="AC29" s="123"/>
      <c r="AD29" s="125" t="s">
        <v>196</v>
      </c>
      <c r="AE29" s="223" t="str">
        <f>IF('Application Data'!L29=0," ",'Application Data'!L29)</f>
        <v> </v>
      </c>
      <c r="AF29" s="223"/>
      <c r="AG29" s="223"/>
      <c r="AH29" s="103"/>
      <c r="AI29" s="103"/>
      <c r="AJ29" s="105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6" t="s">
        <v>168</v>
      </c>
      <c r="BA29" s="223" t="str">
        <f>IF('Biosolids Data'!AR27=0," ",'Biosolids Data'!AR27)</f>
        <v> </v>
      </c>
      <c r="BB29" s="223"/>
      <c r="BC29" s="223"/>
      <c r="BD29" s="223"/>
      <c r="BE29" s="226"/>
    </row>
    <row r="30" spans="1:57" ht="3" customHeight="1">
      <c r="A30" s="105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6"/>
      <c r="V30" s="123"/>
      <c r="W30" s="123"/>
      <c r="X30" s="123"/>
      <c r="Y30" s="123"/>
      <c r="Z30" s="123"/>
      <c r="AA30" s="123"/>
      <c r="AB30" s="123"/>
      <c r="AC30" s="123"/>
      <c r="AD30" s="103"/>
      <c r="AE30" s="103"/>
      <c r="AF30" s="103"/>
      <c r="AG30" s="103"/>
      <c r="AH30" s="103"/>
      <c r="AI30" s="103"/>
      <c r="AJ30" s="105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6"/>
      <c r="BA30" s="107"/>
      <c r="BB30" s="107"/>
      <c r="BC30" s="107"/>
      <c r="BD30" s="107"/>
      <c r="BE30" s="108"/>
    </row>
    <row r="31" spans="1:57" ht="12.75">
      <c r="A31" s="105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6" t="s">
        <v>203</v>
      </c>
      <c r="V31" s="221" t="str">
        <f>IF('Application Data'!U29=0," ",'Application Data'!U29)</f>
        <v> </v>
      </c>
      <c r="W31" s="221"/>
      <c r="X31" s="221"/>
      <c r="Y31" s="221"/>
      <c r="Z31" s="123"/>
      <c r="AA31" s="123"/>
      <c r="AB31" s="123"/>
      <c r="AC31" s="123"/>
      <c r="AD31" s="125" t="s">
        <v>196</v>
      </c>
      <c r="AE31" s="223" t="str">
        <f>IF('Application Data'!S29=0," ",'Application Data'!S29)</f>
        <v> </v>
      </c>
      <c r="AF31" s="223"/>
      <c r="AG31" s="223"/>
      <c r="AH31" s="103"/>
      <c r="AI31" s="103"/>
      <c r="AJ31" s="105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6" t="s">
        <v>169</v>
      </c>
      <c r="BA31" s="223" t="str">
        <f>IF('Biosolids Data'!AR29=0," ",'Biosolids Data'!AR29)</f>
        <v> </v>
      </c>
      <c r="BB31" s="223"/>
      <c r="BC31" s="223"/>
      <c r="BD31" s="223"/>
      <c r="BE31" s="226"/>
    </row>
    <row r="32" spans="1:57" ht="3" customHeight="1">
      <c r="A32" s="105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6"/>
      <c r="V32" s="123"/>
      <c r="W32" s="123"/>
      <c r="X32" s="123"/>
      <c r="Y32" s="123"/>
      <c r="Z32" s="123"/>
      <c r="AA32" s="123"/>
      <c r="AB32" s="123"/>
      <c r="AC32" s="103"/>
      <c r="AD32" s="103"/>
      <c r="AE32" s="103"/>
      <c r="AF32" s="103"/>
      <c r="AG32" s="103"/>
      <c r="AH32" s="103"/>
      <c r="AI32" s="103"/>
      <c r="AJ32" s="105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6"/>
      <c r="BA32" s="107"/>
      <c r="BB32" s="107"/>
      <c r="BC32" s="107"/>
      <c r="BD32" s="107"/>
      <c r="BE32" s="108"/>
    </row>
    <row r="33" spans="1:57" ht="12.75">
      <c r="A33" s="105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6" t="s">
        <v>204</v>
      </c>
      <c r="V33" s="221" t="str">
        <f>IF('Biosolids Data'!Q55=0," ",'Biosolids Data'!Q55)</f>
        <v> </v>
      </c>
      <c r="W33" s="221"/>
      <c r="X33" s="221"/>
      <c r="Y33" s="221"/>
      <c r="Z33" s="123"/>
      <c r="AA33" s="123"/>
      <c r="AB33" s="123"/>
      <c r="AC33" s="103"/>
      <c r="AD33" s="103"/>
      <c r="AE33" s="103"/>
      <c r="AF33" s="103"/>
      <c r="AG33" s="103"/>
      <c r="AH33" s="103"/>
      <c r="AI33" s="103"/>
      <c r="AJ33" s="105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6" t="s">
        <v>170</v>
      </c>
      <c r="BA33" s="223" t="str">
        <f>IF('Biosolids Data'!AR31=0," ",'Biosolids Data'!AR31)</f>
        <v> </v>
      </c>
      <c r="BB33" s="223"/>
      <c r="BC33" s="223"/>
      <c r="BD33" s="223"/>
      <c r="BE33" s="226"/>
    </row>
    <row r="34" spans="1:57" ht="3" customHeight="1">
      <c r="A34" s="105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6"/>
      <c r="V34" s="107"/>
      <c r="W34" s="107"/>
      <c r="X34" s="107"/>
      <c r="Y34" s="107"/>
      <c r="Z34" s="107"/>
      <c r="AA34" s="107"/>
      <c r="AB34" s="107"/>
      <c r="AC34" s="103"/>
      <c r="AD34" s="103"/>
      <c r="AE34" s="103"/>
      <c r="AF34" s="103"/>
      <c r="AG34" s="103"/>
      <c r="AH34" s="103"/>
      <c r="AI34" s="103"/>
      <c r="AJ34" s="105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6"/>
      <c r="BA34" s="107"/>
      <c r="BB34" s="107"/>
      <c r="BC34" s="107"/>
      <c r="BD34" s="107"/>
      <c r="BE34" s="108"/>
    </row>
    <row r="35" spans="1:57" ht="12.75">
      <c r="A35" s="105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6" t="s">
        <v>152</v>
      </c>
      <c r="V35" s="221" t="str">
        <f>IF('Biosolids Data'!Q45=0," ",'Biosolids Data'!Q45)</f>
        <v> </v>
      </c>
      <c r="W35" s="221"/>
      <c r="X35" s="221"/>
      <c r="Y35" s="248" t="s">
        <v>144</v>
      </c>
      <c r="Z35" s="248"/>
      <c r="AA35" s="248"/>
      <c r="AB35" s="248"/>
      <c r="AC35" s="223" t="str">
        <f>IF('Application Data'!AI5=0," ",'Application Data'!AI5+1)</f>
        <v> </v>
      </c>
      <c r="AD35" s="223"/>
      <c r="AE35" s="223"/>
      <c r="AF35" s="103"/>
      <c r="AG35" s="103"/>
      <c r="AH35" s="103"/>
      <c r="AI35" s="103"/>
      <c r="AJ35" s="105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6" t="s">
        <v>171</v>
      </c>
      <c r="BA35" s="223" t="str">
        <f>IF('Biosolids Data'!AR33=0," ",'Biosolids Data'!AR33)</f>
        <v> </v>
      </c>
      <c r="BB35" s="223"/>
      <c r="BC35" s="223"/>
      <c r="BD35" s="223"/>
      <c r="BE35" s="226"/>
    </row>
    <row r="36" spans="1:57" ht="3" customHeight="1">
      <c r="A36" s="105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6"/>
      <c r="V36" s="107"/>
      <c r="W36" s="107"/>
      <c r="X36" s="107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5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6"/>
      <c r="BA36" s="107"/>
      <c r="BB36" s="107"/>
      <c r="BC36" s="107"/>
      <c r="BD36" s="107"/>
      <c r="BE36" s="108"/>
    </row>
    <row r="37" spans="1:65" ht="12.75">
      <c r="A37" s="105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6" t="s">
        <v>153</v>
      </c>
      <c r="V37" s="221" t="str">
        <f>IF('Biosolids Data'!Q47=FALSE," ",'Biosolids Data'!Q47)</f>
        <v> </v>
      </c>
      <c r="W37" s="221"/>
      <c r="X37" s="221"/>
      <c r="Y37" s="248" t="s">
        <v>144</v>
      </c>
      <c r="Z37" s="248"/>
      <c r="AA37" s="248"/>
      <c r="AB37" s="248"/>
      <c r="AC37" s="223" t="str">
        <f>IF('Application Data'!AI5=0," ",'Application Data'!AI5+2)</f>
        <v> </v>
      </c>
      <c r="AD37" s="223"/>
      <c r="AE37" s="223"/>
      <c r="AF37" s="110"/>
      <c r="AG37" s="110"/>
      <c r="AH37" s="110"/>
      <c r="AI37" s="110"/>
      <c r="AJ37" s="121"/>
      <c r="AK37" s="110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BE37" s="104"/>
      <c r="BH37" s="81"/>
      <c r="BI37" s="80"/>
      <c r="BJ37" s="80"/>
      <c r="BK37" s="80"/>
      <c r="BL37" s="80"/>
      <c r="BM37" s="80"/>
    </row>
    <row r="38" spans="1:68" ht="3" customHeight="1">
      <c r="A38" s="105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6"/>
      <c r="V38" s="107"/>
      <c r="W38" s="107"/>
      <c r="X38" s="107"/>
      <c r="Y38" s="107"/>
      <c r="Z38" s="107"/>
      <c r="AA38" s="107"/>
      <c r="AB38" s="107"/>
      <c r="AC38" s="103"/>
      <c r="AD38" s="103"/>
      <c r="AE38" s="103"/>
      <c r="AF38" s="103"/>
      <c r="AG38" s="103"/>
      <c r="AH38" s="103"/>
      <c r="AI38" s="103"/>
      <c r="AJ38" s="105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4"/>
      <c r="BK38" s="81"/>
      <c r="BL38" s="80"/>
      <c r="BM38" s="80"/>
      <c r="BN38" s="80"/>
      <c r="BO38" s="80"/>
      <c r="BP38" s="80"/>
    </row>
    <row r="39" spans="1:71" ht="12.75">
      <c r="A39" s="105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6" t="s">
        <v>154</v>
      </c>
      <c r="V39" s="224" t="str">
        <f>IF('Biosolids Data'!Q49=0," ",'Biosolids Data'!Q49)</f>
        <v> </v>
      </c>
      <c r="W39" s="224"/>
      <c r="X39" s="224"/>
      <c r="Y39" s="224"/>
      <c r="Z39" s="224"/>
      <c r="AA39" s="224"/>
      <c r="AB39" s="224"/>
      <c r="AC39" s="103"/>
      <c r="AD39" s="103"/>
      <c r="AE39" s="103"/>
      <c r="AF39" s="103"/>
      <c r="AG39" s="103"/>
      <c r="AH39" s="103"/>
      <c r="AI39" s="103"/>
      <c r="AJ39" s="105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4"/>
      <c r="BN39" s="81"/>
      <c r="BO39" s="80"/>
      <c r="BP39" s="80"/>
      <c r="BQ39" s="80"/>
      <c r="BR39" s="80"/>
      <c r="BS39" s="80"/>
    </row>
    <row r="40" spans="1:57" ht="3" customHeight="1">
      <c r="A40" s="105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6"/>
      <c r="V40" s="107"/>
      <c r="W40" s="107"/>
      <c r="X40" s="107"/>
      <c r="Y40" s="107"/>
      <c r="Z40" s="107"/>
      <c r="AA40" s="107"/>
      <c r="AB40" s="107"/>
      <c r="AC40" s="103"/>
      <c r="AD40" s="103"/>
      <c r="AE40" s="103"/>
      <c r="AF40" s="103"/>
      <c r="AG40" s="103"/>
      <c r="AH40" s="103"/>
      <c r="AI40" s="103"/>
      <c r="AJ40" s="105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4"/>
    </row>
    <row r="41" spans="1:57" ht="12.75">
      <c r="A41" s="105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6" t="s">
        <v>155</v>
      </c>
      <c r="V41" s="224" t="str">
        <f>IF('Biosolids Data'!Q51=0," ",'Biosolids Data'!Q51)</f>
        <v> </v>
      </c>
      <c r="W41" s="224"/>
      <c r="X41" s="224"/>
      <c r="Y41" s="224"/>
      <c r="Z41" s="224"/>
      <c r="AA41" s="224"/>
      <c r="AB41" s="224"/>
      <c r="AC41" s="103"/>
      <c r="AD41" s="103"/>
      <c r="AE41" s="103"/>
      <c r="AF41" s="103"/>
      <c r="AG41" s="103"/>
      <c r="AH41" s="103"/>
      <c r="AI41" s="103"/>
      <c r="AJ41" s="105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4"/>
    </row>
    <row r="42" spans="1:57" ht="3" customHeight="1">
      <c r="A42" s="105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5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4"/>
    </row>
    <row r="43" spans="1:57" ht="12.75">
      <c r="A43" s="117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7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  <c r="BB43" s="118"/>
      <c r="BC43" s="118"/>
      <c r="BD43" s="118"/>
      <c r="BE43" s="119"/>
    </row>
    <row r="44" spans="1:57" ht="3" customHeight="1">
      <c r="A44" s="105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4"/>
    </row>
    <row r="45" spans="1:57" ht="12.75">
      <c r="A45" s="105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222" t="s">
        <v>189</v>
      </c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  <c r="AQ45" s="222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4"/>
    </row>
    <row r="46" spans="1:57" ht="3" customHeight="1">
      <c r="A46" s="105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4"/>
    </row>
    <row r="47" spans="1:57" ht="12.75">
      <c r="A47" s="105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249" t="s">
        <v>184</v>
      </c>
      <c r="Z47" s="249"/>
      <c r="AA47" s="249"/>
      <c r="AB47" s="249"/>
      <c r="AC47" s="249"/>
      <c r="AD47" s="249"/>
      <c r="AE47" s="111"/>
      <c r="AF47" s="249" t="s">
        <v>173</v>
      </c>
      <c r="AG47" s="249"/>
      <c r="AH47" s="249"/>
      <c r="AI47" s="249"/>
      <c r="AJ47" s="249"/>
      <c r="AK47" s="112"/>
      <c r="AL47" s="249" t="s">
        <v>185</v>
      </c>
      <c r="AM47" s="249"/>
      <c r="AN47" s="249"/>
      <c r="AO47" s="249"/>
      <c r="AP47" s="249"/>
      <c r="AQ47" s="249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4"/>
    </row>
    <row r="48" spans="1:57" ht="12.75">
      <c r="A48" s="105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250" t="s">
        <v>183</v>
      </c>
      <c r="Z48" s="250"/>
      <c r="AA48" s="250"/>
      <c r="AB48" s="250"/>
      <c r="AC48" s="250"/>
      <c r="AD48" s="250"/>
      <c r="AE48" s="113"/>
      <c r="AF48" s="250" t="s">
        <v>172</v>
      </c>
      <c r="AG48" s="250"/>
      <c r="AH48" s="250"/>
      <c r="AI48" s="250"/>
      <c r="AJ48" s="250"/>
      <c r="AK48" s="112"/>
      <c r="AL48" s="250" t="s">
        <v>183</v>
      </c>
      <c r="AM48" s="250"/>
      <c r="AN48" s="250"/>
      <c r="AO48" s="250"/>
      <c r="AP48" s="250"/>
      <c r="AQ48" s="250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4"/>
    </row>
    <row r="49" spans="1:57" ht="3" customHeight="1">
      <c r="A49" s="105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4"/>
    </row>
    <row r="50" spans="1:57" ht="12.75">
      <c r="A50" s="105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14" t="s">
        <v>174</v>
      </c>
      <c r="Y50" s="225" t="str">
        <f>IF('Biosolids Data'!BB17=0," ",'Biosolids Data'!BB17)</f>
        <v> </v>
      </c>
      <c r="Z50" s="225"/>
      <c r="AA50" s="225"/>
      <c r="AB50" s="225"/>
      <c r="AC50" s="225"/>
      <c r="AD50" s="225"/>
      <c r="AE50" s="109"/>
      <c r="AF50" s="225" t="str">
        <f>IF('Biosolids Data'!BB37=0," ",'Biosolids Data'!BB37)</f>
        <v> </v>
      </c>
      <c r="AG50" s="225"/>
      <c r="AH50" s="225"/>
      <c r="AI50" s="225"/>
      <c r="AJ50" s="225"/>
      <c r="AK50" s="103"/>
      <c r="AL50" s="225" t="str">
        <f>IF('Biosolids Data'!AR17=0," ",'Biosolids Data'!BB17+'Biosolids Data'!BB37)</f>
        <v> </v>
      </c>
      <c r="AM50" s="225"/>
      <c r="AN50" s="225"/>
      <c r="AO50" s="225"/>
      <c r="AP50" s="225"/>
      <c r="AQ50" s="225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4"/>
    </row>
    <row r="51" spans="1:57" ht="3" customHeight="1">
      <c r="A51" s="105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15"/>
      <c r="Y51" s="116"/>
      <c r="Z51" s="116"/>
      <c r="AA51" s="116"/>
      <c r="AB51" s="116"/>
      <c r="AC51" s="116"/>
      <c r="AD51" s="116"/>
      <c r="AE51" s="103"/>
      <c r="AF51" s="116"/>
      <c r="AG51" s="116"/>
      <c r="AH51" s="116"/>
      <c r="AI51" s="116"/>
      <c r="AJ51" s="116"/>
      <c r="AK51" s="103"/>
      <c r="AL51" s="116"/>
      <c r="AM51" s="116"/>
      <c r="AN51" s="116"/>
      <c r="AO51" s="116"/>
      <c r="AP51" s="116"/>
      <c r="AQ51" s="116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4"/>
    </row>
    <row r="52" spans="1:57" ht="12.75">
      <c r="A52" s="105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14" t="s">
        <v>175</v>
      </c>
      <c r="Y52" s="225" t="str">
        <f>IF('Biosolids Data'!BB19=0," ",'Biosolids Data'!BB19)</f>
        <v> </v>
      </c>
      <c r="Z52" s="225"/>
      <c r="AA52" s="225"/>
      <c r="AB52" s="225"/>
      <c r="AC52" s="225"/>
      <c r="AD52" s="225"/>
      <c r="AE52" s="109"/>
      <c r="AF52" s="225" t="str">
        <f>IF('Biosolids Data'!BB39=0," ",'Biosolids Data'!BB39)</f>
        <v> </v>
      </c>
      <c r="AG52" s="225"/>
      <c r="AH52" s="225"/>
      <c r="AI52" s="225"/>
      <c r="AJ52" s="225"/>
      <c r="AK52" s="103"/>
      <c r="AL52" s="225" t="str">
        <f>IF('Biosolids Data'!AR19=0," ",'Biosolids Data'!BB19+'Biosolids Data'!BB39)</f>
        <v> </v>
      </c>
      <c r="AM52" s="225"/>
      <c r="AN52" s="225"/>
      <c r="AO52" s="225"/>
      <c r="AP52" s="225"/>
      <c r="AQ52" s="225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4"/>
    </row>
    <row r="53" spans="1:57" ht="3" customHeight="1">
      <c r="A53" s="105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15"/>
      <c r="Y53" s="116"/>
      <c r="Z53" s="116"/>
      <c r="AA53" s="116"/>
      <c r="AB53" s="116"/>
      <c r="AC53" s="116"/>
      <c r="AD53" s="116"/>
      <c r="AE53" s="103"/>
      <c r="AF53" s="116"/>
      <c r="AG53" s="116"/>
      <c r="AH53" s="116"/>
      <c r="AI53" s="116"/>
      <c r="AJ53" s="116"/>
      <c r="AK53" s="103"/>
      <c r="AL53" s="116"/>
      <c r="AM53" s="116"/>
      <c r="AN53" s="116"/>
      <c r="AO53" s="116"/>
      <c r="AP53" s="116"/>
      <c r="AQ53" s="116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4"/>
    </row>
    <row r="54" spans="1:57" ht="12.75">
      <c r="A54" s="105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14" t="s">
        <v>176</v>
      </c>
      <c r="Y54" s="225" t="str">
        <f>IF('Biosolids Data'!BB21=0," ",'Biosolids Data'!BB21)</f>
        <v> </v>
      </c>
      <c r="Z54" s="225"/>
      <c r="AA54" s="225"/>
      <c r="AB54" s="225"/>
      <c r="AC54" s="225"/>
      <c r="AD54" s="225"/>
      <c r="AE54" s="109"/>
      <c r="AF54" s="225" t="str">
        <f>IF('Biosolids Data'!BB41=0," ",'Biosolids Data'!BB41)</f>
        <v> </v>
      </c>
      <c r="AG54" s="225"/>
      <c r="AH54" s="225"/>
      <c r="AI54" s="225"/>
      <c r="AJ54" s="225"/>
      <c r="AK54" s="103"/>
      <c r="AL54" s="225" t="str">
        <f>IF('Biosolids Data'!AR21=0," ",'Biosolids Data'!BB21+'Biosolids Data'!BB41)</f>
        <v> </v>
      </c>
      <c r="AM54" s="225"/>
      <c r="AN54" s="225"/>
      <c r="AO54" s="225"/>
      <c r="AP54" s="225"/>
      <c r="AQ54" s="225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4"/>
    </row>
    <row r="55" spans="1:57" ht="3" customHeight="1">
      <c r="A55" s="105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15"/>
      <c r="Y55" s="116"/>
      <c r="Z55" s="116"/>
      <c r="AA55" s="116"/>
      <c r="AB55" s="116"/>
      <c r="AC55" s="116"/>
      <c r="AD55" s="116"/>
      <c r="AE55" s="103"/>
      <c r="AF55" s="116"/>
      <c r="AG55" s="116"/>
      <c r="AH55" s="116"/>
      <c r="AI55" s="116"/>
      <c r="AJ55" s="116"/>
      <c r="AK55" s="103"/>
      <c r="AL55" s="116"/>
      <c r="AM55" s="116"/>
      <c r="AN55" s="116"/>
      <c r="AO55" s="116"/>
      <c r="AP55" s="116"/>
      <c r="AQ55" s="116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4"/>
    </row>
    <row r="56" spans="1:57" ht="12.75">
      <c r="A56" s="105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14" t="s">
        <v>177</v>
      </c>
      <c r="Y56" s="225" t="str">
        <f>IF('Biosolids Data'!BB23=0," ",'Biosolids Data'!BB23)</f>
        <v> </v>
      </c>
      <c r="Z56" s="225"/>
      <c r="AA56" s="225"/>
      <c r="AB56" s="225"/>
      <c r="AC56" s="225"/>
      <c r="AD56" s="225"/>
      <c r="AE56" s="109"/>
      <c r="AF56" s="225" t="str">
        <f>IF('Biosolids Data'!BB43=0," ",'Biosolids Data'!BB43)</f>
        <v> </v>
      </c>
      <c r="AG56" s="225"/>
      <c r="AH56" s="225"/>
      <c r="AI56" s="225"/>
      <c r="AJ56" s="225"/>
      <c r="AK56" s="103"/>
      <c r="AL56" s="225" t="str">
        <f>IF('Biosolids Data'!AR23=0," ",'Biosolids Data'!BB23+'Biosolids Data'!BB43)</f>
        <v> </v>
      </c>
      <c r="AM56" s="225"/>
      <c r="AN56" s="225"/>
      <c r="AO56" s="225"/>
      <c r="AP56" s="225"/>
      <c r="AQ56" s="225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4"/>
    </row>
    <row r="57" spans="1:57" ht="3" customHeight="1">
      <c r="A57" s="105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15"/>
      <c r="Y57" s="116"/>
      <c r="Z57" s="116"/>
      <c r="AA57" s="116"/>
      <c r="AB57" s="116"/>
      <c r="AC57" s="116"/>
      <c r="AD57" s="116"/>
      <c r="AE57" s="103"/>
      <c r="AF57" s="116"/>
      <c r="AG57" s="116"/>
      <c r="AH57" s="116"/>
      <c r="AI57" s="116"/>
      <c r="AJ57" s="116"/>
      <c r="AK57" s="103"/>
      <c r="AL57" s="116"/>
      <c r="AM57" s="116"/>
      <c r="AN57" s="116"/>
      <c r="AO57" s="116"/>
      <c r="AP57" s="116"/>
      <c r="AQ57" s="116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4"/>
    </row>
    <row r="58" spans="1:57" ht="12.75">
      <c r="A58" s="105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14" t="s">
        <v>178</v>
      </c>
      <c r="Y58" s="225" t="str">
        <f>IF('Biosolids Data'!BB25=0," ",'Biosolids Data'!BB25)</f>
        <v> </v>
      </c>
      <c r="Z58" s="225"/>
      <c r="AA58" s="225"/>
      <c r="AB58" s="225"/>
      <c r="AC58" s="225"/>
      <c r="AD58" s="225"/>
      <c r="AE58" s="109"/>
      <c r="AF58" s="225" t="str">
        <f>IF('Biosolids Data'!BB45=0," ",'Biosolids Data'!BB45)</f>
        <v> </v>
      </c>
      <c r="AG58" s="225"/>
      <c r="AH58" s="225"/>
      <c r="AI58" s="225"/>
      <c r="AJ58" s="225"/>
      <c r="AK58" s="103"/>
      <c r="AL58" s="225" t="str">
        <f>IF('Biosolids Data'!AR25=0," ",'Biosolids Data'!BB25+'Biosolids Data'!BB45)</f>
        <v> </v>
      </c>
      <c r="AM58" s="225"/>
      <c r="AN58" s="225"/>
      <c r="AO58" s="225"/>
      <c r="AP58" s="225"/>
      <c r="AQ58" s="225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4"/>
    </row>
    <row r="59" spans="1:57" ht="3" customHeight="1">
      <c r="A59" s="105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15"/>
      <c r="Y59" s="116"/>
      <c r="Z59" s="116"/>
      <c r="AA59" s="116"/>
      <c r="AB59" s="116"/>
      <c r="AC59" s="116"/>
      <c r="AD59" s="116"/>
      <c r="AE59" s="103"/>
      <c r="AF59" s="116"/>
      <c r="AG59" s="116"/>
      <c r="AH59" s="116"/>
      <c r="AI59" s="116"/>
      <c r="AJ59" s="116"/>
      <c r="AK59" s="103"/>
      <c r="AL59" s="116"/>
      <c r="AM59" s="116"/>
      <c r="AN59" s="116"/>
      <c r="AO59" s="116"/>
      <c r="AP59" s="116"/>
      <c r="AQ59" s="116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4"/>
    </row>
    <row r="60" spans="1:57" ht="12.75">
      <c r="A60" s="105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14" t="s">
        <v>179</v>
      </c>
      <c r="Y60" s="225" t="str">
        <f>IF('Biosolids Data'!BB27=0," ",'Biosolids Data'!BB27)</f>
        <v> </v>
      </c>
      <c r="Z60" s="225"/>
      <c r="AA60" s="225"/>
      <c r="AB60" s="225"/>
      <c r="AC60" s="225"/>
      <c r="AD60" s="225"/>
      <c r="AE60" s="109"/>
      <c r="AF60" s="225" t="str">
        <f>IF('Biosolids Data'!BB47=0," ",'Biosolids Data'!BB47)</f>
        <v> </v>
      </c>
      <c r="AG60" s="225"/>
      <c r="AH60" s="225"/>
      <c r="AI60" s="225"/>
      <c r="AJ60" s="225"/>
      <c r="AK60" s="103"/>
      <c r="AL60" s="225" t="str">
        <f>IF('Biosolids Data'!AR27=0," ",'Biosolids Data'!BB27+'Biosolids Data'!BB47)</f>
        <v> </v>
      </c>
      <c r="AM60" s="225"/>
      <c r="AN60" s="225"/>
      <c r="AO60" s="225"/>
      <c r="AP60" s="225"/>
      <c r="AQ60" s="225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4"/>
    </row>
    <row r="61" spans="1:57" ht="3" customHeight="1">
      <c r="A61" s="105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15"/>
      <c r="Y61" s="116"/>
      <c r="Z61" s="116"/>
      <c r="AA61" s="116"/>
      <c r="AB61" s="116"/>
      <c r="AC61" s="116"/>
      <c r="AD61" s="116"/>
      <c r="AE61" s="103"/>
      <c r="AF61" s="116"/>
      <c r="AG61" s="116"/>
      <c r="AH61" s="116"/>
      <c r="AI61" s="116"/>
      <c r="AJ61" s="116"/>
      <c r="AK61" s="103"/>
      <c r="AL61" s="116"/>
      <c r="AM61" s="116"/>
      <c r="AN61" s="116"/>
      <c r="AO61" s="116"/>
      <c r="AP61" s="116"/>
      <c r="AQ61" s="116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4"/>
    </row>
    <row r="62" spans="1:57" ht="12.75">
      <c r="A62" s="105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14" t="s">
        <v>180</v>
      </c>
      <c r="Y62" s="225" t="str">
        <f>IF('Biosolids Data'!BB29=0," ",'Biosolids Data'!BB29)</f>
        <v> </v>
      </c>
      <c r="Z62" s="225"/>
      <c r="AA62" s="225"/>
      <c r="AB62" s="225"/>
      <c r="AC62" s="225"/>
      <c r="AD62" s="225"/>
      <c r="AE62" s="109"/>
      <c r="AF62" s="225" t="str">
        <f>IF('Biosolids Data'!BB49=0," ",'Biosolids Data'!BB49)</f>
        <v> </v>
      </c>
      <c r="AG62" s="225"/>
      <c r="AH62" s="225"/>
      <c r="AI62" s="225"/>
      <c r="AJ62" s="225"/>
      <c r="AK62" s="103"/>
      <c r="AL62" s="225" t="str">
        <f>IF('Biosolids Data'!AR29=0," ",'Biosolids Data'!BB29+'Biosolids Data'!BB49)</f>
        <v> </v>
      </c>
      <c r="AM62" s="225"/>
      <c r="AN62" s="225"/>
      <c r="AO62" s="225"/>
      <c r="AP62" s="225"/>
      <c r="AQ62" s="225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4"/>
    </row>
    <row r="63" spans="1:57" ht="3" customHeight="1">
      <c r="A63" s="105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15"/>
      <c r="Y63" s="116"/>
      <c r="Z63" s="116"/>
      <c r="AA63" s="116"/>
      <c r="AB63" s="116"/>
      <c r="AC63" s="116"/>
      <c r="AD63" s="116"/>
      <c r="AE63" s="103"/>
      <c r="AF63" s="116"/>
      <c r="AG63" s="116"/>
      <c r="AH63" s="116"/>
      <c r="AI63" s="116"/>
      <c r="AJ63" s="116"/>
      <c r="AK63" s="103"/>
      <c r="AL63" s="116"/>
      <c r="AM63" s="116"/>
      <c r="AN63" s="116"/>
      <c r="AO63" s="116"/>
      <c r="AP63" s="116"/>
      <c r="AQ63" s="116"/>
      <c r="AR63" s="103"/>
      <c r="AS63" s="103"/>
      <c r="AT63" s="103"/>
      <c r="AU63" s="103"/>
      <c r="AV63" s="103"/>
      <c r="AW63" s="103"/>
      <c r="AX63" s="103"/>
      <c r="AY63" s="103"/>
      <c r="BE63" s="104"/>
    </row>
    <row r="64" spans="1:57" ht="12.75">
      <c r="A64" s="105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14" t="s">
        <v>181</v>
      </c>
      <c r="Y64" s="225" t="str">
        <f>IF('Biosolids Data'!BB31=0," ",'Biosolids Data'!BB31)</f>
        <v> </v>
      </c>
      <c r="Z64" s="225"/>
      <c r="AA64" s="225"/>
      <c r="AB64" s="225"/>
      <c r="AC64" s="225"/>
      <c r="AD64" s="225"/>
      <c r="AE64" s="109"/>
      <c r="AF64" s="225" t="str">
        <f>IF('Biosolids Data'!BB51=0," ",'Biosolids Data'!BB51)</f>
        <v> </v>
      </c>
      <c r="AG64" s="225"/>
      <c r="AH64" s="225"/>
      <c r="AI64" s="225"/>
      <c r="AJ64" s="225"/>
      <c r="AK64" s="103"/>
      <c r="AL64" s="225" t="str">
        <f>IF('Biosolids Data'!AR31=0," ",'Biosolids Data'!BB31+'Biosolids Data'!BB51)</f>
        <v> </v>
      </c>
      <c r="AM64" s="225"/>
      <c r="AN64" s="225"/>
      <c r="AO64" s="225"/>
      <c r="AP64" s="225"/>
      <c r="AQ64" s="225"/>
      <c r="AR64" s="103"/>
      <c r="AS64" s="103"/>
      <c r="AT64" s="103"/>
      <c r="AU64" s="103"/>
      <c r="AV64" s="103"/>
      <c r="AW64" s="103"/>
      <c r="AX64" s="103"/>
      <c r="AY64" s="103"/>
      <c r="BE64" s="104"/>
    </row>
    <row r="65" spans="1:57" ht="3" customHeight="1">
      <c r="A65" s="105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15"/>
      <c r="Y65" s="116"/>
      <c r="Z65" s="116"/>
      <c r="AA65" s="116"/>
      <c r="AB65" s="116"/>
      <c r="AC65" s="116"/>
      <c r="AD65" s="116"/>
      <c r="AE65" s="103"/>
      <c r="AF65" s="116"/>
      <c r="AG65" s="116"/>
      <c r="AH65" s="116"/>
      <c r="AI65" s="116"/>
      <c r="AJ65" s="116"/>
      <c r="AK65" s="103"/>
      <c r="AL65" s="116"/>
      <c r="AM65" s="116"/>
      <c r="AN65" s="116"/>
      <c r="AO65" s="116"/>
      <c r="AP65" s="116"/>
      <c r="AQ65" s="116"/>
      <c r="AR65" s="103"/>
      <c r="AS65" s="103"/>
      <c r="AT65" s="103"/>
      <c r="AU65" s="103"/>
      <c r="AV65" s="103"/>
      <c r="AW65" s="103"/>
      <c r="AX65" s="103"/>
      <c r="AY65" s="103"/>
      <c r="BE65" s="104"/>
    </row>
    <row r="66" spans="1:57" ht="12.75">
      <c r="A66" s="105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14" t="s">
        <v>182</v>
      </c>
      <c r="Y66" s="225" t="str">
        <f>IF('Biosolids Data'!BB33=0," ",'Biosolids Data'!BB33)</f>
        <v> </v>
      </c>
      <c r="Z66" s="225"/>
      <c r="AA66" s="225"/>
      <c r="AB66" s="225"/>
      <c r="AC66" s="225"/>
      <c r="AD66" s="225"/>
      <c r="AE66" s="109"/>
      <c r="AF66" s="225" t="str">
        <f>IF('Biosolids Data'!BB53=0," ",'Biosolids Data'!BB53)</f>
        <v> </v>
      </c>
      <c r="AG66" s="225"/>
      <c r="AH66" s="225"/>
      <c r="AI66" s="225"/>
      <c r="AJ66" s="225"/>
      <c r="AK66" s="103"/>
      <c r="AL66" s="225" t="str">
        <f>IF('Biosolids Data'!AR33=0," ",'Biosolids Data'!BB33+'Biosolids Data'!BB53)</f>
        <v> </v>
      </c>
      <c r="AM66" s="225"/>
      <c r="AN66" s="225"/>
      <c r="AO66" s="225"/>
      <c r="AP66" s="225"/>
      <c r="AQ66" s="225"/>
      <c r="AR66" s="103"/>
      <c r="AS66" s="103"/>
      <c r="AT66" s="103"/>
      <c r="AU66" s="103"/>
      <c r="AV66" s="103"/>
      <c r="AW66" s="103"/>
      <c r="AX66" s="103"/>
      <c r="AY66" s="103"/>
      <c r="BE66" s="104"/>
    </row>
    <row r="67" spans="1:57" ht="12.75">
      <c r="A67" s="105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16"/>
      <c r="Z67" s="116"/>
      <c r="AA67" s="116"/>
      <c r="AB67" s="116"/>
      <c r="AC67" s="116"/>
      <c r="AD67" s="116"/>
      <c r="AE67" s="103"/>
      <c r="AF67" s="116"/>
      <c r="AG67" s="116"/>
      <c r="AH67" s="116"/>
      <c r="AI67" s="116"/>
      <c r="AJ67" s="116"/>
      <c r="AK67" s="103"/>
      <c r="AL67" s="116"/>
      <c r="AM67" s="116"/>
      <c r="AN67" s="116"/>
      <c r="AO67" s="116"/>
      <c r="AP67" s="116"/>
      <c r="AQ67" s="116"/>
      <c r="AR67" s="103"/>
      <c r="AS67" s="103"/>
      <c r="AT67" s="103"/>
      <c r="AU67" s="103"/>
      <c r="AV67" s="103"/>
      <c r="AW67" s="103"/>
      <c r="AX67" s="103"/>
      <c r="AY67" s="103"/>
      <c r="BE67" s="104"/>
    </row>
    <row r="68" spans="1:57" ht="12.75">
      <c r="A68" s="105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6" t="s">
        <v>190</v>
      </c>
      <c r="Y68" s="225" t="str">
        <f>IF('Application Data'!G33=0," ",'Application Data'!G33)</f>
        <v> </v>
      </c>
      <c r="Z68" s="225"/>
      <c r="AA68" s="225"/>
      <c r="AB68" s="225"/>
      <c r="AC68" s="225"/>
      <c r="AD68" s="225"/>
      <c r="AE68" s="103"/>
      <c r="AF68" s="225" t="str">
        <f>IF('Biosolids Data'!Q39=0," ",'Biosolids Data'!Q39)</f>
        <v> </v>
      </c>
      <c r="AG68" s="225"/>
      <c r="AH68" s="225"/>
      <c r="AI68" s="225"/>
      <c r="AJ68" s="225"/>
      <c r="AK68" s="103"/>
      <c r="AL68" s="225" t="str">
        <f>IF('Application Data'!AI23=0," ",'Application Data'!G33+'Biosolids Data'!Q39)</f>
        <v> </v>
      </c>
      <c r="AM68" s="225"/>
      <c r="AN68" s="225"/>
      <c r="AO68" s="225"/>
      <c r="AP68" s="225"/>
      <c r="AQ68" s="225"/>
      <c r="AR68" s="103"/>
      <c r="AS68" s="103"/>
      <c r="AT68" s="103"/>
      <c r="AU68" s="103"/>
      <c r="AV68" s="103"/>
      <c r="AW68" s="103"/>
      <c r="AX68" s="103"/>
      <c r="AY68" s="103"/>
      <c r="BE68" s="104"/>
    </row>
    <row r="69" spans="1:57" ht="12.75">
      <c r="A69" s="117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  <c r="AM69" s="118"/>
      <c r="AN69" s="118"/>
      <c r="AO69" s="118"/>
      <c r="AP69" s="118"/>
      <c r="AQ69" s="118"/>
      <c r="AR69" s="118"/>
      <c r="AS69" s="118"/>
      <c r="AT69" s="118"/>
      <c r="AU69" s="118"/>
      <c r="AV69" s="118"/>
      <c r="AW69" s="118"/>
      <c r="AX69" s="118"/>
      <c r="AY69" s="118"/>
      <c r="AZ69" s="118"/>
      <c r="BA69" s="118"/>
      <c r="BB69" s="118"/>
      <c r="BC69" s="118"/>
      <c r="BD69" s="118"/>
      <c r="BE69" s="119"/>
    </row>
  </sheetData>
  <sheetProtection password="CE28" sheet="1" objects="1" scenarios="1" selectLockedCells="1"/>
  <mergeCells count="83">
    <mergeCell ref="Y66:AD66"/>
    <mergeCell ref="AL50:AQ50"/>
    <mergeCell ref="AL52:AQ52"/>
    <mergeCell ref="AL54:AQ54"/>
    <mergeCell ref="AL56:AQ56"/>
    <mergeCell ref="AL58:AQ58"/>
    <mergeCell ref="AL60:AQ60"/>
    <mergeCell ref="AL62:AQ62"/>
    <mergeCell ref="AL64:AQ64"/>
    <mergeCell ref="AL66:AQ66"/>
    <mergeCell ref="AL48:AQ48"/>
    <mergeCell ref="AL47:AQ47"/>
    <mergeCell ref="Y50:AD50"/>
    <mergeCell ref="Y52:AD52"/>
    <mergeCell ref="AF48:AJ48"/>
    <mergeCell ref="AF50:AJ50"/>
    <mergeCell ref="AF52:AJ52"/>
    <mergeCell ref="AF64:AJ64"/>
    <mergeCell ref="AF66:AJ66"/>
    <mergeCell ref="Y48:AD48"/>
    <mergeCell ref="Y47:AD47"/>
    <mergeCell ref="Y54:AD54"/>
    <mergeCell ref="Y56:AD56"/>
    <mergeCell ref="Y58:AD58"/>
    <mergeCell ref="Y60:AD60"/>
    <mergeCell ref="Y62:AD62"/>
    <mergeCell ref="Y64:AD64"/>
    <mergeCell ref="V37:X37"/>
    <mergeCell ref="AF47:AJ47"/>
    <mergeCell ref="AF56:AJ56"/>
    <mergeCell ref="AF58:AJ58"/>
    <mergeCell ref="AF60:AJ60"/>
    <mergeCell ref="AF62:AJ62"/>
    <mergeCell ref="V11:AB11"/>
    <mergeCell ref="V15:AH15"/>
    <mergeCell ref="V13:AH13"/>
    <mergeCell ref="V17:AH17"/>
    <mergeCell ref="AF54:AJ54"/>
    <mergeCell ref="Y35:AB35"/>
    <mergeCell ref="Y37:AB37"/>
    <mergeCell ref="AC35:AE35"/>
    <mergeCell ref="AC37:AE37"/>
    <mergeCell ref="V39:AB39"/>
    <mergeCell ref="BA35:BE35"/>
    <mergeCell ref="BA29:BE29"/>
    <mergeCell ref="V19:AB19"/>
    <mergeCell ref="V21:AB21"/>
    <mergeCell ref="V23:AB23"/>
    <mergeCell ref="V25:AB25"/>
    <mergeCell ref="BA25:BE25"/>
    <mergeCell ref="BA27:BE27"/>
    <mergeCell ref="BA31:BE31"/>
    <mergeCell ref="BA33:BE33"/>
    <mergeCell ref="BA7:BE7"/>
    <mergeCell ref="BA9:BE9"/>
    <mergeCell ref="A1:F2"/>
    <mergeCell ref="G1:P2"/>
    <mergeCell ref="V3:AB3"/>
    <mergeCell ref="V5:AB5"/>
    <mergeCell ref="V7:AB7"/>
    <mergeCell ref="V9:AB9"/>
    <mergeCell ref="AM1:BC2"/>
    <mergeCell ref="AM3:BC5"/>
    <mergeCell ref="Y68:AD68"/>
    <mergeCell ref="AF68:AJ68"/>
    <mergeCell ref="AL68:AQ68"/>
    <mergeCell ref="BA11:BE11"/>
    <mergeCell ref="BA13:BE13"/>
    <mergeCell ref="BA15:BE15"/>
    <mergeCell ref="BA17:BE17"/>
    <mergeCell ref="BA19:BE19"/>
    <mergeCell ref="BA21:BE21"/>
    <mergeCell ref="BA23:BE23"/>
    <mergeCell ref="V31:Y31"/>
    <mergeCell ref="V33:Y33"/>
    <mergeCell ref="Y45:AQ45"/>
    <mergeCell ref="AE27:AG27"/>
    <mergeCell ref="AE29:AG29"/>
    <mergeCell ref="AE31:AG31"/>
    <mergeCell ref="V27:Y27"/>
    <mergeCell ref="V29:Y29"/>
    <mergeCell ref="V41:AB41"/>
    <mergeCell ref="V35:X35"/>
  </mergeCells>
  <printOptions/>
  <pageMargins left="0.45" right="0.45" top="1" bottom="1" header="0.5" footer="0.5"/>
  <pageSetup horizontalDpi="600" verticalDpi="600" orientation="portrait" r:id="rId1"/>
  <headerFooter alignWithMargins="0">
    <oddHeader>&amp;C&amp;"Arial,Bold"&amp;14Record-Keeping Document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SStark</dc:creator>
  <cp:keywords/>
  <dc:description/>
  <cp:lastModifiedBy>Bock, Sheryl</cp:lastModifiedBy>
  <cp:lastPrinted>2009-06-22T18:40:15Z</cp:lastPrinted>
  <dcterms:created xsi:type="dcterms:W3CDTF">2008-08-05T13:30:47Z</dcterms:created>
  <dcterms:modified xsi:type="dcterms:W3CDTF">2016-11-07T20:12:44Z</dcterms:modified>
  <cp:category/>
  <cp:version/>
  <cp:contentType/>
  <cp:contentStatus/>
</cp:coreProperties>
</file>