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mc:AlternateContent xmlns:mc="http://schemas.openxmlformats.org/markup-compatibility/2006">
    <mc:Choice Requires="x15">
      <x15ac:absPath xmlns:x15ac="http://schemas.microsoft.com/office/spreadsheetml/2010/11/ac" url="T:\Klucas_Christopher.CK\Gail's T Drive\FORMS\Waste\Solid Waste\w-sw3\"/>
    </mc:Choice>
  </mc:AlternateContent>
  <xr:revisionPtr revIDLastSave="0" documentId="13_ncr:1_{D7026D51-60D5-45EF-9C8C-5E9BCD7D4A45}" xr6:coauthVersionLast="47" xr6:coauthVersionMax="47" xr10:uidLastSave="{00000000-0000-0000-0000-000000000000}"/>
  <bookViews>
    <workbookView xWindow="-23148" yWindow="-108" windowWidth="23256" windowHeight="12576" firstSheet="1" activeTab="1" xr2:uid="{00000000-000D-0000-FFFF-FFFF00000000}"/>
  </bookViews>
  <sheets>
    <sheet name="Metro MMSW daily report" sheetId="1" state="hidden" r:id="rId1"/>
    <sheet name="HERC Projected Shortage" sheetId="4" r:id="rId2"/>
    <sheet name="REC Projected Shortage" sheetId="5" r:id="rId3"/>
    <sheet name="Red Wing Projected Shortage" sheetId="6" r:id="rId4"/>
    <sheet name="Metro MMSW monthly summary" sheetId="7" r:id="rId5"/>
    <sheet name="lists for dropdowns" sheetId="3" state="hidden" r:id="rId6"/>
  </sheets>
  <externalReferences>
    <externalReference r:id="rId7"/>
    <externalReference r:id="rId8"/>
  </externalReferences>
  <definedNames>
    <definedName name="_xlnm.Print_Area" localSheetId="1">'HERC Projected Shortage'!$A:$K</definedName>
    <definedName name="_xlnm.Print_Area" localSheetId="0">'Metro MMSW daily report'!$A$1:$N$36</definedName>
    <definedName name="_xlnm.Print_Titles" localSheetId="0">'Metro MMSW daily report'!$5:$5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6" l="1"/>
  <c r="H2" i="7" l="1"/>
  <c r="F2" i="7"/>
  <c r="D2" i="6"/>
  <c r="B2" i="6"/>
  <c r="D2" i="5"/>
  <c r="B2" i="5"/>
  <c r="B23" i="7" l="1"/>
  <c r="B22" i="7"/>
  <c r="B21" i="7"/>
  <c r="M18" i="7"/>
  <c r="M17" i="7"/>
  <c r="M16" i="7"/>
  <c r="M15" i="7"/>
  <c r="M14" i="7"/>
  <c r="M13" i="7"/>
  <c r="K8" i="7"/>
  <c r="N2" i="5"/>
  <c r="A10" i="5" s="1"/>
  <c r="A11" i="5" s="1"/>
  <c r="A12" i="5" s="1"/>
  <c r="A13" i="5" s="1"/>
  <c r="A14" i="5" s="1"/>
  <c r="A15" i="5" s="1"/>
  <c r="A16" i="5" s="1"/>
  <c r="A17" i="5" s="1"/>
  <c r="A18" i="5" s="1"/>
  <c r="A19" i="5" s="1"/>
  <c r="D34" i="4"/>
  <c r="D33" i="4"/>
  <c r="D32" i="4"/>
  <c r="D31" i="4"/>
  <c r="D30" i="4"/>
  <c r="D29" i="4"/>
  <c r="D28" i="4"/>
  <c r="D26" i="4"/>
  <c r="D25" i="4"/>
  <c r="D19" i="4"/>
  <c r="D18" i="4"/>
  <c r="D17" i="4"/>
  <c r="D16" i="4"/>
  <c r="D15" i="4"/>
  <c r="D14" i="4"/>
  <c r="D13" i="4"/>
  <c r="D12" i="4"/>
  <c r="D11" i="4"/>
  <c r="D34" i="5"/>
  <c r="D33" i="5"/>
  <c r="D32" i="5"/>
  <c r="D27" i="5"/>
  <c r="D26" i="5"/>
  <c r="D25" i="5"/>
  <c r="D24" i="5"/>
  <c r="D18" i="5"/>
  <c r="D17" i="5"/>
  <c r="D16" i="5"/>
  <c r="D15" i="5"/>
  <c r="D14" i="5"/>
  <c r="D13" i="5"/>
  <c r="D12" i="5"/>
  <c r="D11" i="5"/>
  <c r="D10" i="5"/>
  <c r="D34" i="6"/>
  <c r="D33" i="6"/>
  <c r="D28" i="6"/>
  <c r="D27" i="6"/>
  <c r="D26" i="6"/>
  <c r="D18" i="6"/>
  <c r="D17" i="6"/>
  <c r="D16" i="6"/>
  <c r="D15" i="6"/>
  <c r="D14" i="6"/>
  <c r="D13" i="6"/>
  <c r="D12" i="6"/>
  <c r="D11" i="6"/>
  <c r="D10" i="6"/>
  <c r="N2" i="6" l="1"/>
  <c r="A10" i="6" s="1"/>
  <c r="N3" i="4"/>
  <c r="O3" i="4" s="1"/>
  <c r="A20" i="5"/>
  <c r="D19" i="5"/>
  <c r="O2" i="5"/>
  <c r="A11" i="6" l="1"/>
  <c r="A12" i="6" s="1"/>
  <c r="A13" i="6" s="1"/>
  <c r="A14" i="6" s="1"/>
  <c r="A15" i="6" s="1"/>
  <c r="A16" i="6" s="1"/>
  <c r="A17" i="6" s="1"/>
  <c r="A18" i="6" s="1"/>
  <c r="A19" i="6" s="1"/>
  <c r="A20" i="6" s="1"/>
  <c r="O2" i="6"/>
  <c r="A11" i="4"/>
  <c r="D20" i="5"/>
  <c r="A21" i="5"/>
  <c r="D19" i="6"/>
  <c r="A12" i="4" l="1"/>
  <c r="A13" i="4" s="1"/>
  <c r="A14" i="4" s="1"/>
  <c r="A15" i="4" s="1"/>
  <c r="A16" i="4" s="1"/>
  <c r="A17" i="4" s="1"/>
  <c r="A18" i="4" s="1"/>
  <c r="A19" i="4" s="1"/>
  <c r="A20" i="4" s="1"/>
  <c r="A21" i="4" s="1"/>
  <c r="A22" i="4" s="1"/>
  <c r="D20" i="4"/>
  <c r="D21" i="4"/>
  <c r="A22" i="5"/>
  <c r="D21" i="5"/>
  <c r="A21" i="6"/>
  <c r="D20" i="6"/>
  <c r="D22" i="4" l="1"/>
  <c r="A23" i="4"/>
  <c r="D22" i="5"/>
  <c r="A23" i="5"/>
  <c r="A22" i="6"/>
  <c r="D21" i="6"/>
  <c r="D23" i="4" l="1"/>
  <c r="A24" i="4"/>
  <c r="A24" i="5"/>
  <c r="D23" i="5"/>
  <c r="A23" i="6"/>
  <c r="D22" i="6"/>
  <c r="D2" i="3"/>
  <c r="C2" i="3"/>
  <c r="B2" i="3"/>
  <c r="Q3" i="1"/>
  <c r="A6" i="1" s="1"/>
  <c r="F3" i="7" l="1"/>
  <c r="B3" i="7"/>
  <c r="A25" i="5"/>
  <c r="A26" i="5" s="1"/>
  <c r="A27" i="5" s="1"/>
  <c r="A28" i="5" s="1"/>
  <c r="A29" i="5" s="1"/>
  <c r="D28" i="5"/>
  <c r="A25" i="4"/>
  <c r="D24" i="4"/>
  <c r="D35" i="5"/>
  <c r="A24" i="6"/>
  <c r="D23" i="6"/>
  <c r="K6" i="1"/>
  <c r="A7" i="1"/>
  <c r="K7" i="1" s="1"/>
  <c r="R3" i="1"/>
  <c r="A26" i="4" l="1"/>
  <c r="A30" i="5"/>
  <c r="D29" i="5"/>
  <c r="A25" i="6"/>
  <c r="A26" i="6" s="1"/>
  <c r="A27" i="6" s="1"/>
  <c r="A28" i="6" s="1"/>
  <c r="A29" i="6" s="1"/>
  <c r="D24" i="6"/>
  <c r="D36" i="5"/>
  <c r="D35" i="6"/>
  <c r="A8" i="1"/>
  <c r="K8" i="1" s="1"/>
  <c r="A27" i="4" l="1"/>
  <c r="A30" i="6"/>
  <c r="D29" i="6"/>
  <c r="A31" i="5"/>
  <c r="D30" i="5"/>
  <c r="D37" i="5"/>
  <c r="D36" i="6"/>
  <c r="A9" i="1"/>
  <c r="K9" i="1" s="1"/>
  <c r="A28" i="4" l="1"/>
  <c r="A29" i="4" s="1"/>
  <c r="A30" i="4" s="1"/>
  <c r="A31" i="4" s="1"/>
  <c r="A32" i="4" s="1"/>
  <c r="A33" i="4" s="1"/>
  <c r="A34" i="4" s="1"/>
  <c r="A35" i="4" s="1"/>
  <c r="D35" i="4" s="1"/>
  <c r="D27" i="4"/>
  <c r="A31" i="6"/>
  <c r="D30" i="6"/>
  <c r="A32" i="5"/>
  <c r="A33" i="5" s="1"/>
  <c r="A34" i="5" s="1"/>
  <c r="A35" i="5" s="1"/>
  <c r="A36" i="5" s="1"/>
  <c r="A37" i="5" s="1"/>
  <c r="A38" i="5" s="1"/>
  <c r="A39" i="5" s="1"/>
  <c r="D31" i="5"/>
  <c r="D38" i="5"/>
  <c r="D37" i="6"/>
  <c r="A10" i="1"/>
  <c r="K10" i="1" s="1"/>
  <c r="A36" i="4" l="1"/>
  <c r="A37" i="4" s="1"/>
  <c r="A32" i="6"/>
  <c r="D31" i="6"/>
  <c r="A40" i="5"/>
  <c r="N37" i="5" s="1"/>
  <c r="D39" i="5"/>
  <c r="N39" i="5" s="1"/>
  <c r="D38" i="6"/>
  <c r="A11" i="1"/>
  <c r="K11" i="1" s="1"/>
  <c r="N38" i="5" l="1"/>
  <c r="D40" i="5"/>
  <c r="N34" i="5"/>
  <c r="N25" i="5"/>
  <c r="N10" i="5"/>
  <c r="N27" i="5"/>
  <c r="N17" i="5"/>
  <c r="N15" i="5"/>
  <c r="N24" i="5"/>
  <c r="N12" i="5"/>
  <c r="N18" i="5"/>
  <c r="N16" i="5"/>
  <c r="N33" i="5"/>
  <c r="N13" i="5"/>
  <c r="N26" i="5"/>
  <c r="N14" i="5"/>
  <c r="N32" i="5"/>
  <c r="N11" i="5"/>
  <c r="N19" i="5"/>
  <c r="N20" i="5"/>
  <c r="N21" i="5"/>
  <c r="N22" i="5"/>
  <c r="N35" i="5"/>
  <c r="N23" i="5"/>
  <c r="N29" i="5"/>
  <c r="N36" i="5"/>
  <c r="N28" i="5"/>
  <c r="N30" i="5"/>
  <c r="N31" i="5"/>
  <c r="D36" i="4"/>
  <c r="D37" i="4"/>
  <c r="A38" i="4"/>
  <c r="A33" i="6"/>
  <c r="A34" i="6" s="1"/>
  <c r="A35" i="6" s="1"/>
  <c r="A36" i="6" s="1"/>
  <c r="A37" i="6" s="1"/>
  <c r="A38" i="6" s="1"/>
  <c r="A39" i="6" s="1"/>
  <c r="A40" i="6" s="1"/>
  <c r="N22" i="6" s="1"/>
  <c r="D32" i="6"/>
  <c r="D40" i="4"/>
  <c r="D39" i="6"/>
  <c r="A12" i="1"/>
  <c r="K12" i="1" s="1"/>
  <c r="N30" i="6" l="1"/>
  <c r="N37" i="6"/>
  <c r="N23" i="6"/>
  <c r="N24" i="6"/>
  <c r="N35" i="6"/>
  <c r="N39" i="6"/>
  <c r="N31" i="6"/>
  <c r="N32" i="6"/>
  <c r="C23" i="7" s="1"/>
  <c r="N36" i="6"/>
  <c r="D22" i="7"/>
  <c r="N40" i="5"/>
  <c r="C22" i="7" s="1"/>
  <c r="N16" i="6"/>
  <c r="N10" i="6"/>
  <c r="N17" i="6"/>
  <c r="N12" i="6"/>
  <c r="N15" i="6"/>
  <c r="N34" i="6"/>
  <c r="N14" i="6"/>
  <c r="N11" i="6"/>
  <c r="N13" i="6"/>
  <c r="N18" i="6"/>
  <c r="N33" i="6"/>
  <c r="N25" i="6"/>
  <c r="N26" i="6"/>
  <c r="N28" i="6"/>
  <c r="N27" i="6"/>
  <c r="N19" i="6"/>
  <c r="N20" i="6"/>
  <c r="N21" i="6"/>
  <c r="N38" i="6"/>
  <c r="N29" i="6"/>
  <c r="A39" i="4"/>
  <c r="D38" i="4"/>
  <c r="D40" i="6"/>
  <c r="N40" i="6" s="1"/>
  <c r="D41" i="4"/>
  <c r="D23" i="7"/>
  <c r="A13" i="1"/>
  <c r="K13" i="1" s="1"/>
  <c r="D39" i="4" l="1"/>
  <c r="A40" i="4"/>
  <c r="A14" i="1"/>
  <c r="K14" i="1" s="1"/>
  <c r="A41" i="4" l="1"/>
  <c r="A15" i="1"/>
  <c r="K15" i="1" s="1"/>
  <c r="N40" i="4" l="1"/>
  <c r="N11" i="4"/>
  <c r="N16" i="4"/>
  <c r="N26" i="4"/>
  <c r="N27" i="4"/>
  <c r="N25" i="4"/>
  <c r="N31" i="4"/>
  <c r="N18" i="4"/>
  <c r="N13" i="4"/>
  <c r="N28" i="4"/>
  <c r="N19" i="4"/>
  <c r="N17" i="4"/>
  <c r="N29" i="4"/>
  <c r="C21" i="7" s="1"/>
  <c r="D21" i="7" s="1"/>
  <c r="N33" i="4"/>
  <c r="N34" i="4"/>
  <c r="N32" i="4"/>
  <c r="N12" i="4"/>
  <c r="N14" i="4"/>
  <c r="N15" i="4"/>
  <c r="N30" i="4"/>
  <c r="N20" i="4"/>
  <c r="N22" i="4"/>
  <c r="N21" i="4"/>
  <c r="N24" i="4"/>
  <c r="N23" i="4"/>
  <c r="N35" i="4"/>
  <c r="N36" i="4"/>
  <c r="N38" i="4"/>
  <c r="N41" i="4"/>
  <c r="N39" i="4"/>
  <c r="N37" i="4"/>
  <c r="A16" i="1"/>
  <c r="K16" i="1" s="1"/>
  <c r="A17" i="1" l="1"/>
  <c r="K17" i="1" s="1"/>
  <c r="A18" i="1" l="1"/>
  <c r="K18" i="1" s="1"/>
  <c r="A19" i="1" l="1"/>
  <c r="K19" i="1" s="1"/>
  <c r="A20" i="1" l="1"/>
  <c r="K20" i="1" s="1"/>
  <c r="A21" i="1" l="1"/>
  <c r="K21" i="1" s="1"/>
  <c r="A22" i="1" l="1"/>
  <c r="K22" i="1" s="1"/>
  <c r="A23" i="1" l="1"/>
  <c r="K23" i="1" s="1"/>
  <c r="A24" i="1" l="1"/>
  <c r="K24" i="1" s="1"/>
  <c r="A25" i="1" l="1"/>
  <c r="K25" i="1" s="1"/>
  <c r="A26" i="1" l="1"/>
  <c r="K26" i="1" s="1"/>
  <c r="A27" i="1" l="1"/>
  <c r="K27" i="1" s="1"/>
  <c r="A28" i="1" l="1"/>
  <c r="K28" i="1" s="1"/>
  <c r="A29" i="1" l="1"/>
  <c r="K29" i="1" s="1"/>
  <c r="A30" i="1" l="1"/>
  <c r="K30" i="1" s="1"/>
  <c r="A31" i="1" l="1"/>
  <c r="K31" i="1" s="1"/>
  <c r="A32" i="1" l="1"/>
  <c r="K32" i="1" s="1"/>
  <c r="A33" i="1" l="1"/>
  <c r="K33" i="1" s="1"/>
  <c r="A34" i="1" l="1"/>
  <c r="K34" i="1" s="1"/>
  <c r="A35" i="1" l="1"/>
  <c r="K35" i="1" s="1"/>
  <c r="A36" i="1" l="1"/>
  <c r="A37" i="1" l="1"/>
  <c r="K37" i="1" s="1"/>
  <c r="K36" i="1"/>
  <c r="A38" i="1"/>
  <c r="A39" i="1" l="1"/>
  <c r="K38" i="1"/>
  <c r="K39" i="1" l="1"/>
  <c r="A40" i="1"/>
  <c r="A41" i="1" l="1"/>
  <c r="K40" i="1"/>
  <c r="A42" i="1" l="1"/>
  <c r="K41" i="1"/>
  <c r="A43" i="1" l="1"/>
  <c r="K42" i="1"/>
  <c r="K43" i="1" l="1"/>
  <c r="A44" i="1"/>
  <c r="A45" i="1" l="1"/>
  <c r="K44" i="1"/>
</calcChain>
</file>

<file path=xl/sharedStrings.xml><?xml version="1.0" encoding="utf-8"?>
<sst xmlns="http://schemas.openxmlformats.org/spreadsheetml/2006/main" count="167" uniqueCount="117">
  <si>
    <t>Reporting Month</t>
  </si>
  <si>
    <t>January</t>
  </si>
  <si>
    <t>Date</t>
  </si>
  <si>
    <t>Anoka</t>
  </si>
  <si>
    <t>Carver</t>
  </si>
  <si>
    <t>Dakota</t>
  </si>
  <si>
    <t>Hennepin</t>
  </si>
  <si>
    <t>Ramsey</t>
  </si>
  <si>
    <t>Scott</t>
  </si>
  <si>
    <t>Other MN</t>
  </si>
  <si>
    <t>Out of State</t>
  </si>
  <si>
    <t>Total</t>
  </si>
  <si>
    <t>Washington</t>
  </si>
  <si>
    <t>MMSW</t>
  </si>
  <si>
    <t>Mailing address:</t>
  </si>
  <si>
    <t>City:</t>
  </si>
  <si>
    <t>State:</t>
  </si>
  <si>
    <t>Signature:</t>
  </si>
  <si>
    <t>Date:</t>
  </si>
  <si>
    <t>Facility Name</t>
  </si>
  <si>
    <t>Permit Number</t>
  </si>
  <si>
    <t>Landfill</t>
  </si>
  <si>
    <t>Yes/No</t>
  </si>
  <si>
    <t>Spruce Ridge Resource Management Facility</t>
  </si>
  <si>
    <t>Yes</t>
  </si>
  <si>
    <t>February</t>
  </si>
  <si>
    <t>Covanta Hennepin Energy Resource Co LP</t>
  </si>
  <si>
    <t>Nobles County Landfill Inc</t>
  </si>
  <si>
    <t>No</t>
  </si>
  <si>
    <t>March</t>
  </si>
  <si>
    <t>Ramsey/Washington Recycling and Energy Center</t>
  </si>
  <si>
    <t>Morrison County Sanitary Landfill</t>
  </si>
  <si>
    <t>April</t>
  </si>
  <si>
    <t>Red Wing Solid Waste Boiler Facility</t>
  </si>
  <si>
    <t>East Central Solid Waste Commission</t>
  </si>
  <si>
    <t>May</t>
  </si>
  <si>
    <t>Lyon County Sanitary Landfill</t>
  </si>
  <si>
    <t>June</t>
  </si>
  <si>
    <t>Clay County Sanitary Landfill</t>
  </si>
  <si>
    <t>July</t>
  </si>
  <si>
    <t>Pine Bend Sanitary Landfill</t>
  </si>
  <si>
    <t>August</t>
  </si>
  <si>
    <t>Burnsville Sanitary Landfill</t>
  </si>
  <si>
    <t>September</t>
  </si>
  <si>
    <t>Elk River Landfill</t>
  </si>
  <si>
    <t>October</t>
  </si>
  <si>
    <t>Kandiyohi County Sanitary Landfill</t>
  </si>
  <si>
    <t>November</t>
  </si>
  <si>
    <t>Ponderosa Sanitary Landfill</t>
  </si>
  <si>
    <t>December</t>
  </si>
  <si>
    <t>Brown County Sanitary Landfill</t>
  </si>
  <si>
    <t>Renville County Sanitary Landfill</t>
  </si>
  <si>
    <t>Mar-Kit Landfill Board</t>
  </si>
  <si>
    <t>Rice County Landfill</t>
  </si>
  <si>
    <t>Polk County Sanitary Landfill</t>
  </si>
  <si>
    <t>Steele County Sanitary Landfill</t>
  </si>
  <si>
    <t>Cottonwood County Sanitary Landfill</t>
  </si>
  <si>
    <t>Olmsted County - Kalmar Landfill</t>
  </si>
  <si>
    <t>Crow Wing County MMSW Landfill</t>
  </si>
  <si>
    <t>Saint Louis County Regional Landfill</t>
  </si>
  <si>
    <t>Advanced Disposal Seven Mile Creek Landfill</t>
  </si>
  <si>
    <t>WMWI- Timberline Trail Recycling and Disposal</t>
  </si>
  <si>
    <t>BFI Lake Area Landfill</t>
  </si>
  <si>
    <t>Other facility</t>
  </si>
  <si>
    <t>SW-6</t>
  </si>
  <si>
    <t>SW-17</t>
  </si>
  <si>
    <t>SW-45</t>
  </si>
  <si>
    <t>SW-56</t>
  </si>
  <si>
    <t>SW-74</t>
  </si>
  <si>
    <t>RRF</t>
  </si>
  <si>
    <t>Did a resource recovery facility certify waste as unprocessible?</t>
  </si>
  <si>
    <t>Other MN County</t>
  </si>
  <si>
    <t>Reporting 
month:</t>
  </si>
  <si>
    <t>Certification</t>
  </si>
  <si>
    <t>(Agency only) AI ID:</t>
  </si>
  <si>
    <t>Facility name*:</t>
  </si>
  <si>
    <t>Solid waste permit number:</t>
  </si>
  <si>
    <t>Zip code:</t>
  </si>
  <si>
    <t>(This document has been electronically signed.)</t>
  </si>
  <si>
    <t>(mm/dd/yyyy)</t>
  </si>
  <si>
    <r>
      <t xml:space="preserve">Certification: I certify under penalty of law that this document and all attachments were prepared under my direction or supervision under a system designed to assure that qualified personnel properly gathered and evaluated the information submitted. Based on my inquiry of the person or persons who manage the system, or those persons directly responsible for gathering the information, the information submitted is, to the best of my knowledge and belief, true, accurate, and complete. Further, I am aware that there are significant penalties for submitting false information, including the possibility of fine and imprisonment. 
</t>
    </r>
    <r>
      <rPr>
        <i/>
        <sz val="9"/>
        <color theme="1"/>
        <rFont val="Arial"/>
        <family val="2"/>
      </rPr>
      <t xml:space="preserve">
By typing my name below, I certify the above statements to be true and correct, to the best of my knowledge, and that this information can be used for the purpose of processing this form.</t>
    </r>
  </si>
  <si>
    <t>Table 1: MMSW received by county of origin</t>
  </si>
  <si>
    <t>Reporting 
year:</t>
  </si>
  <si>
    <t>Phone:</t>
  </si>
  <si>
    <t>If you disposed of waste that was certified as unprocessible by a resource recovery facility during the month, enter the tons below by county of origin.</t>
  </si>
  <si>
    <t>Resource recovery facility certifying waste</t>
  </si>
  <si>
    <t>Table 2: Waste certified as unprocessible by resource recovery facility by County of origin</t>
  </si>
  <si>
    <t>If yes, then enter the name of the resource recovery facility that certified</t>
  </si>
  <si>
    <t>If yes, how many tons were certified as unprocessible by a resource recovery facility?</t>
  </si>
  <si>
    <r>
      <rPr>
        <b/>
        <sz val="10"/>
        <color theme="1"/>
        <rFont val="Arial"/>
        <family val="2"/>
      </rPr>
      <t>Instructions:</t>
    </r>
    <r>
      <rPr>
        <sz val="10"/>
        <color theme="1"/>
        <rFont val="Arial"/>
        <family val="2"/>
      </rPr>
      <t xml:space="preserve"> For each day of the month, </t>
    </r>
    <r>
      <rPr>
        <sz val="10"/>
        <color rgb="FFFF0000"/>
        <rFont val="Arial"/>
        <family val="2"/>
      </rPr>
      <t>enter in the yellow-highlighted fields</t>
    </r>
    <r>
      <rPr>
        <sz val="10"/>
        <color theme="1"/>
        <rFont val="Arial"/>
        <family val="2"/>
      </rPr>
      <t xml:space="preserve"> the amount of unprocessed MMSW disposed of in tons by county of origin. Do not include waste sent to the landfill from REC-Newport, HERC-Minneapolis, or the City of Red Wing's Waste Campus and disposed unless a resource recovery facility certified the waste as unprocessible. Please email your completed form to solidwastereports.pca@state.mn.us. 
If you have any questions, please contact Peder Sandhei, Minnesota Pollution Control Agency, at 651-757-2688 or peder.sandhei@state.mn.us
</t>
    </r>
  </si>
  <si>
    <t>Red Wing</t>
  </si>
  <si>
    <t>REC</t>
  </si>
  <si>
    <t>HERC</t>
  </si>
  <si>
    <t>% Coverage</t>
  </si>
  <si>
    <t>Table 2: MMSW sent to RRF by Facility</t>
  </si>
  <si>
    <t/>
  </si>
  <si>
    <t>Date notification sent</t>
  </si>
  <si>
    <t>Total Required Projected shortage from RRF</t>
  </si>
  <si>
    <t>Name:</t>
  </si>
  <si>
    <t>CONTINUE TO REC PROJECTED SHORTAGE TAB</t>
  </si>
  <si>
    <t>CONTINUE TO RED WING PROJECTED SHORTAGE TAB</t>
  </si>
  <si>
    <t>CONTINUE TO METRO MMSW MONTHLY SUMMARY TAB</t>
  </si>
  <si>
    <t>Projected shortage (tons)</t>
  </si>
  <si>
    <t>Additional waste sent (tons)</t>
  </si>
  <si>
    <r>
      <t xml:space="preserve">If </t>
    </r>
    <r>
      <rPr>
        <b/>
        <sz val="9"/>
        <color theme="1"/>
        <rFont val="Arial"/>
        <family val="2"/>
      </rPr>
      <t>no</t>
    </r>
    <r>
      <rPr>
        <sz val="9"/>
        <color theme="1"/>
        <rFont val="Arial"/>
        <family val="2"/>
      </rPr>
      <t>, skip to next tab. If</t>
    </r>
    <r>
      <rPr>
        <b/>
        <sz val="9"/>
        <color theme="1"/>
        <rFont val="Arial"/>
        <family val="2"/>
      </rPr>
      <t xml:space="preserve"> yes</t>
    </r>
    <r>
      <rPr>
        <sz val="9"/>
        <color theme="1"/>
        <rFont val="Arial"/>
        <family val="2"/>
      </rPr>
      <t>, complete the rest of this tab.</t>
    </r>
  </si>
  <si>
    <t>Days of
notice</t>
  </si>
  <si>
    <t>In this month, did REC send any notification of projected shortages?</t>
  </si>
  <si>
    <t>In this month, did HERC send any notification of projected shortages?</t>
  </si>
  <si>
    <t>In this month, did Red Wing send any notification of projected shortages?</t>
  </si>
  <si>
    <t>Total MMSW Sent to Cover Shortage</t>
  </si>
  <si>
    <t>If you disposed of unprocessed MMSW enter the amount in the table below. (Other MN and Out of State MMSW is not subject to restriction on disposal. Northfield, Cannon Falls, Hanover, Rockford and New Prague should be marked as Other MN, because they are not considered Metro in Minn. Stat. 473.121)</t>
  </si>
  <si>
    <t>In the table below, for each notification received, please enter the amount of projected shortage for each day for the duration of the expected shortage. Then enter the date of the original notification for the projected shortage was sent to your landfill. For example, if there is a projected shortage for the 26th and you recieved the notification on the 12th, you would enter the notification date in the row for the 26th and for every day that there is a projected shortage. This will then calculate the Days of notice (14). Enter in the associated additional tonnage sent on your behalf to cover the projected shortage.</t>
  </si>
  <si>
    <t>Email:</t>
  </si>
  <si>
    <r>
      <rPr>
        <b/>
        <sz val="9"/>
        <color theme="1"/>
        <rFont val="Arial"/>
        <family val="2"/>
      </rPr>
      <t>Instructions:</t>
    </r>
    <r>
      <rPr>
        <sz val="9"/>
        <color theme="1"/>
        <rFont val="Arial"/>
        <family val="2"/>
      </rPr>
      <t xml:space="preserve"> In the event that your facility was notified of an anticipated shortage please </t>
    </r>
    <r>
      <rPr>
        <b/>
        <sz val="9"/>
        <rFont val="Arial"/>
        <family val="2"/>
      </rPr>
      <t>enter in the grey-highlighted fields</t>
    </r>
    <r>
      <rPr>
        <sz val="9"/>
        <color theme="1"/>
        <rFont val="Arial"/>
        <family val="2"/>
      </rPr>
      <t xml:space="preserve"> the amount of MMSW in tons of the projected shortage and the amount delivered to the Resource Recovery Facility (RRF). Please email your completed form to solidwastereports.pca@state.mn.us. 
If you have any questions, please contact Peder Sandhei, Minnesota Pollution Control Agency, at 651-757-2688 or peder.sandhei@state.mn.us.</t>
    </r>
  </si>
  <si>
    <r>
      <rPr>
        <b/>
        <sz val="9"/>
        <color theme="1"/>
        <rFont val="Arial"/>
        <family val="2"/>
      </rPr>
      <t xml:space="preserve">Instructions:  </t>
    </r>
    <r>
      <rPr>
        <b/>
        <sz val="9"/>
        <rFont val="Arial"/>
        <family val="2"/>
      </rPr>
      <t>Please fill in the grey-highlighted fields.</t>
    </r>
    <r>
      <rPr>
        <sz val="9"/>
        <color theme="1"/>
        <rFont val="Arial"/>
        <family val="2"/>
      </rPr>
      <t xml:space="preserve"> Please email your completed form to solidwastereports.pca@state.mn.us. 
If you have any questions, please contact Peder Sandhei, Minnesota Pollution Control Agency, at 651-757-2688 or peder.sandhei@state.mn.us.</t>
    </r>
  </si>
  <si>
    <r>
      <rPr>
        <b/>
        <sz val="9"/>
        <color theme="1"/>
        <rFont val="Arial"/>
        <family val="2"/>
      </rPr>
      <t>Instructions:</t>
    </r>
    <r>
      <rPr>
        <sz val="9"/>
        <color theme="1"/>
        <rFont val="Arial"/>
        <family val="2"/>
      </rPr>
      <t xml:space="preserve"> In the event that your facility was notified of an anticipated shortage please </t>
    </r>
    <r>
      <rPr>
        <b/>
        <sz val="9"/>
        <rFont val="Arial"/>
        <family val="2"/>
      </rPr>
      <t>enter in the grey-highlighted fields</t>
    </r>
    <r>
      <rPr>
        <sz val="9"/>
        <color theme="1"/>
        <rFont val="Arial"/>
        <family val="2"/>
      </rPr>
      <t xml:space="preserve"> the amount of MMSW in tons of the projected shortage and the amount delivered to the RRF. Please email your completed form to solidwastereports.pca@state.mn.us. 
If you have any questions, please contact Peder Sandhei, Minnesota Pollution Control Agency, at 651-757-2688 or peder.sandhei@state.mn.us.</t>
    </r>
  </si>
  <si>
    <r>
      <rPr>
        <b/>
        <sz val="9"/>
        <color theme="1"/>
        <rFont val="Arial"/>
        <family val="2"/>
      </rPr>
      <t>Instructions:</t>
    </r>
    <r>
      <rPr>
        <sz val="9"/>
        <color theme="1"/>
        <rFont val="Arial"/>
        <family val="2"/>
      </rPr>
      <t xml:space="preserve"> In the event that your facility was notified of an anticipated shortage please </t>
    </r>
    <r>
      <rPr>
        <b/>
        <sz val="9"/>
        <rFont val="Arial"/>
        <family val="2"/>
      </rPr>
      <t xml:space="preserve">enter in the grey-highlighted fields </t>
    </r>
    <r>
      <rPr>
        <sz val="9"/>
        <color theme="1"/>
        <rFont val="Arial"/>
        <family val="2"/>
      </rPr>
      <t>the amount of MMSW in tons of the projected shortage and the amount delivered to the RRF. Please email your completed form to solidwastereports.pca@state.mn.us. 
If you have any questions, please contact Peder Sandhei, Minnesota Pollution Control Agency, at 651-757-2688 or peder.sandhei@state.mn.us.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</si>
</sst>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sz val="10"/>
      <color theme="1"/>
      <name val="Arial"/>
      <family val="2"/>
    </font>
    <font>
      <b/>
      <sz val="10"/>
      <color theme="1"/>
      <name val="Arial"/>
      <family val="2"/>
    </font>
    <font>
      <b/>
      <sz val="8"/>
      <color theme="1"/>
      <name val="Arial"/>
      <family val="2"/>
    </font>
    <font>
      <b/>
      <sz val="9"/>
      <color theme="1"/>
      <name val="Arial"/>
      <family val="2"/>
    </font>
    <font>
      <sz val="9"/>
      <color theme="1"/>
      <name val="Arial"/>
      <family val="2"/>
    </font>
    <font>
      <b/>
      <sz val="14"/>
      <color theme="1"/>
      <name val="Calibri"/>
      <family val="2"/>
      <scheme val="minor"/>
    </font>
    <font>
      <i/>
      <sz val="8"/>
      <color theme="1"/>
      <name val="Arial"/>
      <family val="2"/>
    </font>
    <font>
      <i/>
      <sz val="9"/>
      <color theme="1"/>
      <name val="Arial"/>
      <family val="2"/>
    </font>
    <font>
      <sz val="9"/>
      <color rgb="FFFF0000"/>
      <name val="Arial"/>
      <family val="2"/>
    </font>
    <font>
      <sz val="10"/>
      <color rgb="FFFF0000"/>
      <name val="Arial"/>
      <family val="2"/>
    </font>
    <font>
      <sz val="11"/>
      <color theme="1"/>
      <name val="Calibri"/>
      <family val="2"/>
      <scheme val="minor"/>
    </font>
    <font>
      <sz val="11"/>
      <color rgb="FFFF0000"/>
      <name val="Calibri"/>
      <family val="2"/>
      <scheme val="minor"/>
    </font>
    <font>
      <b/>
      <sz val="9"/>
      <name val="Arial"/>
      <family val="2"/>
    </font>
    <font>
      <sz val="9"/>
      <name val="Arial"/>
      <family val="2"/>
    </font>
    <font>
      <b/>
      <sz val="14"/>
      <name val="Calibri"/>
      <family val="2"/>
      <scheme val="minor"/>
    </font>
    <font>
      <sz val="11"/>
      <name val="Calibri"/>
      <family val="2"/>
      <scheme val="minor"/>
    </font>
    <font>
      <b/>
      <i/>
      <sz val="11"/>
      <color theme="1"/>
      <name val="Calibri"/>
      <family val="2"/>
      <scheme val="minor"/>
    </font>
    <font>
      <sz val="10"/>
      <color theme="1"/>
      <name val="Calibri"/>
      <family val="2"/>
      <scheme val="minor"/>
    </font>
    <font>
      <b/>
      <i/>
      <sz val="10"/>
      <color theme="1"/>
      <name val="Calibri"/>
      <family val="2"/>
      <scheme val="minor"/>
    </font>
    <font>
      <b/>
      <sz val="1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FF"/>
        <bgColor indexed="64"/>
      </patternFill>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9" fontId="12" fillId="0" borderId="0" applyFont="0" applyFill="0" applyBorder="0" applyAlignment="0" applyProtection="0"/>
  </cellStyleXfs>
  <cellXfs count="138">
    <xf numFmtId="0" fontId="0" fillId="0" borderId="0" xfId="0"/>
    <xf numFmtId="0" fontId="1" fillId="0" borderId="0" xfId="0" applyFont="1"/>
    <xf numFmtId="0" fontId="0" fillId="0" borderId="0" xfId="0" applyFont="1" applyBorder="1" applyAlignment="1" applyProtection="1">
      <alignment wrapText="1"/>
    </xf>
    <xf numFmtId="0" fontId="0" fillId="0" borderId="0" xfId="0" applyFont="1" applyBorder="1" applyAlignment="1" applyProtection="1">
      <alignment horizontal="center" wrapText="1"/>
    </xf>
    <xf numFmtId="0" fontId="0" fillId="0" borderId="0" xfId="0" applyFont="1" applyBorder="1" applyAlignment="1" applyProtection="1">
      <alignment horizontal="left" wrapText="1"/>
    </xf>
    <xf numFmtId="0" fontId="6" fillId="0" borderId="0" xfId="0" applyFont="1" applyProtection="1"/>
    <xf numFmtId="0" fontId="6" fillId="0" borderId="0" xfId="0" applyFont="1" applyAlignment="1" applyProtection="1">
      <alignment wrapText="1"/>
    </xf>
    <xf numFmtId="0" fontId="6" fillId="0" borderId="0" xfId="0" applyFont="1" applyFill="1" applyProtection="1"/>
    <xf numFmtId="0" fontId="7" fillId="0" borderId="0" xfId="0" applyFont="1" applyProtection="1"/>
    <xf numFmtId="0" fontId="5" fillId="0" borderId="0" xfId="0" applyFont="1" applyProtection="1"/>
    <xf numFmtId="0" fontId="5" fillId="0" borderId="2" xfId="0" applyFont="1" applyBorder="1" applyAlignment="1" applyProtection="1">
      <alignment wrapText="1"/>
    </xf>
    <xf numFmtId="0" fontId="5" fillId="0" borderId="2" xfId="0" applyFont="1" applyBorder="1" applyProtection="1"/>
    <xf numFmtId="0" fontId="6" fillId="0" borderId="0" xfId="0" applyFont="1" applyAlignment="1" applyProtection="1">
      <alignment vertical="center"/>
    </xf>
    <xf numFmtId="0" fontId="5" fillId="0" borderId="0" xfId="0" applyFont="1" applyAlignment="1" applyProtection="1">
      <alignment horizontal="right"/>
    </xf>
    <xf numFmtId="0" fontId="5" fillId="0" borderId="0" xfId="0" applyFont="1" applyAlignment="1" applyProtection="1">
      <alignment horizontal="right" wrapText="1"/>
    </xf>
    <xf numFmtId="0" fontId="8" fillId="0" borderId="0" xfId="0" applyFont="1" applyProtection="1"/>
    <xf numFmtId="0" fontId="8" fillId="0" borderId="0" xfId="0" applyFont="1" applyAlignment="1" applyProtection="1">
      <alignment wrapText="1"/>
    </xf>
    <xf numFmtId="0" fontId="2" fillId="2" borderId="2" xfId="0" applyFont="1" applyFill="1" applyBorder="1" applyProtection="1">
      <protection locked="0"/>
    </xf>
    <xf numFmtId="0" fontId="2" fillId="2" borderId="2" xfId="0" applyFont="1" applyFill="1" applyBorder="1" applyAlignment="1" applyProtection="1">
      <alignment wrapText="1"/>
      <protection locked="0"/>
    </xf>
    <xf numFmtId="0" fontId="6" fillId="2" borderId="1" xfId="0" applyFont="1" applyFill="1" applyBorder="1" applyAlignment="1" applyProtection="1">
      <alignment horizontal="left"/>
      <protection locked="0"/>
    </xf>
    <xf numFmtId="0" fontId="6" fillId="2" borderId="1" xfId="0" applyFont="1" applyFill="1" applyBorder="1" applyAlignment="1" applyProtection="1">
      <protection locked="0"/>
    </xf>
    <xf numFmtId="3" fontId="2" fillId="2" borderId="2" xfId="0" applyNumberFormat="1" applyFont="1" applyFill="1" applyBorder="1" applyProtection="1">
      <protection locked="0"/>
    </xf>
    <xf numFmtId="0" fontId="6" fillId="0" borderId="3" xfId="0" applyFont="1" applyFill="1" applyBorder="1" applyProtection="1"/>
    <xf numFmtId="3" fontId="6" fillId="0" borderId="2" xfId="0" applyNumberFormat="1" applyFont="1" applyFill="1" applyBorder="1" applyProtection="1"/>
    <xf numFmtId="0" fontId="2" fillId="0" borderId="0" xfId="0" applyFont="1" applyBorder="1" applyProtection="1"/>
    <xf numFmtId="0" fontId="2" fillId="0" borderId="0" xfId="0" applyFont="1" applyProtection="1"/>
    <xf numFmtId="0" fontId="5" fillId="0" borderId="0" xfId="0" applyFont="1" applyBorder="1" applyAlignment="1" applyProtection="1">
      <alignment horizontal="left" wrapText="1"/>
    </xf>
    <xf numFmtId="0" fontId="5" fillId="0" borderId="0" xfId="0" applyFont="1" applyBorder="1" applyAlignment="1" applyProtection="1">
      <alignment wrapText="1"/>
    </xf>
    <xf numFmtId="0" fontId="6" fillId="0" borderId="0" xfId="0" applyFont="1" applyBorder="1" applyAlignment="1" applyProtection="1"/>
    <xf numFmtId="0" fontId="6" fillId="0" borderId="0" xfId="0" applyFont="1" applyBorder="1" applyAlignment="1" applyProtection="1">
      <alignment wrapText="1"/>
    </xf>
    <xf numFmtId="0" fontId="6" fillId="0" borderId="0" xfId="0" applyFont="1" applyAlignment="1" applyProtection="1"/>
    <xf numFmtId="14" fontId="6" fillId="0" borderId="0" xfId="0" applyNumberFormat="1" applyFont="1" applyAlignment="1" applyProtection="1"/>
    <xf numFmtId="0" fontId="2" fillId="0" borderId="0" xfId="0" applyFont="1" applyBorder="1" applyAlignment="1" applyProtection="1">
      <alignment horizontal="left" vertical="top" wrapText="1"/>
    </xf>
    <xf numFmtId="0" fontId="4" fillId="0" borderId="2" xfId="0" applyFont="1" applyBorder="1" applyAlignment="1" applyProtection="1">
      <alignment horizontal="left"/>
    </xf>
    <xf numFmtId="0" fontId="4" fillId="0" borderId="2" xfId="0" applyFont="1" applyBorder="1" applyProtection="1"/>
    <xf numFmtId="0" fontId="4" fillId="0" borderId="2" xfId="0" applyFont="1" applyBorder="1" applyAlignment="1" applyProtection="1">
      <alignment wrapText="1"/>
    </xf>
    <xf numFmtId="0" fontId="4" fillId="0" borderId="0" xfId="0" applyFont="1" applyAlignment="1" applyProtection="1">
      <alignment wrapText="1"/>
    </xf>
    <xf numFmtId="0" fontId="4" fillId="0" borderId="0" xfId="0" applyFont="1" applyProtection="1"/>
    <xf numFmtId="14" fontId="2" fillId="0" borderId="2" xfId="0" applyNumberFormat="1" applyFont="1" applyFill="1" applyBorder="1" applyAlignment="1" applyProtection="1">
      <alignment horizontal="left"/>
    </xf>
    <xf numFmtId="14" fontId="2" fillId="0" borderId="0" xfId="0" applyNumberFormat="1" applyFont="1" applyFill="1" applyAlignment="1" applyProtection="1">
      <alignment horizontal="left"/>
    </xf>
    <xf numFmtId="0" fontId="2" fillId="0" borderId="0" xfId="0" applyFont="1" applyFill="1" applyProtection="1"/>
    <xf numFmtId="0" fontId="2" fillId="0" borderId="0" xfId="0" applyFont="1" applyAlignment="1" applyProtection="1">
      <alignment wrapText="1"/>
    </xf>
    <xf numFmtId="0" fontId="0" fillId="0" borderId="0" xfId="0" applyAlignment="1" applyProtection="1">
      <alignment horizontal="left"/>
    </xf>
    <xf numFmtId="0" fontId="0" fillId="0" borderId="0" xfId="0" applyProtection="1"/>
    <xf numFmtId="0" fontId="0" fillId="0" borderId="0" xfId="0" applyAlignment="1" applyProtection="1">
      <alignment wrapText="1"/>
    </xf>
    <xf numFmtId="3" fontId="2" fillId="0" borderId="2" xfId="0" applyNumberFormat="1" applyFont="1" applyFill="1" applyBorder="1" applyProtection="1"/>
    <xf numFmtId="0" fontId="6" fillId="0" borderId="0" xfId="0" applyFont="1" applyAlignment="1" applyProtection="1">
      <alignment vertical="center" wrapText="1"/>
    </xf>
    <xf numFmtId="3" fontId="6" fillId="0" borderId="0" xfId="0" applyNumberFormat="1" applyFont="1" applyFill="1" applyBorder="1" applyProtection="1"/>
    <xf numFmtId="0" fontId="5" fillId="0" borderId="5" xfId="0" applyFont="1" applyBorder="1" applyAlignment="1" applyProtection="1"/>
    <xf numFmtId="0" fontId="5" fillId="0" borderId="0" xfId="0" applyFont="1" applyBorder="1" applyAlignment="1" applyProtection="1"/>
    <xf numFmtId="3" fontId="10" fillId="0" borderId="0" xfId="0" applyNumberFormat="1" applyFont="1" applyFill="1" applyBorder="1" applyProtection="1"/>
    <xf numFmtId="3" fontId="10" fillId="0" borderId="0" xfId="0" applyNumberFormat="1" applyFont="1" applyFill="1" applyBorder="1" applyAlignment="1" applyProtection="1">
      <alignment wrapText="1"/>
    </xf>
    <xf numFmtId="0" fontId="15" fillId="0" borderId="1" xfId="0" applyFont="1" applyFill="1" applyBorder="1" applyAlignment="1" applyProtection="1"/>
    <xf numFmtId="0" fontId="15" fillId="0" borderId="1" xfId="0" applyFont="1" applyFill="1" applyBorder="1" applyAlignment="1" applyProtection="1">
      <alignment horizontal="left"/>
    </xf>
    <xf numFmtId="3" fontId="6" fillId="2" borderId="2" xfId="0" applyNumberFormat="1" applyFont="1" applyFill="1" applyBorder="1" applyProtection="1"/>
    <xf numFmtId="0" fontId="13" fillId="0" borderId="0" xfId="0" applyFont="1" applyFill="1" applyProtection="1"/>
    <xf numFmtId="9" fontId="13" fillId="0" borderId="0" xfId="1" applyFont="1" applyFill="1" applyProtection="1"/>
    <xf numFmtId="0" fontId="13" fillId="0" borderId="0" xfId="0" applyFont="1" applyFill="1" applyBorder="1" applyProtection="1"/>
    <xf numFmtId="3" fontId="13" fillId="0" borderId="0" xfId="0" applyNumberFormat="1" applyFont="1" applyFill="1" applyBorder="1" applyProtection="1"/>
    <xf numFmtId="0" fontId="0" fillId="0" borderId="0" xfId="0" applyFill="1" applyProtection="1"/>
    <xf numFmtId="3" fontId="15" fillId="0" borderId="2" xfId="0" applyNumberFormat="1" applyFont="1" applyFill="1" applyBorder="1" applyProtection="1"/>
    <xf numFmtId="0" fontId="17" fillId="0" borderId="0" xfId="0" applyFont="1" applyFill="1" applyProtection="1"/>
    <xf numFmtId="0" fontId="0" fillId="3" borderId="0" xfId="0" applyFont="1" applyFill="1" applyBorder="1" applyAlignment="1" applyProtection="1">
      <alignment horizontal="left" wrapText="1"/>
    </xf>
    <xf numFmtId="0" fontId="0" fillId="3" borderId="0" xfId="0" applyFont="1" applyFill="1" applyBorder="1" applyAlignment="1" applyProtection="1">
      <alignment horizontal="center" wrapText="1"/>
    </xf>
    <xf numFmtId="0" fontId="0" fillId="3" borderId="0" xfId="0" applyFont="1" applyFill="1" applyBorder="1" applyAlignment="1" applyProtection="1">
      <alignment wrapText="1"/>
    </xf>
    <xf numFmtId="0" fontId="2" fillId="3" borderId="0" xfId="0" applyFont="1" applyFill="1" applyBorder="1" applyAlignment="1" applyProtection="1">
      <alignment vertical="center"/>
    </xf>
    <xf numFmtId="0" fontId="2" fillId="3" borderId="0" xfId="0" applyFont="1" applyFill="1" applyAlignment="1" applyProtection="1">
      <alignment vertical="center"/>
    </xf>
    <xf numFmtId="0" fontId="6" fillId="3" borderId="0" xfId="0" applyFont="1" applyFill="1" applyBorder="1" applyAlignment="1" applyProtection="1"/>
    <xf numFmtId="0" fontId="6" fillId="3" borderId="0" xfId="0" applyFont="1" applyFill="1" applyBorder="1" applyAlignment="1" applyProtection="1">
      <alignment wrapText="1"/>
    </xf>
    <xf numFmtId="0" fontId="6" fillId="3" borderId="0" xfId="0" applyFont="1" applyFill="1" applyAlignment="1" applyProtection="1"/>
    <xf numFmtId="14" fontId="6" fillId="3" borderId="0" xfId="0" applyNumberFormat="1" applyFont="1" applyFill="1" applyAlignment="1" applyProtection="1"/>
    <xf numFmtId="0" fontId="2" fillId="3" borderId="0" xfId="0" applyFont="1" applyFill="1" applyBorder="1" applyAlignment="1" applyProtection="1">
      <alignment horizontal="left" vertical="top" wrapText="1"/>
    </xf>
    <xf numFmtId="0" fontId="2" fillId="3" borderId="0" xfId="0" applyFont="1" applyFill="1" applyBorder="1" applyProtection="1"/>
    <xf numFmtId="0" fontId="2" fillId="3" borderId="0" xfId="0" applyFont="1" applyFill="1" applyProtection="1"/>
    <xf numFmtId="0" fontId="6" fillId="3" borderId="0" xfId="0" applyFont="1" applyFill="1" applyProtection="1"/>
    <xf numFmtId="0" fontId="6" fillId="3" borderId="0" xfId="0" applyFont="1" applyFill="1" applyAlignment="1" applyProtection="1">
      <alignment horizontal="left" wrapText="1"/>
    </xf>
    <xf numFmtId="0" fontId="4" fillId="3" borderId="0" xfId="0" applyFont="1" applyFill="1" applyAlignment="1" applyProtection="1">
      <alignment wrapText="1"/>
    </xf>
    <xf numFmtId="0" fontId="4" fillId="3" borderId="0" xfId="0" applyFont="1" applyFill="1" applyProtection="1"/>
    <xf numFmtId="0" fontId="0" fillId="3" borderId="0" xfId="0" applyFill="1" applyAlignment="1" applyProtection="1">
      <alignment horizontal="left"/>
    </xf>
    <xf numFmtId="0" fontId="0" fillId="3" borderId="0" xfId="0" applyFill="1" applyProtection="1"/>
    <xf numFmtId="0" fontId="2" fillId="3" borderId="0" xfId="0" applyFont="1" applyFill="1" applyAlignment="1" applyProtection="1">
      <alignment wrapText="1"/>
    </xf>
    <xf numFmtId="0" fontId="0" fillId="3" borderId="0" xfId="0" applyFill="1" applyAlignment="1" applyProtection="1">
      <alignment wrapText="1"/>
    </xf>
    <xf numFmtId="0" fontId="6" fillId="3" borderId="1" xfId="0" applyFont="1" applyFill="1" applyBorder="1" applyAlignment="1" applyProtection="1">
      <alignment horizontal="left"/>
    </xf>
    <xf numFmtId="0" fontId="6" fillId="3" borderId="1" xfId="0" applyFont="1" applyFill="1" applyBorder="1" applyAlignment="1" applyProtection="1"/>
    <xf numFmtId="0" fontId="5" fillId="3" borderId="0" xfId="0" applyFont="1" applyFill="1" applyBorder="1" applyAlignment="1" applyProtection="1">
      <alignment horizontal="right" wrapText="1"/>
    </xf>
    <xf numFmtId="14" fontId="6" fillId="3" borderId="2" xfId="0" applyNumberFormat="1" applyFont="1" applyFill="1" applyBorder="1" applyAlignment="1" applyProtection="1">
      <alignment horizontal="left"/>
    </xf>
    <xf numFmtId="3" fontId="6" fillId="3" borderId="2" xfId="0" applyNumberFormat="1" applyFont="1" applyFill="1" applyBorder="1" applyProtection="1"/>
    <xf numFmtId="0" fontId="5" fillId="3" borderId="2" xfId="0" applyFont="1" applyFill="1" applyBorder="1" applyAlignment="1" applyProtection="1">
      <alignment horizontal="left"/>
    </xf>
    <xf numFmtId="0" fontId="5" fillId="3" borderId="2" xfId="0" applyFont="1" applyFill="1" applyBorder="1" applyAlignment="1" applyProtection="1">
      <alignment horizontal="left" wrapText="1"/>
    </xf>
    <xf numFmtId="0" fontId="5" fillId="3" borderId="2" xfId="0" applyFont="1" applyFill="1" applyBorder="1" applyAlignment="1" applyProtection="1">
      <alignment wrapText="1"/>
    </xf>
    <xf numFmtId="0" fontId="3" fillId="3" borderId="0" xfId="0" applyFont="1" applyFill="1" applyAlignment="1" applyProtection="1">
      <alignment wrapText="1"/>
    </xf>
    <xf numFmtId="0" fontId="3" fillId="3" borderId="0" xfId="0" applyFont="1" applyFill="1" applyProtection="1"/>
    <xf numFmtId="0" fontId="2" fillId="3" borderId="0" xfId="0" applyFont="1" applyFill="1" applyBorder="1" applyAlignment="1" applyProtection="1"/>
    <xf numFmtId="0" fontId="2" fillId="3" borderId="0" xfId="0" applyFont="1" applyFill="1" applyAlignment="1" applyProtection="1"/>
    <xf numFmtId="0" fontId="19" fillId="3" borderId="0" xfId="0" applyFont="1" applyFill="1" applyAlignment="1" applyProtection="1">
      <alignment horizontal="left"/>
    </xf>
    <xf numFmtId="0" fontId="19" fillId="3" borderId="0" xfId="0" applyFont="1" applyFill="1" applyProtection="1"/>
    <xf numFmtId="0" fontId="20" fillId="3" borderId="0" xfId="0" applyFont="1" applyFill="1" applyAlignment="1" applyProtection="1">
      <alignment horizontal="left"/>
    </xf>
    <xf numFmtId="0" fontId="14" fillId="0" borderId="0" xfId="0" applyFont="1" applyFill="1" applyBorder="1" applyAlignment="1" applyProtection="1">
      <alignment horizontal="right" wrapText="1"/>
    </xf>
    <xf numFmtId="0" fontId="2" fillId="4" borderId="0" xfId="0" applyFont="1" applyFill="1" applyProtection="1"/>
    <xf numFmtId="0" fontId="16" fillId="0" borderId="0" xfId="0" applyFont="1" applyFill="1" applyProtection="1"/>
    <xf numFmtId="0" fontId="0" fillId="0" borderId="0" xfId="0" applyFill="1" applyAlignment="1" applyProtection="1">
      <alignment horizontal="left"/>
    </xf>
    <xf numFmtId="0" fontId="15" fillId="0" borderId="0" xfId="0" applyFont="1" applyFill="1" applyAlignment="1" applyProtection="1">
      <alignment vertical="center"/>
    </xf>
    <xf numFmtId="0" fontId="15" fillId="3" borderId="0" xfId="0" applyFont="1" applyFill="1" applyProtection="1"/>
    <xf numFmtId="0" fontId="6" fillId="5" borderId="1" xfId="0" applyFont="1" applyFill="1" applyBorder="1" applyAlignment="1" applyProtection="1">
      <alignment horizontal="left"/>
      <protection locked="0"/>
    </xf>
    <xf numFmtId="0" fontId="6" fillId="5" borderId="1" xfId="0" applyFont="1" applyFill="1" applyBorder="1" applyAlignment="1" applyProtection="1">
      <protection locked="0"/>
    </xf>
    <xf numFmtId="0" fontId="6" fillId="5" borderId="2" xfId="0" applyFont="1" applyFill="1" applyBorder="1" applyAlignment="1" applyProtection="1">
      <alignment wrapText="1"/>
      <protection locked="0"/>
    </xf>
    <xf numFmtId="3" fontId="6" fillId="5" borderId="2" xfId="0" applyNumberFormat="1" applyFont="1" applyFill="1" applyBorder="1" applyProtection="1">
      <protection locked="0"/>
    </xf>
    <xf numFmtId="14" fontId="6" fillId="5" borderId="2" xfId="0" applyNumberFormat="1" applyFont="1" applyFill="1" applyBorder="1" applyProtection="1">
      <protection locked="0"/>
    </xf>
    <xf numFmtId="0" fontId="6" fillId="5" borderId="2" xfId="0" applyFont="1" applyFill="1" applyBorder="1" applyProtection="1">
      <protection locked="0"/>
    </xf>
    <xf numFmtId="3" fontId="15" fillId="5" borderId="2" xfId="0" applyNumberFormat="1" applyFont="1" applyFill="1" applyBorder="1" applyProtection="1">
      <protection locked="0"/>
    </xf>
    <xf numFmtId="3" fontId="15" fillId="5" borderId="2" xfId="0" applyNumberFormat="1" applyFont="1" applyFill="1" applyBorder="1" applyAlignment="1" applyProtection="1">
      <alignment wrapText="1"/>
      <protection locked="0"/>
    </xf>
    <xf numFmtId="0" fontId="6" fillId="5" borderId="3" xfId="0" applyFont="1" applyFill="1" applyBorder="1" applyProtection="1">
      <protection locked="0"/>
    </xf>
    <xf numFmtId="14" fontId="6" fillId="5" borderId="3" xfId="0" applyNumberFormat="1" applyFont="1" applyFill="1" applyBorder="1" applyProtection="1">
      <protection locked="0"/>
    </xf>
    <xf numFmtId="0" fontId="15" fillId="0" borderId="2" xfId="0" applyFont="1" applyFill="1" applyBorder="1" applyAlignment="1" applyProtection="1">
      <alignment wrapText="1"/>
    </xf>
    <xf numFmtId="0" fontId="15" fillId="0" borderId="2" xfId="0" applyFont="1" applyFill="1" applyBorder="1" applyProtection="1"/>
    <xf numFmtId="9" fontId="15" fillId="0" borderId="2" xfId="0" applyNumberFormat="1" applyFont="1" applyFill="1" applyBorder="1" applyProtection="1"/>
    <xf numFmtId="0" fontId="21" fillId="0" borderId="5" xfId="0" applyFont="1" applyFill="1" applyBorder="1" applyAlignment="1" applyProtection="1">
      <alignment wrapText="1"/>
    </xf>
    <xf numFmtId="0" fontId="2" fillId="0" borderId="0" xfId="0" applyFont="1" applyBorder="1" applyAlignment="1" applyProtection="1">
      <alignment horizontal="left" vertical="top" wrapText="1"/>
      <protection locked="0"/>
    </xf>
    <xf numFmtId="0" fontId="6" fillId="3" borderId="0" xfId="0" applyFont="1" applyFill="1" applyBorder="1" applyAlignment="1" applyProtection="1">
      <alignment horizontal="left" vertical="top" wrapText="1"/>
    </xf>
    <xf numFmtId="0" fontId="15" fillId="3" borderId="0" xfId="0" applyFont="1" applyFill="1" applyAlignment="1" applyProtection="1">
      <alignment horizontal="left" wrapText="1"/>
    </xf>
    <xf numFmtId="0" fontId="6" fillId="3" borderId="0" xfId="0" applyFont="1" applyFill="1" applyAlignment="1" applyProtection="1">
      <alignment horizontal="left"/>
    </xf>
    <xf numFmtId="0" fontId="6" fillId="3" borderId="7" xfId="0" applyFont="1" applyFill="1" applyBorder="1" applyAlignment="1" applyProtection="1">
      <alignment horizontal="left"/>
    </xf>
    <xf numFmtId="0" fontId="18" fillId="3" borderId="0" xfId="0" applyFont="1" applyFill="1" applyAlignment="1" applyProtection="1">
      <alignment horizontal="left"/>
    </xf>
    <xf numFmtId="0" fontId="6" fillId="3" borderId="0" xfId="0" applyFont="1" applyFill="1" applyBorder="1" applyAlignment="1" applyProtection="1">
      <alignment horizontal="left" wrapText="1"/>
    </xf>
    <xf numFmtId="0" fontId="6" fillId="5" borderId="1" xfId="0" applyFont="1" applyFill="1" applyBorder="1" applyProtection="1">
      <protection locked="0"/>
    </xf>
    <xf numFmtId="0" fontId="6" fillId="0" borderId="0" xfId="0" applyFont="1" applyFill="1" applyAlignment="1" applyProtection="1">
      <alignment vertical="center" wrapText="1"/>
    </xf>
    <xf numFmtId="0" fontId="6" fillId="5" borderId="1" xfId="0" applyFont="1" applyFill="1" applyBorder="1" applyAlignment="1" applyProtection="1">
      <alignment horizontal="left" wrapText="1"/>
      <protection locked="0"/>
    </xf>
    <xf numFmtId="0" fontId="6" fillId="0" borderId="3" xfId="0" applyFont="1" applyFill="1" applyBorder="1" applyAlignment="1" applyProtection="1">
      <alignment horizontal="left"/>
    </xf>
    <xf numFmtId="0" fontId="5" fillId="0" borderId="5" xfId="0" applyFont="1" applyBorder="1" applyAlignment="1" applyProtection="1">
      <alignment wrapText="1"/>
    </xf>
    <xf numFmtId="0" fontId="5" fillId="0" borderId="3" xfId="0" applyFont="1" applyBorder="1" applyAlignment="1" applyProtection="1">
      <alignment wrapText="1"/>
    </xf>
    <xf numFmtId="0" fontId="5" fillId="0" borderId="6" xfId="0" applyFont="1" applyBorder="1" applyAlignment="1" applyProtection="1">
      <alignment wrapText="1"/>
    </xf>
    <xf numFmtId="0" fontId="6" fillId="2" borderId="5" xfId="0" applyFont="1" applyFill="1" applyBorder="1" applyAlignment="1" applyProtection="1">
      <alignment wrapText="1"/>
    </xf>
    <xf numFmtId="0" fontId="6" fillId="2" borderId="3" xfId="0" applyFont="1" applyFill="1" applyBorder="1" applyAlignment="1" applyProtection="1">
      <alignment wrapText="1"/>
    </xf>
    <xf numFmtId="0" fontId="6" fillId="2" borderId="6" xfId="0" applyFont="1" applyFill="1" applyBorder="1" applyAlignment="1" applyProtection="1">
      <alignment wrapText="1"/>
    </xf>
    <xf numFmtId="0" fontId="6" fillId="0" borderId="0" xfId="0" applyFont="1" applyAlignment="1" applyProtection="1">
      <alignment horizontal="left" vertical="center" wrapText="1"/>
    </xf>
    <xf numFmtId="0" fontId="15" fillId="0" borderId="1" xfId="0" applyFont="1" applyFill="1" applyBorder="1" applyAlignment="1" applyProtection="1">
      <alignment horizontal="left" vertical="center" wrapText="1"/>
    </xf>
    <xf numFmtId="0" fontId="6" fillId="5" borderId="3" xfId="0" applyFont="1" applyFill="1" applyBorder="1" applyProtection="1">
      <protection locked="0"/>
    </xf>
    <xf numFmtId="0" fontId="8" fillId="0" borderId="4" xfId="0" applyFont="1" applyBorder="1" applyProtection="1"/>
  </cellXfs>
  <cellStyles count="2">
    <cellStyle name="Normal" xfId="0" builtinId="0"/>
    <cellStyle name="Percent" xfId="1"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485775</xdr:colOff>
      <xdr:row>0</xdr:row>
      <xdr:rowOff>0</xdr:rowOff>
    </xdr:from>
    <xdr:to>
      <xdr:col>13</xdr:col>
      <xdr:colOff>1133474</xdr:colOff>
      <xdr:row>0</xdr:row>
      <xdr:rowOff>1171576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038975" y="0"/>
          <a:ext cx="4857749" cy="1171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gn="r">
            <a:spcBef>
              <a:spcPts val="0"/>
            </a:spcBef>
            <a:spcAft>
              <a:spcPts val="0"/>
            </a:spcAft>
          </a:pPr>
          <a:r>
            <a:rPr lang="en-US" sz="2000">
              <a:effectLst/>
              <a:latin typeface="Calibri" panose="020F0502020204030204" pitchFamily="34" charset="0"/>
              <a:ea typeface="Times New Roman" panose="02020603050405020304" pitchFamily="18" charset="0"/>
              <a:cs typeface="Times New Roman" panose="02020603050405020304" pitchFamily="18" charset="0"/>
            </a:rPr>
            <a:t>Metropolitan MMSW report for landfills</a:t>
          </a:r>
        </a:p>
        <a:p>
          <a:pPr marL="0" marR="0" algn="r">
            <a:spcBef>
              <a:spcPts val="0"/>
            </a:spcBef>
            <a:spcAft>
              <a:spcPts val="0"/>
            </a:spcAft>
            <a:tabLst>
              <a:tab pos="4560570" algn="r"/>
            </a:tabLst>
          </a:pPr>
          <a:r>
            <a:rPr lang="en-US" sz="1000">
              <a:effectLst/>
              <a:latin typeface="Arial Black" panose="020B0A04020102020204" pitchFamily="34" charset="0"/>
              <a:ea typeface="Times New Roman" panose="02020603050405020304" pitchFamily="18" charset="0"/>
              <a:cs typeface="Times New Roman" panose="02020603050405020304" pitchFamily="18" charset="0"/>
            </a:rPr>
            <a:t>Mixed Municipal Solid Waste (MMSW)</a:t>
          </a:r>
        </a:p>
        <a:p>
          <a:pPr marL="0" marR="0" algn="r">
            <a:spcBef>
              <a:spcPts val="100"/>
            </a:spcBef>
            <a:spcAft>
              <a:spcPts val="0"/>
            </a:spcAft>
            <a:tabLst>
              <a:tab pos="4560570" algn="r"/>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Restriction on Disposal Minn. Stat. § 473.848</a:t>
          </a:r>
        </a:p>
        <a:p>
          <a:pPr marL="0" marR="0" algn="r">
            <a:spcBef>
              <a:spcPts val="100"/>
            </a:spcBef>
            <a:spcAft>
              <a:spcPts val="0"/>
            </a:spcAft>
            <a:tabLst>
              <a:tab pos="4560570" algn="r"/>
            </a:tabLst>
          </a:pPr>
          <a:endParaRPr lang="en-US" sz="600">
            <a:effectLst/>
            <a:latin typeface="Calibri" panose="020F0502020204030204" pitchFamily="34" charset="0"/>
            <a:ea typeface="Times New Roman" panose="02020603050405020304" pitchFamily="18" charset="0"/>
            <a:cs typeface="Times New Roman" panose="02020603050405020304" pitchFamily="18" charset="0"/>
          </a:endParaRPr>
        </a:p>
        <a:p>
          <a:pPr algn="r"/>
          <a:r>
            <a:rPr lang="en-US" sz="800" i="1">
              <a:effectLst/>
              <a:latin typeface="Arial" panose="020B0604020202020204" pitchFamily="34" charset="0"/>
              <a:ea typeface="Times New Roman" panose="02020603050405020304" pitchFamily="18" charset="0"/>
              <a:cs typeface="Times New Roman" panose="02020603050405020304" pitchFamily="18" charset="0"/>
            </a:rPr>
            <a:t>Doc Type: Compliance</a:t>
          </a:r>
          <a:r>
            <a:rPr lang="en-US" sz="800" i="1" baseline="0">
              <a:effectLst/>
              <a:latin typeface="Arial" panose="020B0604020202020204" pitchFamily="34" charset="0"/>
              <a:ea typeface="Times New Roman" panose="02020603050405020304" pitchFamily="18" charset="0"/>
              <a:cs typeface="Times New Roman" panose="02020603050405020304" pitchFamily="18" charset="0"/>
            </a:rPr>
            <a:t> Certification</a:t>
          </a:r>
          <a:endParaRPr lang="en-US" sz="800" i="1">
            <a:effectLst/>
            <a:latin typeface="Arial" panose="020B0604020202020204" pitchFamily="34" charset="0"/>
            <a:ea typeface="Times New Roman" panose="02020603050405020304" pitchFamily="18" charset="0"/>
            <a:cs typeface="Times New Roman" panose="02020603050405020304" pitchFamily="18" charset="0"/>
          </a:endParaRPr>
        </a:p>
        <a:p>
          <a:pPr algn="r"/>
          <a:endParaRPr lang="en-US" sz="200" b="0" i="1">
            <a:latin typeface="Arial" pitchFamily="34" charset="0"/>
            <a:cs typeface="Arial" pitchFamily="34" charset="0"/>
          </a:endParaRPr>
        </a:p>
        <a:p>
          <a:pPr algn="r"/>
          <a:r>
            <a:rPr lang="en-US" sz="800" b="0" i="1">
              <a:latin typeface="Arial" pitchFamily="34" charset="0"/>
              <a:cs typeface="Arial" pitchFamily="34" charset="0"/>
            </a:rPr>
            <a:t>w-sw3-47 (Revised 2/23/21)</a:t>
          </a:r>
        </a:p>
      </xdr:txBody>
    </xdr:sp>
    <xdr:clientData/>
  </xdr:twoCellAnchor>
  <xdr:twoCellAnchor editAs="oneCell">
    <xdr:from>
      <xdr:col>0</xdr:col>
      <xdr:colOff>85725</xdr:colOff>
      <xdr:row>0</xdr:row>
      <xdr:rowOff>133350</xdr:rowOff>
    </xdr:from>
    <xdr:to>
      <xdr:col>3</xdr:col>
      <xdr:colOff>276225</xdr:colOff>
      <xdr:row>0</xdr:row>
      <xdr:rowOff>819150</xdr:rowOff>
    </xdr:to>
    <xdr:pic>
      <xdr:nvPicPr>
        <xdr:cNvPr id="7" name="Picture 6" descr="Minnesota Pollution Control Agency (MPCA), 520 Lafayette Road North, St. Paul, MN 55155-4194" title="Image of MPCA logo with St. Paul office address">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srcRect/>
        <a:stretch>
          <a:fillRect/>
        </a:stretch>
      </xdr:blipFill>
      <xdr:spPr bwMode="auto">
        <a:xfrm>
          <a:off x="85725" y="133350"/>
          <a:ext cx="2390775"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0</xdr:row>
      <xdr:rowOff>0</xdr:rowOff>
    </xdr:from>
    <xdr:to>
      <xdr:col>11</xdr:col>
      <xdr:colOff>95249</xdr:colOff>
      <xdr:row>0</xdr:row>
      <xdr:rowOff>1524000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4048125" y="0"/>
          <a:ext cx="5153024" cy="15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gn="r">
            <a:spcBef>
              <a:spcPts val="0"/>
            </a:spcBef>
            <a:spcAft>
              <a:spcPts val="0"/>
            </a:spcAft>
          </a:pPr>
          <a:r>
            <a:rPr lang="en-US" sz="2000">
              <a:effectLst/>
              <a:latin typeface="Calibri" panose="020F0502020204030204" pitchFamily="34" charset="0"/>
              <a:ea typeface="Times New Roman" panose="02020603050405020304" pitchFamily="18" charset="0"/>
              <a:cs typeface="Times New Roman" panose="02020603050405020304" pitchFamily="18" charset="0"/>
            </a:rPr>
            <a:t>Metropolitan MMSW monthly summary for landfills</a:t>
          </a:r>
        </a:p>
        <a:p>
          <a:pPr marL="0" marR="0" algn="r">
            <a:spcBef>
              <a:spcPts val="0"/>
            </a:spcBef>
            <a:spcAft>
              <a:spcPts val="0"/>
            </a:spcAft>
            <a:tabLst>
              <a:tab pos="4560570" algn="r"/>
            </a:tabLst>
          </a:pPr>
          <a:r>
            <a:rPr lang="en-US" sz="1000">
              <a:effectLst/>
              <a:latin typeface="Arial Black" panose="020B0A04020102020204" pitchFamily="34" charset="0"/>
              <a:ea typeface="Times New Roman" panose="02020603050405020304" pitchFamily="18" charset="0"/>
              <a:cs typeface="Times New Roman" panose="02020603050405020304" pitchFamily="18" charset="0"/>
            </a:rPr>
            <a:t>Mixed Municipal Solid Waste (MMSW)</a:t>
          </a:r>
        </a:p>
        <a:p>
          <a:pPr marL="0" marR="0" algn="r">
            <a:spcBef>
              <a:spcPts val="100"/>
            </a:spcBef>
            <a:spcAft>
              <a:spcPts val="0"/>
            </a:spcAft>
            <a:tabLst>
              <a:tab pos="4560570" algn="r"/>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Restriction on Disposal Minn. Stat. § 473.848</a:t>
          </a:r>
        </a:p>
        <a:p>
          <a:pPr marL="0" marR="0" algn="r">
            <a:spcBef>
              <a:spcPts val="100"/>
            </a:spcBef>
            <a:spcAft>
              <a:spcPts val="0"/>
            </a:spcAft>
            <a:tabLst>
              <a:tab pos="4560570" algn="r"/>
            </a:tabLst>
          </a:pPr>
          <a:endParaRPr lang="en-US" sz="600">
            <a:effectLst/>
            <a:latin typeface="Calibri" panose="020F0502020204030204" pitchFamily="34" charset="0"/>
            <a:ea typeface="Times New Roman" panose="02020603050405020304" pitchFamily="18" charset="0"/>
            <a:cs typeface="Times New Roman" panose="02020603050405020304" pitchFamily="18" charset="0"/>
          </a:endParaRPr>
        </a:p>
        <a:p>
          <a:pPr algn="r"/>
          <a:r>
            <a:rPr lang="en-US" sz="800" i="1">
              <a:effectLst/>
              <a:latin typeface="Arial" panose="020B0604020202020204" pitchFamily="34" charset="0"/>
              <a:ea typeface="Times New Roman" panose="02020603050405020304" pitchFamily="18" charset="0"/>
              <a:cs typeface="Times New Roman" panose="02020603050405020304" pitchFamily="18" charset="0"/>
            </a:rPr>
            <a:t>Doc Type: Compliance</a:t>
          </a:r>
          <a:r>
            <a:rPr lang="en-US" sz="800" i="1" baseline="0">
              <a:effectLst/>
              <a:latin typeface="Arial" panose="020B0604020202020204" pitchFamily="34" charset="0"/>
              <a:ea typeface="Times New Roman" panose="02020603050405020304" pitchFamily="18" charset="0"/>
              <a:cs typeface="Times New Roman" panose="02020603050405020304" pitchFamily="18" charset="0"/>
            </a:rPr>
            <a:t> Certification</a:t>
          </a:r>
          <a:endParaRPr lang="en-US" sz="800" i="1">
            <a:effectLst/>
            <a:latin typeface="Arial" panose="020B0604020202020204" pitchFamily="34" charset="0"/>
            <a:ea typeface="Times New Roman" panose="02020603050405020304" pitchFamily="18" charset="0"/>
            <a:cs typeface="Times New Roman" panose="02020603050405020304" pitchFamily="18" charset="0"/>
          </a:endParaRPr>
        </a:p>
        <a:p>
          <a:pPr algn="r"/>
          <a:endParaRPr lang="en-US" sz="200" b="0" i="1">
            <a:latin typeface="Arial" pitchFamily="34" charset="0"/>
            <a:cs typeface="Arial" pitchFamily="34" charset="0"/>
          </a:endParaRPr>
        </a:p>
        <a:p>
          <a:pPr algn="r"/>
          <a:r>
            <a:rPr lang="en-US" sz="800" b="0" i="1">
              <a:latin typeface="Arial" pitchFamily="34" charset="0"/>
              <a:cs typeface="Arial" pitchFamily="34" charset="0"/>
            </a:rPr>
            <a:t>w-sw3-47 (Revised 6/23/23)</a:t>
          </a:r>
        </a:p>
      </xdr:txBody>
    </xdr:sp>
    <xdr:clientData/>
  </xdr:twoCellAnchor>
  <xdr:twoCellAnchor editAs="oneCell">
    <xdr:from>
      <xdr:col>0</xdr:col>
      <xdr:colOff>66675</xdr:colOff>
      <xdr:row>0</xdr:row>
      <xdr:rowOff>66675</xdr:rowOff>
    </xdr:from>
    <xdr:to>
      <xdr:col>2</xdr:col>
      <xdr:colOff>762000</xdr:colOff>
      <xdr:row>0</xdr:row>
      <xdr:rowOff>752475</xdr:rowOff>
    </xdr:to>
    <xdr:pic>
      <xdr:nvPicPr>
        <xdr:cNvPr id="9" name="Picture 8" descr="Minnesota Pollution Control Agency (MPCA), 520 Lafayette Road North, St. Paul, MN 55155-4194" title="Image of MPCA logo with St. Paul office address">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a:srcRect/>
        <a:stretch>
          <a:fillRect/>
        </a:stretch>
      </xdr:blipFill>
      <xdr:spPr bwMode="auto">
        <a:xfrm>
          <a:off x="66675" y="66675"/>
          <a:ext cx="2390775" cy="685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EA\Solid%20Waste\Sustainable%20Materials%20Management%20Unit\Data\ROD%20Metro%20Data\Draft%20Form%20for%20Resource%20Recovery%20Faciliti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EA\Solid%20Waste\Metro\ROD%20Reports\ROD%20Report%20Templates\w-sw3-48%20edited%209-16-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for dropdowns"/>
      <sheetName val="Metro MMSW Daily Report"/>
      <sheetName val="Metro MMSW Monthly Summary"/>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MMSW daily report"/>
      <sheetName val="Projected Shortage Information"/>
      <sheetName val="Metro MMSW monthly summary"/>
      <sheetName val="lists for dropdown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5"/>
  <sheetViews>
    <sheetView showGridLines="0" zoomScaleNormal="100" workbookViewId="0">
      <selection activeCell="D5" sqref="D5"/>
    </sheetView>
  </sheetViews>
  <sheetFormatPr defaultColWidth="9.140625" defaultRowHeight="15" x14ac:dyDescent="0.25"/>
  <cols>
    <col min="1" max="1" width="13.5703125" style="42" customWidth="1"/>
    <col min="2" max="11" width="9.7109375" style="43" customWidth="1"/>
    <col min="12" max="12" width="14" style="43" customWidth="1"/>
    <col min="13" max="13" width="29.42578125" style="44" customWidth="1"/>
    <col min="14" max="14" width="15.140625" style="43" customWidth="1"/>
    <col min="15" max="15" width="14.140625" style="43" customWidth="1"/>
    <col min="16" max="16" width="9.140625" style="43"/>
    <col min="17" max="18" width="0" style="43" hidden="1" customWidth="1"/>
    <col min="19" max="16384" width="9.140625" style="43"/>
  </cols>
  <sheetData>
    <row r="1" spans="1:24" s="2" customFormat="1" ht="95.25" customHeight="1" x14ac:dyDescent="0.25">
      <c r="A1" s="4"/>
      <c r="B1" s="3"/>
      <c r="C1" s="3"/>
      <c r="D1" s="3"/>
      <c r="E1" s="3"/>
      <c r="F1" s="3"/>
      <c r="G1" s="3"/>
      <c r="H1" s="3"/>
      <c r="I1" s="3"/>
      <c r="J1" s="3"/>
      <c r="K1" s="3"/>
      <c r="L1" s="3"/>
      <c r="M1" s="3"/>
      <c r="N1" s="3"/>
      <c r="O1" s="3"/>
      <c r="P1" s="3"/>
      <c r="Q1" s="3"/>
      <c r="R1" s="3"/>
      <c r="S1" s="3"/>
      <c r="T1" s="3"/>
      <c r="U1" s="3"/>
      <c r="V1" s="3"/>
      <c r="W1" s="3"/>
      <c r="X1" s="3"/>
    </row>
    <row r="2" spans="1:24" s="25" customFormat="1" ht="75" customHeight="1" x14ac:dyDescent="0.2">
      <c r="A2" s="117" t="s">
        <v>89</v>
      </c>
      <c r="B2" s="117"/>
      <c r="C2" s="117"/>
      <c r="D2" s="117"/>
      <c r="E2" s="117"/>
      <c r="F2" s="117"/>
      <c r="G2" s="117"/>
      <c r="H2" s="117"/>
      <c r="I2" s="117"/>
      <c r="J2" s="117"/>
      <c r="K2" s="117"/>
      <c r="L2" s="117"/>
      <c r="M2" s="117"/>
      <c r="N2" s="117"/>
      <c r="O2" s="24"/>
    </row>
    <row r="3" spans="1:24" s="30" customFormat="1" ht="24.75" customHeight="1" x14ac:dyDescent="0.2">
      <c r="A3" s="26" t="s">
        <v>82</v>
      </c>
      <c r="B3" s="19">
        <v>2019</v>
      </c>
      <c r="C3" s="27" t="s">
        <v>72</v>
      </c>
      <c r="D3" s="20" t="s">
        <v>47</v>
      </c>
      <c r="E3" s="28"/>
      <c r="F3" s="28"/>
      <c r="G3" s="28"/>
      <c r="H3" s="28"/>
      <c r="I3" s="28"/>
      <c r="J3" s="28"/>
      <c r="K3" s="28"/>
      <c r="L3" s="28"/>
      <c r="M3" s="29"/>
      <c r="N3" s="28"/>
      <c r="O3" s="28"/>
      <c r="Q3" s="31">
        <f>DATE($B$3,MONTH($D$3&amp;" 1"),1)</f>
        <v>43770</v>
      </c>
      <c r="R3" s="30">
        <f>DAY(EOMONTH(Q3,0))</f>
        <v>30</v>
      </c>
    </row>
    <row r="4" spans="1:24" s="25" customFormat="1" ht="16.5" customHeight="1" x14ac:dyDescent="0.2">
      <c r="A4" s="32"/>
      <c r="B4" s="32"/>
      <c r="C4" s="32"/>
      <c r="D4" s="32"/>
      <c r="E4" s="32"/>
      <c r="F4" s="32"/>
      <c r="G4" s="32"/>
      <c r="H4" s="32"/>
      <c r="I4" s="32"/>
      <c r="J4" s="32"/>
      <c r="K4" s="32"/>
      <c r="L4" s="32"/>
      <c r="M4" s="32"/>
      <c r="N4" s="32"/>
      <c r="O4" s="24"/>
    </row>
    <row r="5" spans="1:24" s="37" customFormat="1" ht="69.75" customHeight="1" x14ac:dyDescent="0.2">
      <c r="A5" s="33" t="s">
        <v>2</v>
      </c>
      <c r="B5" s="34" t="s">
        <v>3</v>
      </c>
      <c r="C5" s="34" t="s">
        <v>4</v>
      </c>
      <c r="D5" s="34" t="s">
        <v>5</v>
      </c>
      <c r="E5" s="34" t="s">
        <v>6</v>
      </c>
      <c r="F5" s="34" t="s">
        <v>7</v>
      </c>
      <c r="G5" s="34" t="s">
        <v>8</v>
      </c>
      <c r="H5" s="34" t="s">
        <v>12</v>
      </c>
      <c r="I5" s="35" t="s">
        <v>71</v>
      </c>
      <c r="J5" s="34" t="s">
        <v>10</v>
      </c>
      <c r="K5" s="34" t="s">
        <v>11</v>
      </c>
      <c r="L5" s="35" t="s">
        <v>70</v>
      </c>
      <c r="M5" s="35" t="s">
        <v>87</v>
      </c>
      <c r="N5" s="35" t="s">
        <v>88</v>
      </c>
      <c r="O5" s="36"/>
    </row>
    <row r="6" spans="1:24" s="25" customFormat="1" ht="12.75" x14ac:dyDescent="0.2">
      <c r="A6" s="38">
        <f>Q3</f>
        <v>43770</v>
      </c>
      <c r="B6" s="21"/>
      <c r="C6" s="21"/>
      <c r="D6" s="21"/>
      <c r="E6" s="21"/>
      <c r="F6" s="21"/>
      <c r="G6" s="21"/>
      <c r="H6" s="21"/>
      <c r="I6" s="21"/>
      <c r="J6" s="21"/>
      <c r="K6" s="45">
        <f>IF(A6&lt;&gt;"", SUM(B6:J6),"")</f>
        <v>0</v>
      </c>
      <c r="L6" s="17"/>
      <c r="M6" s="18"/>
      <c r="N6" s="21"/>
    </row>
    <row r="7" spans="1:24" s="25" customFormat="1" ht="12.75" x14ac:dyDescent="0.2">
      <c r="A7" s="38">
        <f>IF(A6="","",IF(MONTH(A6+1)&lt;&gt;MONTH(A6),"",A6+1))</f>
        <v>43771</v>
      </c>
      <c r="B7" s="21"/>
      <c r="C7" s="21"/>
      <c r="D7" s="21"/>
      <c r="E7" s="21"/>
      <c r="F7" s="21"/>
      <c r="G7" s="21"/>
      <c r="H7" s="21"/>
      <c r="I7" s="21"/>
      <c r="J7" s="21"/>
      <c r="K7" s="45">
        <f>IF(A7&lt;&gt;"", SUM(B7:J7),"")</f>
        <v>0</v>
      </c>
      <c r="L7" s="17"/>
      <c r="M7" s="18"/>
      <c r="N7" s="21"/>
    </row>
    <row r="8" spans="1:24" s="25" customFormat="1" ht="12.75" x14ac:dyDescent="0.2">
      <c r="A8" s="38">
        <f t="shared" ref="A8:A45" si="0">IF(A7="","",IF(MONTH(A7+1)&lt;&gt;MONTH(A7),"",A7+1))</f>
        <v>43772</v>
      </c>
      <c r="B8" s="21"/>
      <c r="C8" s="21"/>
      <c r="D8" s="21"/>
      <c r="E8" s="21"/>
      <c r="F8" s="21"/>
      <c r="G8" s="21"/>
      <c r="H8" s="21"/>
      <c r="I8" s="21"/>
      <c r="J8" s="21"/>
      <c r="K8" s="45">
        <f t="shared" ref="K8:K37" si="1">IF(A8&lt;&gt;"", SUM(B8:J8),"")</f>
        <v>0</v>
      </c>
      <c r="L8" s="17"/>
      <c r="M8" s="18"/>
      <c r="N8" s="21"/>
    </row>
    <row r="9" spans="1:24" s="25" customFormat="1" ht="12.75" x14ac:dyDescent="0.2">
      <c r="A9" s="38">
        <f t="shared" si="0"/>
        <v>43773</v>
      </c>
      <c r="B9" s="21"/>
      <c r="C9" s="21"/>
      <c r="D9" s="21"/>
      <c r="E9" s="21"/>
      <c r="F9" s="21"/>
      <c r="G9" s="21"/>
      <c r="H9" s="21"/>
      <c r="I9" s="21"/>
      <c r="J9" s="21"/>
      <c r="K9" s="45">
        <f t="shared" si="1"/>
        <v>0</v>
      </c>
      <c r="L9" s="17"/>
      <c r="M9" s="18"/>
      <c r="N9" s="21"/>
    </row>
    <row r="10" spans="1:24" s="25" customFormat="1" ht="12.75" x14ac:dyDescent="0.2">
      <c r="A10" s="38">
        <f t="shared" si="0"/>
        <v>43774</v>
      </c>
      <c r="B10" s="21"/>
      <c r="C10" s="21"/>
      <c r="D10" s="21"/>
      <c r="E10" s="21"/>
      <c r="F10" s="21"/>
      <c r="G10" s="21"/>
      <c r="H10" s="21"/>
      <c r="I10" s="21"/>
      <c r="J10" s="21"/>
      <c r="K10" s="45">
        <f t="shared" si="1"/>
        <v>0</v>
      </c>
      <c r="L10" s="17"/>
      <c r="M10" s="18"/>
      <c r="N10" s="21"/>
    </row>
    <row r="11" spans="1:24" s="25" customFormat="1" ht="12.75" x14ac:dyDescent="0.2">
      <c r="A11" s="38">
        <f t="shared" si="0"/>
        <v>43775</v>
      </c>
      <c r="B11" s="21"/>
      <c r="C11" s="21"/>
      <c r="D11" s="21"/>
      <c r="E11" s="21"/>
      <c r="F11" s="21"/>
      <c r="G11" s="21"/>
      <c r="H11" s="21"/>
      <c r="I11" s="21"/>
      <c r="J11" s="21"/>
      <c r="K11" s="45">
        <f t="shared" si="1"/>
        <v>0</v>
      </c>
      <c r="L11" s="17"/>
      <c r="M11" s="18"/>
      <c r="N11" s="21"/>
    </row>
    <row r="12" spans="1:24" s="25" customFormat="1" ht="12.75" x14ac:dyDescent="0.2">
      <c r="A12" s="38">
        <f t="shared" si="0"/>
        <v>43776</v>
      </c>
      <c r="B12" s="21"/>
      <c r="C12" s="21"/>
      <c r="D12" s="21"/>
      <c r="E12" s="21"/>
      <c r="F12" s="21"/>
      <c r="G12" s="21"/>
      <c r="H12" s="21"/>
      <c r="I12" s="21"/>
      <c r="J12" s="21"/>
      <c r="K12" s="45">
        <f t="shared" si="1"/>
        <v>0</v>
      </c>
      <c r="L12" s="17"/>
      <c r="M12" s="18"/>
      <c r="N12" s="21"/>
    </row>
    <row r="13" spans="1:24" s="25" customFormat="1" ht="12.75" x14ac:dyDescent="0.2">
      <c r="A13" s="38">
        <f t="shared" si="0"/>
        <v>43777</v>
      </c>
      <c r="B13" s="21"/>
      <c r="C13" s="21"/>
      <c r="D13" s="21"/>
      <c r="E13" s="21"/>
      <c r="F13" s="21"/>
      <c r="G13" s="21"/>
      <c r="H13" s="21"/>
      <c r="I13" s="21"/>
      <c r="J13" s="21"/>
      <c r="K13" s="45">
        <f t="shared" si="1"/>
        <v>0</v>
      </c>
      <c r="L13" s="17"/>
      <c r="M13" s="18"/>
      <c r="N13" s="21"/>
    </row>
    <row r="14" spans="1:24" s="25" customFormat="1" ht="12.75" x14ac:dyDescent="0.2">
      <c r="A14" s="38">
        <f t="shared" si="0"/>
        <v>43778</v>
      </c>
      <c r="B14" s="21"/>
      <c r="C14" s="21"/>
      <c r="D14" s="21"/>
      <c r="E14" s="21"/>
      <c r="F14" s="21"/>
      <c r="G14" s="21"/>
      <c r="H14" s="21"/>
      <c r="I14" s="21"/>
      <c r="J14" s="21"/>
      <c r="K14" s="45">
        <f t="shared" si="1"/>
        <v>0</v>
      </c>
      <c r="L14" s="17"/>
      <c r="M14" s="18"/>
      <c r="N14" s="21"/>
    </row>
    <row r="15" spans="1:24" s="25" customFormat="1" ht="12.75" x14ac:dyDescent="0.2">
      <c r="A15" s="38">
        <f t="shared" si="0"/>
        <v>43779</v>
      </c>
      <c r="B15" s="21"/>
      <c r="C15" s="21"/>
      <c r="D15" s="21"/>
      <c r="E15" s="21"/>
      <c r="F15" s="21"/>
      <c r="G15" s="21"/>
      <c r="H15" s="21"/>
      <c r="I15" s="21"/>
      <c r="J15" s="21"/>
      <c r="K15" s="45">
        <f t="shared" si="1"/>
        <v>0</v>
      </c>
      <c r="L15" s="17"/>
      <c r="M15" s="18"/>
      <c r="N15" s="21"/>
    </row>
    <row r="16" spans="1:24" s="25" customFormat="1" ht="12.75" x14ac:dyDescent="0.2">
      <c r="A16" s="38">
        <f t="shared" si="0"/>
        <v>43780</v>
      </c>
      <c r="B16" s="21"/>
      <c r="C16" s="21"/>
      <c r="D16" s="21"/>
      <c r="E16" s="21"/>
      <c r="F16" s="21"/>
      <c r="G16" s="21"/>
      <c r="H16" s="21"/>
      <c r="I16" s="21"/>
      <c r="J16" s="21"/>
      <c r="K16" s="45">
        <f t="shared" si="1"/>
        <v>0</v>
      </c>
      <c r="L16" s="17"/>
      <c r="M16" s="18"/>
      <c r="N16" s="21"/>
    </row>
    <row r="17" spans="1:14" s="25" customFormat="1" ht="12.75" x14ac:dyDescent="0.2">
      <c r="A17" s="38">
        <f t="shared" si="0"/>
        <v>43781</v>
      </c>
      <c r="B17" s="21"/>
      <c r="C17" s="21"/>
      <c r="D17" s="21"/>
      <c r="E17" s="21"/>
      <c r="F17" s="21"/>
      <c r="G17" s="21"/>
      <c r="H17" s="21"/>
      <c r="I17" s="21"/>
      <c r="J17" s="21"/>
      <c r="K17" s="45">
        <f t="shared" si="1"/>
        <v>0</v>
      </c>
      <c r="L17" s="17"/>
      <c r="M17" s="18"/>
      <c r="N17" s="21"/>
    </row>
    <row r="18" spans="1:14" s="25" customFormat="1" ht="12.75" x14ac:dyDescent="0.2">
      <c r="A18" s="38">
        <f t="shared" si="0"/>
        <v>43782</v>
      </c>
      <c r="B18" s="21"/>
      <c r="C18" s="21"/>
      <c r="D18" s="21"/>
      <c r="E18" s="21"/>
      <c r="F18" s="21"/>
      <c r="G18" s="21"/>
      <c r="H18" s="21"/>
      <c r="I18" s="21"/>
      <c r="J18" s="21"/>
      <c r="K18" s="45">
        <f t="shared" si="1"/>
        <v>0</v>
      </c>
      <c r="L18" s="17"/>
      <c r="M18" s="18"/>
      <c r="N18" s="21"/>
    </row>
    <row r="19" spans="1:14" s="25" customFormat="1" ht="12.75" x14ac:dyDescent="0.2">
      <c r="A19" s="38">
        <f t="shared" si="0"/>
        <v>43783</v>
      </c>
      <c r="B19" s="21"/>
      <c r="C19" s="21"/>
      <c r="D19" s="21"/>
      <c r="E19" s="21"/>
      <c r="F19" s="21"/>
      <c r="G19" s="21"/>
      <c r="H19" s="21"/>
      <c r="I19" s="21"/>
      <c r="J19" s="21"/>
      <c r="K19" s="45">
        <f t="shared" si="1"/>
        <v>0</v>
      </c>
      <c r="L19" s="17"/>
      <c r="M19" s="18"/>
      <c r="N19" s="21"/>
    </row>
    <row r="20" spans="1:14" s="25" customFormat="1" ht="12.75" x14ac:dyDescent="0.2">
      <c r="A20" s="38">
        <f t="shared" si="0"/>
        <v>43784</v>
      </c>
      <c r="B20" s="21"/>
      <c r="C20" s="21"/>
      <c r="D20" s="21"/>
      <c r="E20" s="21"/>
      <c r="F20" s="21"/>
      <c r="G20" s="21"/>
      <c r="H20" s="21"/>
      <c r="I20" s="21"/>
      <c r="J20" s="21"/>
      <c r="K20" s="45">
        <f t="shared" si="1"/>
        <v>0</v>
      </c>
      <c r="L20" s="17"/>
      <c r="M20" s="18"/>
      <c r="N20" s="21"/>
    </row>
    <row r="21" spans="1:14" s="25" customFormat="1" ht="12.75" x14ac:dyDescent="0.2">
      <c r="A21" s="38">
        <f t="shared" si="0"/>
        <v>43785</v>
      </c>
      <c r="B21" s="21"/>
      <c r="C21" s="21"/>
      <c r="D21" s="21"/>
      <c r="E21" s="21"/>
      <c r="F21" s="21"/>
      <c r="G21" s="21"/>
      <c r="H21" s="21"/>
      <c r="I21" s="21"/>
      <c r="J21" s="21"/>
      <c r="K21" s="45">
        <f t="shared" si="1"/>
        <v>0</v>
      </c>
      <c r="L21" s="17"/>
      <c r="M21" s="18"/>
      <c r="N21" s="21"/>
    </row>
    <row r="22" spans="1:14" s="25" customFormat="1" ht="12.75" x14ac:dyDescent="0.2">
      <c r="A22" s="38">
        <f t="shared" si="0"/>
        <v>43786</v>
      </c>
      <c r="B22" s="21"/>
      <c r="C22" s="21"/>
      <c r="D22" s="21"/>
      <c r="E22" s="21"/>
      <c r="F22" s="21"/>
      <c r="G22" s="21"/>
      <c r="H22" s="21"/>
      <c r="I22" s="21"/>
      <c r="J22" s="21"/>
      <c r="K22" s="45">
        <f t="shared" si="1"/>
        <v>0</v>
      </c>
      <c r="L22" s="17"/>
      <c r="M22" s="18"/>
      <c r="N22" s="21"/>
    </row>
    <row r="23" spans="1:14" s="25" customFormat="1" ht="12.75" x14ac:dyDescent="0.2">
      <c r="A23" s="38">
        <f t="shared" si="0"/>
        <v>43787</v>
      </c>
      <c r="B23" s="21"/>
      <c r="C23" s="21"/>
      <c r="D23" s="21"/>
      <c r="E23" s="21"/>
      <c r="F23" s="21"/>
      <c r="G23" s="21"/>
      <c r="H23" s="21"/>
      <c r="I23" s="21"/>
      <c r="J23" s="21"/>
      <c r="K23" s="45">
        <f t="shared" si="1"/>
        <v>0</v>
      </c>
      <c r="L23" s="17"/>
      <c r="M23" s="18"/>
      <c r="N23" s="21"/>
    </row>
    <row r="24" spans="1:14" s="25" customFormat="1" ht="12.75" x14ac:dyDescent="0.2">
      <c r="A24" s="38">
        <f t="shared" si="0"/>
        <v>43788</v>
      </c>
      <c r="B24" s="21"/>
      <c r="C24" s="21"/>
      <c r="D24" s="21"/>
      <c r="E24" s="21"/>
      <c r="F24" s="21"/>
      <c r="G24" s="21"/>
      <c r="H24" s="21"/>
      <c r="I24" s="21"/>
      <c r="J24" s="21"/>
      <c r="K24" s="45">
        <f t="shared" si="1"/>
        <v>0</v>
      </c>
      <c r="L24" s="17"/>
      <c r="M24" s="18"/>
      <c r="N24" s="21"/>
    </row>
    <row r="25" spans="1:14" s="25" customFormat="1" ht="12.75" x14ac:dyDescent="0.2">
      <c r="A25" s="38">
        <f t="shared" si="0"/>
        <v>43789</v>
      </c>
      <c r="B25" s="21"/>
      <c r="C25" s="21"/>
      <c r="D25" s="21"/>
      <c r="E25" s="21"/>
      <c r="F25" s="21"/>
      <c r="G25" s="21"/>
      <c r="H25" s="21"/>
      <c r="I25" s="21"/>
      <c r="J25" s="21"/>
      <c r="K25" s="45">
        <f t="shared" si="1"/>
        <v>0</v>
      </c>
      <c r="L25" s="17"/>
      <c r="M25" s="18"/>
      <c r="N25" s="21"/>
    </row>
    <row r="26" spans="1:14" s="25" customFormat="1" ht="12.75" x14ac:dyDescent="0.2">
      <c r="A26" s="38">
        <f t="shared" si="0"/>
        <v>43790</v>
      </c>
      <c r="B26" s="21"/>
      <c r="C26" s="21"/>
      <c r="D26" s="21"/>
      <c r="E26" s="21"/>
      <c r="F26" s="21"/>
      <c r="G26" s="21"/>
      <c r="H26" s="21"/>
      <c r="I26" s="21"/>
      <c r="J26" s="21"/>
      <c r="K26" s="45">
        <f t="shared" si="1"/>
        <v>0</v>
      </c>
      <c r="L26" s="17"/>
      <c r="M26" s="18"/>
      <c r="N26" s="21"/>
    </row>
    <row r="27" spans="1:14" s="25" customFormat="1" ht="12.75" x14ac:dyDescent="0.2">
      <c r="A27" s="38">
        <f t="shared" si="0"/>
        <v>43791</v>
      </c>
      <c r="B27" s="21"/>
      <c r="C27" s="21"/>
      <c r="D27" s="21"/>
      <c r="E27" s="21"/>
      <c r="F27" s="21"/>
      <c r="G27" s="21"/>
      <c r="H27" s="21"/>
      <c r="I27" s="21"/>
      <c r="J27" s="21"/>
      <c r="K27" s="45">
        <f t="shared" si="1"/>
        <v>0</v>
      </c>
      <c r="L27" s="17"/>
      <c r="M27" s="18"/>
      <c r="N27" s="21"/>
    </row>
    <row r="28" spans="1:14" s="25" customFormat="1" ht="12.75" x14ac:dyDescent="0.2">
      <c r="A28" s="38">
        <f t="shared" si="0"/>
        <v>43792</v>
      </c>
      <c r="B28" s="21"/>
      <c r="C28" s="21"/>
      <c r="D28" s="21"/>
      <c r="E28" s="21"/>
      <c r="F28" s="21"/>
      <c r="G28" s="21"/>
      <c r="H28" s="21"/>
      <c r="I28" s="21"/>
      <c r="J28" s="21"/>
      <c r="K28" s="45">
        <f t="shared" si="1"/>
        <v>0</v>
      </c>
      <c r="L28" s="17"/>
      <c r="M28" s="18"/>
      <c r="N28" s="21"/>
    </row>
    <row r="29" spans="1:14" s="25" customFormat="1" ht="12.75" x14ac:dyDescent="0.2">
      <c r="A29" s="38">
        <f t="shared" si="0"/>
        <v>43793</v>
      </c>
      <c r="B29" s="21"/>
      <c r="C29" s="21"/>
      <c r="D29" s="21"/>
      <c r="E29" s="21"/>
      <c r="F29" s="21"/>
      <c r="G29" s="21"/>
      <c r="H29" s="21"/>
      <c r="I29" s="21"/>
      <c r="J29" s="21"/>
      <c r="K29" s="45">
        <f t="shared" si="1"/>
        <v>0</v>
      </c>
      <c r="L29" s="17"/>
      <c r="M29" s="18"/>
      <c r="N29" s="21"/>
    </row>
    <row r="30" spans="1:14" s="25" customFormat="1" ht="12.75" x14ac:dyDescent="0.2">
      <c r="A30" s="38">
        <f t="shared" si="0"/>
        <v>43794</v>
      </c>
      <c r="B30" s="21"/>
      <c r="C30" s="21"/>
      <c r="D30" s="21"/>
      <c r="E30" s="21"/>
      <c r="F30" s="21"/>
      <c r="G30" s="21"/>
      <c r="H30" s="21"/>
      <c r="I30" s="21"/>
      <c r="J30" s="21"/>
      <c r="K30" s="45">
        <f t="shared" si="1"/>
        <v>0</v>
      </c>
      <c r="L30" s="17"/>
      <c r="M30" s="18"/>
      <c r="N30" s="21"/>
    </row>
    <row r="31" spans="1:14" s="25" customFormat="1" ht="12.75" x14ac:dyDescent="0.2">
      <c r="A31" s="38">
        <f t="shared" si="0"/>
        <v>43795</v>
      </c>
      <c r="B31" s="21"/>
      <c r="C31" s="21"/>
      <c r="D31" s="21"/>
      <c r="E31" s="21"/>
      <c r="F31" s="21"/>
      <c r="G31" s="21"/>
      <c r="H31" s="21"/>
      <c r="I31" s="21"/>
      <c r="J31" s="21"/>
      <c r="K31" s="45">
        <f t="shared" si="1"/>
        <v>0</v>
      </c>
      <c r="L31" s="17"/>
      <c r="M31" s="18"/>
      <c r="N31" s="21"/>
    </row>
    <row r="32" spans="1:14" s="25" customFormat="1" ht="12.75" x14ac:dyDescent="0.2">
      <c r="A32" s="38">
        <f t="shared" si="0"/>
        <v>43796</v>
      </c>
      <c r="B32" s="21"/>
      <c r="C32" s="21"/>
      <c r="D32" s="21"/>
      <c r="E32" s="21"/>
      <c r="F32" s="21"/>
      <c r="G32" s="21"/>
      <c r="H32" s="21"/>
      <c r="I32" s="21"/>
      <c r="J32" s="21"/>
      <c r="K32" s="45">
        <f t="shared" si="1"/>
        <v>0</v>
      </c>
      <c r="L32" s="17"/>
      <c r="M32" s="18"/>
      <c r="N32" s="21"/>
    </row>
    <row r="33" spans="1:14" s="25" customFormat="1" ht="12.75" x14ac:dyDescent="0.2">
      <c r="A33" s="38">
        <f>IF(A32="","",IF(MONTH(A32+1)&lt;&gt;MONTH(A32),"",A32+1))</f>
        <v>43797</v>
      </c>
      <c r="B33" s="21"/>
      <c r="C33" s="21"/>
      <c r="D33" s="21"/>
      <c r="E33" s="21"/>
      <c r="F33" s="21"/>
      <c r="G33" s="21"/>
      <c r="H33" s="21"/>
      <c r="I33" s="21"/>
      <c r="J33" s="21"/>
      <c r="K33" s="45">
        <f t="shared" si="1"/>
        <v>0</v>
      </c>
      <c r="L33" s="17"/>
      <c r="M33" s="18"/>
      <c r="N33" s="21"/>
    </row>
    <row r="34" spans="1:14" s="25" customFormat="1" ht="12.75" x14ac:dyDescent="0.2">
      <c r="A34" s="38">
        <f t="shared" si="0"/>
        <v>43798</v>
      </c>
      <c r="B34" s="21"/>
      <c r="C34" s="21"/>
      <c r="D34" s="21"/>
      <c r="E34" s="21"/>
      <c r="F34" s="21"/>
      <c r="G34" s="21"/>
      <c r="H34" s="21"/>
      <c r="I34" s="21"/>
      <c r="J34" s="21"/>
      <c r="K34" s="45">
        <f t="shared" si="1"/>
        <v>0</v>
      </c>
      <c r="L34" s="17"/>
      <c r="M34" s="18"/>
      <c r="N34" s="21"/>
    </row>
    <row r="35" spans="1:14" s="25" customFormat="1" ht="12.75" x14ac:dyDescent="0.2">
      <c r="A35" s="38">
        <f t="shared" si="0"/>
        <v>43799</v>
      </c>
      <c r="B35" s="21"/>
      <c r="C35" s="21"/>
      <c r="D35" s="21"/>
      <c r="E35" s="21"/>
      <c r="F35" s="21"/>
      <c r="G35" s="21"/>
      <c r="H35" s="21"/>
      <c r="I35" s="21"/>
      <c r="J35" s="21"/>
      <c r="K35" s="45">
        <f t="shared" si="1"/>
        <v>0</v>
      </c>
      <c r="L35" s="17"/>
      <c r="M35" s="18"/>
      <c r="N35" s="21"/>
    </row>
    <row r="36" spans="1:14" s="25" customFormat="1" ht="12.75" x14ac:dyDescent="0.2">
      <c r="A36" s="38" t="str">
        <f t="shared" si="0"/>
        <v/>
      </c>
      <c r="B36" s="21"/>
      <c r="C36" s="21"/>
      <c r="D36" s="21"/>
      <c r="E36" s="21"/>
      <c r="F36" s="21"/>
      <c r="G36" s="21"/>
      <c r="H36" s="21"/>
      <c r="I36" s="21"/>
      <c r="J36" s="21"/>
      <c r="K36" s="45" t="str">
        <f t="shared" si="1"/>
        <v/>
      </c>
      <c r="L36" s="17"/>
      <c r="M36" s="18"/>
      <c r="N36" s="21"/>
    </row>
    <row r="37" spans="1:14" s="25" customFormat="1" ht="12.75" x14ac:dyDescent="0.2">
      <c r="A37" s="38" t="str">
        <f t="shared" si="0"/>
        <v/>
      </c>
      <c r="B37" s="21"/>
      <c r="C37" s="21"/>
      <c r="D37" s="21"/>
      <c r="E37" s="21"/>
      <c r="F37" s="21"/>
      <c r="G37" s="21"/>
      <c r="H37" s="21"/>
      <c r="I37" s="21"/>
      <c r="J37" s="21"/>
      <c r="K37" s="45" t="str">
        <f t="shared" si="1"/>
        <v/>
      </c>
      <c r="L37" s="17"/>
      <c r="M37" s="18"/>
      <c r="N37" s="21"/>
    </row>
    <row r="38" spans="1:14" s="25" customFormat="1" ht="12.75" x14ac:dyDescent="0.2">
      <c r="A38" s="39" t="str">
        <f>IF(A36="","",IF(MONTH(A36+1)&lt;&gt;MONTH(A36),"",A36+1))</f>
        <v/>
      </c>
      <c r="K38" s="40" t="str">
        <f t="shared" ref="K38:K44" si="2">IF(A38&lt;&gt;"", SUM(B38:J38),"")</f>
        <v/>
      </c>
      <c r="M38" s="41"/>
    </row>
    <row r="39" spans="1:14" s="25" customFormat="1" ht="12.75" x14ac:dyDescent="0.2">
      <c r="A39" s="39" t="str">
        <f t="shared" si="0"/>
        <v/>
      </c>
      <c r="K39" s="40" t="str">
        <f t="shared" si="2"/>
        <v/>
      </c>
      <c r="M39" s="41"/>
    </row>
    <row r="40" spans="1:14" s="25" customFormat="1" ht="12.75" x14ac:dyDescent="0.2">
      <c r="A40" s="39" t="str">
        <f t="shared" si="0"/>
        <v/>
      </c>
      <c r="K40" s="40" t="str">
        <f t="shared" si="2"/>
        <v/>
      </c>
      <c r="M40" s="41"/>
    </row>
    <row r="41" spans="1:14" s="25" customFormat="1" ht="12.75" x14ac:dyDescent="0.2">
      <c r="A41" s="39" t="str">
        <f t="shared" si="0"/>
        <v/>
      </c>
      <c r="K41" s="40" t="str">
        <f t="shared" si="2"/>
        <v/>
      </c>
      <c r="M41" s="41"/>
    </row>
    <row r="42" spans="1:14" s="25" customFormat="1" ht="12.75" x14ac:dyDescent="0.2">
      <c r="A42" s="39" t="str">
        <f t="shared" si="0"/>
        <v/>
      </c>
      <c r="K42" s="40" t="str">
        <f t="shared" si="2"/>
        <v/>
      </c>
      <c r="M42" s="41"/>
    </row>
    <row r="43" spans="1:14" s="25" customFormat="1" ht="12.75" x14ac:dyDescent="0.2">
      <c r="A43" s="39" t="str">
        <f t="shared" si="0"/>
        <v/>
      </c>
      <c r="K43" s="40" t="str">
        <f>IF(A43&lt;&gt;"", SUM(B43:J43),"")</f>
        <v/>
      </c>
      <c r="M43" s="41"/>
    </row>
    <row r="44" spans="1:14" s="25" customFormat="1" ht="12.75" x14ac:dyDescent="0.2">
      <c r="A44" s="39" t="str">
        <f t="shared" si="0"/>
        <v/>
      </c>
      <c r="K44" s="40" t="str">
        <f t="shared" si="2"/>
        <v/>
      </c>
      <c r="M44" s="41"/>
    </row>
    <row r="45" spans="1:14" s="25" customFormat="1" ht="12.75" x14ac:dyDescent="0.2">
      <c r="A45" s="39" t="str">
        <f t="shared" si="0"/>
        <v/>
      </c>
      <c r="K45" s="40"/>
      <c r="M45" s="41"/>
    </row>
  </sheetData>
  <sheetProtection selectLockedCells="1"/>
  <mergeCells count="1">
    <mergeCell ref="A2:N2"/>
  </mergeCells>
  <pageMargins left="0.45" right="0.45" top="0.5" bottom="0.5" header="0.3" footer="0.21"/>
  <pageSetup scale="75" orientation="landscape" r:id="rId1"/>
  <headerFooter>
    <oddFooter>&amp;L&amp;"Arial,Italic"&amp;9w-sw3-47  •  2/23/21&amp;C&amp;"Arial,Italic"&amp;9https://www.pca.state.mn.us  •  651-296-6300  •  800-657-3864  •  Use preferred relay service  •  Available in alternative formats&amp;R&amp;"Arial,Italic"&amp;9Page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'X:\EA\Solid Waste\Sustainable Materials Management Unit\Data\ROD Metro Data\[Draft Form for Resource Recovery Facilities.xlsx]lists for dropdowns'!#REF!</xm:f>
          </x14:formula1>
          <xm:sqref>L46</xm:sqref>
        </x14:dataValidation>
        <x14:dataValidation type="list" allowBlank="1" showInputMessage="1" showErrorMessage="1" xr:uid="{00000000-0002-0000-0000-000001000000}">
          <x14:formula1>
            <xm:f>'lists for dropdowns'!$A$2:$A$13</xm:f>
          </x14:formula1>
          <xm:sqref>D3</xm:sqref>
        </x14:dataValidation>
        <x14:dataValidation type="list" allowBlank="1" showInputMessage="1" showErrorMessage="1" xr:uid="{00000000-0002-0000-0000-000002000000}">
          <x14:formula1>
            <xm:f>'lists for dropdowns'!$G$2:$G$3</xm:f>
          </x14:formula1>
          <xm:sqref>L6:L45</xm:sqref>
        </x14:dataValidation>
        <x14:dataValidation type="list" allowBlank="1" showInputMessage="1" showErrorMessage="1" xr:uid="{00000000-0002-0000-0000-000003000000}">
          <x14:formula1>
            <xm:f>'lists for dropdowns'!$F$2:$F$4</xm:f>
          </x14:formula1>
          <xm:sqref>M6:M45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9"/>
  <sheetViews>
    <sheetView tabSelected="1" workbookViewId="0">
      <selection activeCell="B3" sqref="B3"/>
    </sheetView>
  </sheetViews>
  <sheetFormatPr defaultColWidth="9.140625" defaultRowHeight="15" x14ac:dyDescent="0.25"/>
  <cols>
    <col min="1" max="1" width="12.7109375" style="78" customWidth="1"/>
    <col min="2" max="6" width="12.7109375" style="79" customWidth="1"/>
    <col min="7" max="7" width="9.7109375" style="79" customWidth="1"/>
    <col min="8" max="8" width="14" style="79" customWidth="1"/>
    <col min="9" max="9" width="11.42578125" style="81" customWidth="1"/>
    <col min="10" max="10" width="10" style="81" customWidth="1"/>
    <col min="11" max="11" width="15.140625" style="79" customWidth="1"/>
    <col min="12" max="12" width="14.140625" style="79" customWidth="1"/>
    <col min="13" max="13" width="9.140625" style="79"/>
    <col min="14" max="14" width="10.140625" style="79" hidden="1" customWidth="1"/>
    <col min="15" max="15" width="9.140625" style="79" hidden="1" customWidth="1"/>
    <col min="16" max="16384" width="9.140625" style="79"/>
  </cols>
  <sheetData>
    <row r="1" spans="1:24" s="64" customFormat="1" ht="117.75" customHeight="1" x14ac:dyDescent="0.25">
      <c r="A1" s="62"/>
      <c r="B1" s="63"/>
      <c r="C1" s="63"/>
      <c r="D1" s="63"/>
      <c r="E1" s="63"/>
      <c r="F1" s="63"/>
      <c r="G1" s="63"/>
      <c r="H1" s="63"/>
      <c r="I1" s="63"/>
      <c r="J1" s="63"/>
      <c r="K1" s="63"/>
      <c r="L1" s="63"/>
      <c r="M1" s="63"/>
      <c r="N1" s="91"/>
      <c r="O1" s="63"/>
      <c r="P1" s="63"/>
      <c r="Q1" s="63"/>
      <c r="R1" s="63"/>
      <c r="S1" s="63"/>
      <c r="T1" s="63"/>
      <c r="U1" s="63"/>
      <c r="V1" s="63"/>
      <c r="W1" s="63"/>
      <c r="X1" s="63"/>
    </row>
    <row r="2" spans="1:24" s="66" customFormat="1" ht="55.5" customHeight="1" x14ac:dyDescent="0.25">
      <c r="A2" s="118" t="s">
        <v>113</v>
      </c>
      <c r="B2" s="118"/>
      <c r="C2" s="118"/>
      <c r="D2" s="118"/>
      <c r="E2" s="118"/>
      <c r="F2" s="118"/>
      <c r="G2" s="118"/>
      <c r="H2" s="118"/>
      <c r="I2" s="118"/>
      <c r="J2" s="118"/>
      <c r="K2" s="118"/>
      <c r="L2" s="65"/>
    </row>
    <row r="3" spans="1:24" s="69" customFormat="1" ht="29.25" customHeight="1" x14ac:dyDescent="0.2">
      <c r="A3" s="84" t="s">
        <v>82</v>
      </c>
      <c r="B3" s="103">
        <v>2023</v>
      </c>
      <c r="C3" s="84" t="s">
        <v>72</v>
      </c>
      <c r="D3" s="104" t="s">
        <v>45</v>
      </c>
      <c r="E3" s="67"/>
      <c r="F3" s="67"/>
      <c r="G3" s="67"/>
      <c r="H3" s="67"/>
      <c r="I3" s="68"/>
      <c r="J3" s="68"/>
      <c r="K3" s="67"/>
      <c r="L3" s="67"/>
      <c r="N3" s="70">
        <f>DATE($B$3,MONTH($D$3&amp;" 1"),1)</f>
        <v>45200</v>
      </c>
      <c r="O3" s="69">
        <f>DAY(EOMONTH(N3,0))</f>
        <v>31</v>
      </c>
    </row>
    <row r="4" spans="1:24" s="73" customFormat="1" ht="9.75" customHeight="1" x14ac:dyDescent="0.2">
      <c r="A4" s="71"/>
      <c r="B4" s="71"/>
      <c r="C4" s="71"/>
      <c r="D4" s="71"/>
      <c r="E4" s="71"/>
      <c r="F4" s="71"/>
      <c r="G4" s="71"/>
      <c r="H4" s="71"/>
      <c r="I4" s="71"/>
      <c r="J4" s="71"/>
      <c r="K4" s="71"/>
      <c r="L4" s="72"/>
    </row>
    <row r="5" spans="1:24" s="74" customFormat="1" ht="18.75" customHeight="1" x14ac:dyDescent="0.2">
      <c r="A5" s="120" t="s">
        <v>107</v>
      </c>
      <c r="B5" s="120"/>
      <c r="C5" s="120"/>
      <c r="D5" s="120"/>
      <c r="E5" s="121"/>
      <c r="F5" s="105"/>
    </row>
    <row r="6" spans="1:24" s="74" customFormat="1" ht="7.5" customHeight="1" x14ac:dyDescent="0.2">
      <c r="E6" s="68"/>
    </row>
    <row r="7" spans="1:24" s="74" customFormat="1" ht="10.5" customHeight="1" x14ac:dyDescent="0.2">
      <c r="A7" s="74" t="s">
        <v>104</v>
      </c>
      <c r="E7" s="68"/>
    </row>
    <row r="8" spans="1:24" s="74" customFormat="1" ht="52.5" customHeight="1" x14ac:dyDescent="0.2">
      <c r="A8" s="119" t="s">
        <v>111</v>
      </c>
      <c r="B8" s="119"/>
      <c r="C8" s="119"/>
      <c r="D8" s="119"/>
      <c r="E8" s="119"/>
      <c r="F8" s="119"/>
      <c r="G8" s="119"/>
      <c r="H8" s="119"/>
      <c r="I8" s="119"/>
      <c r="J8" s="119"/>
      <c r="K8" s="119"/>
    </row>
    <row r="9" spans="1:24" s="74" customFormat="1" ht="15" customHeight="1" x14ac:dyDescent="0.2">
      <c r="A9" s="75"/>
      <c r="B9" s="75"/>
      <c r="C9" s="75"/>
      <c r="D9" s="75"/>
      <c r="E9" s="75"/>
      <c r="F9" s="75"/>
      <c r="G9" s="75"/>
      <c r="H9" s="75"/>
      <c r="I9" s="75"/>
      <c r="J9" s="75"/>
      <c r="K9" s="75"/>
    </row>
    <row r="10" spans="1:24" s="91" customFormat="1" ht="36" x14ac:dyDescent="0.2">
      <c r="A10" s="87" t="s">
        <v>2</v>
      </c>
      <c r="B10" s="88" t="s">
        <v>102</v>
      </c>
      <c r="C10" s="88" t="s">
        <v>96</v>
      </c>
      <c r="D10" s="88" t="s">
        <v>105</v>
      </c>
      <c r="E10" s="89" t="s">
        <v>103</v>
      </c>
      <c r="F10" s="90"/>
    </row>
    <row r="11" spans="1:24" s="73" customFormat="1" ht="12.75" x14ac:dyDescent="0.2">
      <c r="A11" s="85">
        <f>N3</f>
        <v>45200</v>
      </c>
      <c r="B11" s="106"/>
      <c r="C11" s="107"/>
      <c r="D11" s="86" t="str">
        <f t="shared" ref="D11:D41" si="0">IF(ISBLANK(C11), "", IF(A11-C11 &lt;0, "Date not valid", A11-C11))</f>
        <v/>
      </c>
      <c r="E11" s="108"/>
      <c r="N11" s="98" t="str">
        <f>IF(OR(D11&gt;=14,(MAX($A$11:$A$41)-C11)&gt;=14),"Yes","No")</f>
        <v>Yes</v>
      </c>
    </row>
    <row r="12" spans="1:24" s="73" customFormat="1" ht="12.75" x14ac:dyDescent="0.2">
      <c r="A12" s="85">
        <f>IF(A11="","",IF(MONTH(A11+1)&lt;&gt;MONTH(A11),"",A11+1))</f>
        <v>45201</v>
      </c>
      <c r="B12" s="106"/>
      <c r="C12" s="107"/>
      <c r="D12" s="86" t="str">
        <f t="shared" si="0"/>
        <v/>
      </c>
      <c r="E12" s="108"/>
      <c r="N12" s="98" t="str">
        <f t="shared" ref="N12:N41" si="1">IF(OR(D12&gt;=14,(MAX($A$11:$A$41)-C12)&gt;=14),"Yes","No")</f>
        <v>Yes</v>
      </c>
    </row>
    <row r="13" spans="1:24" s="73" customFormat="1" ht="12.75" x14ac:dyDescent="0.2">
      <c r="A13" s="85">
        <f t="shared" ref="A13:A41" si="2">IF(A12="","",IF(MONTH(A12+1)&lt;&gt;MONTH(A12),"",A12+1))</f>
        <v>45202</v>
      </c>
      <c r="B13" s="106"/>
      <c r="C13" s="107"/>
      <c r="D13" s="86" t="str">
        <f t="shared" si="0"/>
        <v/>
      </c>
      <c r="E13" s="108"/>
      <c r="N13" s="98" t="str">
        <f t="shared" si="1"/>
        <v>Yes</v>
      </c>
    </row>
    <row r="14" spans="1:24" s="73" customFormat="1" ht="12.75" x14ac:dyDescent="0.2">
      <c r="A14" s="85">
        <f t="shared" si="2"/>
        <v>45203</v>
      </c>
      <c r="B14" s="106"/>
      <c r="C14" s="107"/>
      <c r="D14" s="86" t="str">
        <f t="shared" si="0"/>
        <v/>
      </c>
      <c r="E14" s="108"/>
      <c r="N14" s="98" t="str">
        <f t="shared" si="1"/>
        <v>Yes</v>
      </c>
    </row>
    <row r="15" spans="1:24" s="73" customFormat="1" ht="12.75" x14ac:dyDescent="0.2">
      <c r="A15" s="85">
        <f t="shared" si="2"/>
        <v>45204</v>
      </c>
      <c r="B15" s="106"/>
      <c r="C15" s="107"/>
      <c r="D15" s="86" t="str">
        <f t="shared" si="0"/>
        <v/>
      </c>
      <c r="E15" s="108"/>
      <c r="N15" s="98" t="str">
        <f t="shared" si="1"/>
        <v>Yes</v>
      </c>
    </row>
    <row r="16" spans="1:24" s="73" customFormat="1" ht="12.75" x14ac:dyDescent="0.2">
      <c r="A16" s="85">
        <f t="shared" si="2"/>
        <v>45205</v>
      </c>
      <c r="B16" s="106"/>
      <c r="C16" s="107"/>
      <c r="D16" s="86" t="str">
        <f t="shared" si="0"/>
        <v/>
      </c>
      <c r="E16" s="108"/>
      <c r="N16" s="98" t="str">
        <f t="shared" si="1"/>
        <v>Yes</v>
      </c>
    </row>
    <row r="17" spans="1:14" s="73" customFormat="1" ht="12.75" x14ac:dyDescent="0.2">
      <c r="A17" s="85">
        <f t="shared" si="2"/>
        <v>45206</v>
      </c>
      <c r="B17" s="106"/>
      <c r="C17" s="107"/>
      <c r="D17" s="86" t="str">
        <f t="shared" si="0"/>
        <v/>
      </c>
      <c r="E17" s="108"/>
      <c r="N17" s="98" t="str">
        <f t="shared" si="1"/>
        <v>Yes</v>
      </c>
    </row>
    <row r="18" spans="1:14" s="73" customFormat="1" ht="12.75" x14ac:dyDescent="0.2">
      <c r="A18" s="85">
        <f t="shared" si="2"/>
        <v>45207</v>
      </c>
      <c r="B18" s="106"/>
      <c r="C18" s="107"/>
      <c r="D18" s="86" t="str">
        <f t="shared" si="0"/>
        <v/>
      </c>
      <c r="E18" s="108"/>
      <c r="N18" s="98" t="str">
        <f t="shared" si="1"/>
        <v>Yes</v>
      </c>
    </row>
    <row r="19" spans="1:14" s="73" customFormat="1" ht="12.75" x14ac:dyDescent="0.2">
      <c r="A19" s="85">
        <f t="shared" si="2"/>
        <v>45208</v>
      </c>
      <c r="B19" s="106"/>
      <c r="C19" s="107"/>
      <c r="D19" s="86" t="str">
        <f t="shared" si="0"/>
        <v/>
      </c>
      <c r="E19" s="108"/>
      <c r="N19" s="98" t="str">
        <f t="shared" si="1"/>
        <v>Yes</v>
      </c>
    </row>
    <row r="20" spans="1:14" s="73" customFormat="1" ht="12.75" x14ac:dyDescent="0.2">
      <c r="A20" s="85">
        <f t="shared" si="2"/>
        <v>45209</v>
      </c>
      <c r="B20" s="106"/>
      <c r="C20" s="107"/>
      <c r="D20" s="86" t="str">
        <f t="shared" si="0"/>
        <v/>
      </c>
      <c r="E20" s="108"/>
      <c r="N20" s="98" t="str">
        <f t="shared" si="1"/>
        <v>Yes</v>
      </c>
    </row>
    <row r="21" spans="1:14" s="73" customFormat="1" ht="12.75" x14ac:dyDescent="0.2">
      <c r="A21" s="85">
        <f t="shared" si="2"/>
        <v>45210</v>
      </c>
      <c r="B21" s="106"/>
      <c r="C21" s="107"/>
      <c r="D21" s="86" t="str">
        <f t="shared" si="0"/>
        <v/>
      </c>
      <c r="E21" s="108"/>
      <c r="N21" s="98" t="str">
        <f t="shared" si="1"/>
        <v>Yes</v>
      </c>
    </row>
    <row r="22" spans="1:14" s="73" customFormat="1" ht="12.75" x14ac:dyDescent="0.2">
      <c r="A22" s="85">
        <f t="shared" si="2"/>
        <v>45211</v>
      </c>
      <c r="B22" s="106"/>
      <c r="C22" s="107"/>
      <c r="D22" s="86" t="str">
        <f t="shared" si="0"/>
        <v/>
      </c>
      <c r="E22" s="108"/>
      <c r="N22" s="98" t="str">
        <f t="shared" si="1"/>
        <v>Yes</v>
      </c>
    </row>
    <row r="23" spans="1:14" s="73" customFormat="1" ht="12.75" x14ac:dyDescent="0.2">
      <c r="A23" s="85">
        <f t="shared" si="2"/>
        <v>45212</v>
      </c>
      <c r="B23" s="106"/>
      <c r="C23" s="107"/>
      <c r="D23" s="86" t="str">
        <f t="shared" si="0"/>
        <v/>
      </c>
      <c r="E23" s="108"/>
      <c r="N23" s="98" t="str">
        <f t="shared" si="1"/>
        <v>Yes</v>
      </c>
    </row>
    <row r="24" spans="1:14" s="73" customFormat="1" ht="12.75" x14ac:dyDescent="0.2">
      <c r="A24" s="85">
        <f t="shared" si="2"/>
        <v>45213</v>
      </c>
      <c r="B24" s="106"/>
      <c r="C24" s="107"/>
      <c r="D24" s="86" t="str">
        <f t="shared" si="0"/>
        <v/>
      </c>
      <c r="E24" s="108"/>
      <c r="N24" s="98" t="str">
        <f t="shared" si="1"/>
        <v>Yes</v>
      </c>
    </row>
    <row r="25" spans="1:14" s="73" customFormat="1" ht="12.75" x14ac:dyDescent="0.2">
      <c r="A25" s="85">
        <f t="shared" si="2"/>
        <v>45214</v>
      </c>
      <c r="B25" s="106"/>
      <c r="C25" s="107"/>
      <c r="D25" s="86" t="str">
        <f t="shared" si="0"/>
        <v/>
      </c>
      <c r="E25" s="108"/>
      <c r="N25" s="98" t="str">
        <f t="shared" si="1"/>
        <v>Yes</v>
      </c>
    </row>
    <row r="26" spans="1:14" s="73" customFormat="1" ht="12.75" x14ac:dyDescent="0.2">
      <c r="A26" s="85">
        <f t="shared" si="2"/>
        <v>45215</v>
      </c>
      <c r="B26" s="106"/>
      <c r="C26" s="107"/>
      <c r="D26" s="86" t="str">
        <f t="shared" si="0"/>
        <v/>
      </c>
      <c r="E26" s="108"/>
      <c r="N26" s="98" t="str">
        <f t="shared" si="1"/>
        <v>Yes</v>
      </c>
    </row>
    <row r="27" spans="1:14" s="73" customFormat="1" ht="12.75" x14ac:dyDescent="0.2">
      <c r="A27" s="85">
        <f t="shared" si="2"/>
        <v>45216</v>
      </c>
      <c r="B27" s="106"/>
      <c r="C27" s="107"/>
      <c r="D27" s="86" t="str">
        <f>IF(ISBLANK(C27), "", IF(A27-C27 &lt;0, "Date not valid", A27-C27))</f>
        <v/>
      </c>
      <c r="E27" s="108"/>
      <c r="N27" s="98" t="str">
        <f>IF(OR(D27&gt;=14,(MAX($A$11:$A$41)-C27)&gt;=14),"Yes","No")</f>
        <v>Yes</v>
      </c>
    </row>
    <row r="28" spans="1:14" s="73" customFormat="1" ht="12.75" x14ac:dyDescent="0.2">
      <c r="A28" s="85">
        <f t="shared" si="2"/>
        <v>45217</v>
      </c>
      <c r="B28" s="106"/>
      <c r="C28" s="107"/>
      <c r="D28" s="86" t="str">
        <f>IF(ISBLANK(C28), "", IF(A28-C28 &lt;0, "Date not valid", A28-C28))</f>
        <v/>
      </c>
      <c r="E28" s="108"/>
      <c r="N28" s="98" t="str">
        <f>IF(OR(D28&gt;=14,(MAX($A$11:$A$41)-C28)&gt;=14),"Yes","No")</f>
        <v>Yes</v>
      </c>
    </row>
    <row r="29" spans="1:14" s="73" customFormat="1" ht="12.75" x14ac:dyDescent="0.2">
      <c r="A29" s="85">
        <f t="shared" si="2"/>
        <v>45218</v>
      </c>
      <c r="B29" s="106"/>
      <c r="C29" s="107"/>
      <c r="D29" s="86" t="str">
        <f t="shared" si="0"/>
        <v/>
      </c>
      <c r="E29" s="108"/>
      <c r="N29" s="98" t="str">
        <f t="shared" si="1"/>
        <v>Yes</v>
      </c>
    </row>
    <row r="30" spans="1:14" s="73" customFormat="1" ht="12.75" x14ac:dyDescent="0.2">
      <c r="A30" s="85">
        <f t="shared" si="2"/>
        <v>45219</v>
      </c>
      <c r="B30" s="106"/>
      <c r="C30" s="107"/>
      <c r="D30" s="86" t="str">
        <f t="shared" si="0"/>
        <v/>
      </c>
      <c r="E30" s="108"/>
      <c r="N30" s="98" t="str">
        <f t="shared" si="1"/>
        <v>Yes</v>
      </c>
    </row>
    <row r="31" spans="1:14" s="73" customFormat="1" ht="12.75" x14ac:dyDescent="0.2">
      <c r="A31" s="85">
        <f t="shared" si="2"/>
        <v>45220</v>
      </c>
      <c r="B31" s="106"/>
      <c r="C31" s="107"/>
      <c r="D31" s="86" t="str">
        <f t="shared" si="0"/>
        <v/>
      </c>
      <c r="E31" s="108"/>
      <c r="N31" s="98" t="str">
        <f t="shared" si="1"/>
        <v>Yes</v>
      </c>
    </row>
    <row r="32" spans="1:14" s="73" customFormat="1" ht="12.75" x14ac:dyDescent="0.2">
      <c r="A32" s="85">
        <f t="shared" si="2"/>
        <v>45221</v>
      </c>
      <c r="B32" s="106"/>
      <c r="C32" s="107"/>
      <c r="D32" s="86" t="str">
        <f t="shared" si="0"/>
        <v/>
      </c>
      <c r="E32" s="108"/>
      <c r="N32" s="98" t="str">
        <f t="shared" si="1"/>
        <v>Yes</v>
      </c>
    </row>
    <row r="33" spans="1:14" s="73" customFormat="1" ht="12.75" x14ac:dyDescent="0.2">
      <c r="A33" s="85">
        <f t="shared" si="2"/>
        <v>45222</v>
      </c>
      <c r="B33" s="106"/>
      <c r="C33" s="107"/>
      <c r="D33" s="86" t="str">
        <f t="shared" si="0"/>
        <v/>
      </c>
      <c r="E33" s="108"/>
      <c r="N33" s="98" t="str">
        <f t="shared" si="1"/>
        <v>Yes</v>
      </c>
    </row>
    <row r="34" spans="1:14" s="73" customFormat="1" ht="12.75" x14ac:dyDescent="0.2">
      <c r="A34" s="85">
        <f t="shared" si="2"/>
        <v>45223</v>
      </c>
      <c r="B34" s="106"/>
      <c r="C34" s="107"/>
      <c r="D34" s="86" t="str">
        <f t="shared" si="0"/>
        <v/>
      </c>
      <c r="E34" s="108"/>
      <c r="N34" s="98" t="str">
        <f t="shared" si="1"/>
        <v>Yes</v>
      </c>
    </row>
    <row r="35" spans="1:14" s="73" customFormat="1" ht="12.75" x14ac:dyDescent="0.2">
      <c r="A35" s="85">
        <f t="shared" si="2"/>
        <v>45224</v>
      </c>
      <c r="B35" s="106"/>
      <c r="C35" s="107"/>
      <c r="D35" s="86" t="str">
        <f t="shared" si="0"/>
        <v/>
      </c>
      <c r="E35" s="108"/>
      <c r="N35" s="98" t="str">
        <f t="shared" si="1"/>
        <v>Yes</v>
      </c>
    </row>
    <row r="36" spans="1:14" s="73" customFormat="1" ht="12.75" x14ac:dyDescent="0.2">
      <c r="A36" s="85">
        <f t="shared" si="2"/>
        <v>45225</v>
      </c>
      <c r="B36" s="106"/>
      <c r="C36" s="107"/>
      <c r="D36" s="86" t="str">
        <f t="shared" si="0"/>
        <v/>
      </c>
      <c r="E36" s="108"/>
      <c r="N36" s="98" t="str">
        <f t="shared" si="1"/>
        <v>Yes</v>
      </c>
    </row>
    <row r="37" spans="1:14" s="73" customFormat="1" ht="12.75" x14ac:dyDescent="0.2">
      <c r="A37" s="85">
        <f t="shared" si="2"/>
        <v>45226</v>
      </c>
      <c r="B37" s="106"/>
      <c r="C37" s="107"/>
      <c r="D37" s="86" t="str">
        <f t="shared" si="0"/>
        <v/>
      </c>
      <c r="E37" s="108"/>
      <c r="N37" s="98" t="str">
        <f t="shared" si="1"/>
        <v>Yes</v>
      </c>
    </row>
    <row r="38" spans="1:14" s="73" customFormat="1" ht="12.75" x14ac:dyDescent="0.2">
      <c r="A38" s="85">
        <f>IF(A37="","",IF(MONTH(A37+1)&lt;&gt;MONTH(A37),"",A37+1))</f>
        <v>45227</v>
      </c>
      <c r="B38" s="106"/>
      <c r="C38" s="107"/>
      <c r="D38" s="86" t="str">
        <f t="shared" si="0"/>
        <v/>
      </c>
      <c r="E38" s="108"/>
      <c r="N38" s="98" t="str">
        <f t="shared" si="1"/>
        <v>Yes</v>
      </c>
    </row>
    <row r="39" spans="1:14" s="73" customFormat="1" ht="12.75" x14ac:dyDescent="0.2">
      <c r="A39" s="85">
        <f t="shared" si="2"/>
        <v>45228</v>
      </c>
      <c r="B39" s="106"/>
      <c r="C39" s="107"/>
      <c r="D39" s="86" t="str">
        <f t="shared" si="0"/>
        <v/>
      </c>
      <c r="E39" s="108"/>
      <c r="N39" s="98" t="str">
        <f t="shared" si="1"/>
        <v>Yes</v>
      </c>
    </row>
    <row r="40" spans="1:14" s="73" customFormat="1" ht="12.75" x14ac:dyDescent="0.2">
      <c r="A40" s="85">
        <f t="shared" si="2"/>
        <v>45229</v>
      </c>
      <c r="B40" s="106"/>
      <c r="C40" s="107"/>
      <c r="D40" s="86" t="str">
        <f t="shared" si="0"/>
        <v/>
      </c>
      <c r="E40" s="108"/>
      <c r="N40" s="98" t="str">
        <f t="shared" si="1"/>
        <v>Yes</v>
      </c>
    </row>
    <row r="41" spans="1:14" s="73" customFormat="1" ht="12.75" x14ac:dyDescent="0.2">
      <c r="A41" s="85">
        <f t="shared" si="2"/>
        <v>45230</v>
      </c>
      <c r="B41" s="106"/>
      <c r="C41" s="107"/>
      <c r="D41" s="86" t="str">
        <f t="shared" si="0"/>
        <v/>
      </c>
      <c r="E41" s="108"/>
      <c r="N41" s="98" t="str">
        <f t="shared" si="1"/>
        <v>Yes</v>
      </c>
    </row>
    <row r="42" spans="1:14" s="73" customFormat="1" x14ac:dyDescent="0.25">
      <c r="A42" s="78"/>
      <c r="B42" s="79"/>
      <c r="C42" s="79"/>
      <c r="H42" s="80"/>
      <c r="I42" s="80"/>
    </row>
    <row r="43" spans="1:14" s="73" customFormat="1" x14ac:dyDescent="0.25">
      <c r="A43" s="122" t="s">
        <v>99</v>
      </c>
      <c r="B43" s="122"/>
      <c r="C43" s="122"/>
      <c r="D43" s="122"/>
      <c r="I43" s="80"/>
      <c r="J43" s="80"/>
    </row>
    <row r="44" spans="1:14" s="73" customFormat="1" x14ac:dyDescent="0.25">
      <c r="A44" s="78"/>
      <c r="B44" s="79"/>
      <c r="C44" s="79"/>
      <c r="I44" s="80"/>
      <c r="J44" s="80"/>
    </row>
    <row r="45" spans="1:14" s="73" customFormat="1" x14ac:dyDescent="0.25">
      <c r="A45" s="78"/>
      <c r="B45" s="79"/>
      <c r="C45" s="79"/>
      <c r="I45" s="80"/>
      <c r="J45" s="80"/>
    </row>
    <row r="46" spans="1:14" s="73" customFormat="1" x14ac:dyDescent="0.25">
      <c r="A46" s="78"/>
      <c r="B46" s="79"/>
      <c r="C46" s="79"/>
      <c r="I46" s="80"/>
      <c r="J46" s="80"/>
    </row>
    <row r="47" spans="1:14" s="73" customFormat="1" x14ac:dyDescent="0.25">
      <c r="A47" s="78"/>
      <c r="B47" s="79"/>
      <c r="C47" s="79"/>
      <c r="I47" s="80"/>
      <c r="J47" s="80"/>
    </row>
    <row r="48" spans="1:14" s="73" customFormat="1" x14ac:dyDescent="0.25">
      <c r="A48" s="78"/>
      <c r="B48" s="79"/>
      <c r="C48" s="79"/>
      <c r="I48" s="80"/>
      <c r="J48" s="80"/>
    </row>
    <row r="49" spans="1:10" s="73" customFormat="1" x14ac:dyDescent="0.25">
      <c r="A49" s="78"/>
      <c r="B49" s="79"/>
      <c r="C49" s="79"/>
      <c r="I49" s="80"/>
      <c r="J49" s="80"/>
    </row>
  </sheetData>
  <sheetProtection algorithmName="SHA-512" hashValue="GFyWZn3ea/bCMzyasVt6dxEX4YlB/0YJUgtpsfI5voZkLmWkEC8x1Q5pb13l0YDWf43HBF9Y+mepNQEj2pYh2A==" saltValue="sGtf3Ms1i77KJoLyHO16gw==" spinCount="100000" sheet="1" selectLockedCells="1"/>
  <mergeCells count="4">
    <mergeCell ref="A2:K2"/>
    <mergeCell ref="A8:K8"/>
    <mergeCell ref="A5:E5"/>
    <mergeCell ref="A43:D43"/>
  </mergeCells>
  <dataValidations count="4">
    <dataValidation type="decimal" operator="greaterThanOrEqual" allowBlank="1" showInputMessage="1" showErrorMessage="1" sqref="E11:E41 B11:B41" xr:uid="{00000000-0002-0000-0100-000000000000}">
      <formula1>0</formula1>
    </dataValidation>
    <dataValidation type="date" operator="greaterThan" allowBlank="1" showInputMessage="1" showErrorMessage="1" errorTitle="Incorrect Date Format" error="Please enter a date in the form mm/dd/yyyy" sqref="C11:C41" xr:uid="{00000000-0002-0000-0100-000001000000}">
      <formula1>44197</formula1>
    </dataValidation>
    <dataValidation type="list" allowBlank="1" showInputMessage="1" showErrorMessage="1" sqref="E6:E7 F5" xr:uid="{00000000-0002-0000-0100-000002000000}">
      <formula1>"Yes, No"</formula1>
    </dataValidation>
    <dataValidation type="whole" operator="greaterThanOrEqual" allowBlank="1" showInputMessage="1" showErrorMessage="1" sqref="B3" xr:uid="{00000000-0002-0000-0100-000003000000}">
      <formula1>2021</formula1>
    </dataValidation>
  </dataValidations>
  <pageMargins left="0.2" right="0.2" top="0.5" bottom="0.5" header="0.3" footer="0.3"/>
  <pageSetup scale="64" orientation="landscape" horizontalDpi="4294967293" r:id="rId1"/>
  <headerFooter>
    <oddFooter>&amp;Lw-sw3-47  •  6/23/23&amp;Chttps://www.pca.state.mn.us  •  651-296-6300  •  800-657-3864  •  Use preferred relay service  •  Available in alternative formats&amp;RPage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'X:\EA\Solid Waste\Sustainable Materials Management Unit\Data\ROD Metro Data\[Draft Form for Resource Recovery Facilities.xlsx]lists for dropdowns'!#REF!</xm:f>
          </x14:formula1>
          <xm:sqref>H50</xm:sqref>
        </x14:dataValidation>
        <x14:dataValidation type="list" allowBlank="1" showInputMessage="1" showErrorMessage="1" xr:uid="{00000000-0002-0000-0100-000005000000}">
          <x14:formula1>
            <xm:f>'X:\EA\Solid Waste\Metro\ROD Reports\ROD Report Templates\[w-sw3-48 edited 9-16-21.xlsx]lists for dropdowns'!#REF!</xm:f>
          </x14:formula1>
          <xm:sqref>H43:J49 G42:I42</xm:sqref>
        </x14:dataValidation>
        <x14:dataValidation type="list" allowBlank="1" showInputMessage="1" showErrorMessage="1" xr:uid="{00000000-0002-0000-0100-000006000000}">
          <x14:formula1>
            <xm:f>'lists for dropdowns'!$A$2:$A$13</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8"/>
  <sheetViews>
    <sheetView workbookViewId="0">
      <selection activeCell="F4" sqref="F4"/>
    </sheetView>
  </sheetViews>
  <sheetFormatPr defaultColWidth="9.140625" defaultRowHeight="15" x14ac:dyDescent="0.25"/>
  <cols>
    <col min="1" max="1" width="12.7109375" style="78" customWidth="1"/>
    <col min="2" max="6" width="12.7109375" style="79" customWidth="1"/>
    <col min="7" max="7" width="9.7109375" style="79" customWidth="1"/>
    <col min="8" max="8" width="14" style="79" customWidth="1"/>
    <col min="9" max="9" width="11.42578125" style="81" customWidth="1"/>
    <col min="10" max="10" width="10" style="81" customWidth="1"/>
    <col min="11" max="11" width="15.140625" style="79" customWidth="1"/>
    <col min="12" max="12" width="14.140625" style="79" customWidth="1"/>
    <col min="13" max="13" width="9.140625" style="79"/>
    <col min="14" max="15" width="9.140625" style="79" hidden="1" customWidth="1"/>
    <col min="16" max="16384" width="9.140625" style="79"/>
  </cols>
  <sheetData>
    <row r="1" spans="1:15" s="93" customFormat="1" ht="51" customHeight="1" x14ac:dyDescent="0.2">
      <c r="A1" s="123" t="s">
        <v>115</v>
      </c>
      <c r="B1" s="123"/>
      <c r="C1" s="123"/>
      <c r="D1" s="123"/>
      <c r="E1" s="123"/>
      <c r="F1" s="123"/>
      <c r="G1" s="123"/>
      <c r="H1" s="123"/>
      <c r="I1" s="123"/>
      <c r="J1" s="123"/>
      <c r="K1" s="123"/>
      <c r="L1" s="92"/>
      <c r="N1" s="74"/>
    </row>
    <row r="2" spans="1:15" s="69" customFormat="1" ht="36.75" customHeight="1" x14ac:dyDescent="0.2">
      <c r="A2" s="84" t="s">
        <v>82</v>
      </c>
      <c r="B2" s="82">
        <f>'HERC Projected Shortage'!B3</f>
        <v>2023</v>
      </c>
      <c r="C2" s="84" t="s">
        <v>72</v>
      </c>
      <c r="D2" s="83" t="str">
        <f>'HERC Projected Shortage'!D3</f>
        <v>October</v>
      </c>
      <c r="E2" s="67"/>
      <c r="F2" s="67"/>
      <c r="G2" s="67"/>
      <c r="H2" s="67"/>
      <c r="I2" s="68"/>
      <c r="J2" s="68"/>
      <c r="K2" s="67"/>
      <c r="L2" s="67"/>
      <c r="N2" s="70">
        <f>DATE($B$2,MONTH($D$2&amp;" 1"),1)</f>
        <v>45200</v>
      </c>
      <c r="O2" s="69">
        <f>DAY(EOMONTH(N2,0))</f>
        <v>31</v>
      </c>
    </row>
    <row r="3" spans="1:15" s="73" customFormat="1" ht="11.25" customHeight="1" x14ac:dyDescent="0.2">
      <c r="A3" s="71"/>
      <c r="B3" s="71"/>
      <c r="C3" s="71"/>
      <c r="D3" s="71"/>
      <c r="E3" s="71"/>
      <c r="F3" s="71"/>
      <c r="G3" s="71"/>
      <c r="H3" s="71"/>
      <c r="I3" s="71"/>
      <c r="J3" s="71"/>
      <c r="K3" s="71"/>
      <c r="L3" s="72"/>
    </row>
    <row r="4" spans="1:15" s="74" customFormat="1" ht="15.75" customHeight="1" x14ac:dyDescent="0.2">
      <c r="A4" s="120" t="s">
        <v>106</v>
      </c>
      <c r="B4" s="120"/>
      <c r="C4" s="120"/>
      <c r="D4" s="120"/>
      <c r="E4" s="121"/>
      <c r="F4" s="105"/>
    </row>
    <row r="5" spans="1:15" s="74" customFormat="1" ht="10.5" customHeight="1" x14ac:dyDescent="0.2">
      <c r="E5" s="68"/>
    </row>
    <row r="6" spans="1:15" s="74" customFormat="1" ht="10.5" customHeight="1" x14ac:dyDescent="0.2">
      <c r="A6" s="74" t="s">
        <v>104</v>
      </c>
      <c r="E6" s="68"/>
    </row>
    <row r="7" spans="1:15" s="102" customFormat="1" ht="58.5" customHeight="1" x14ac:dyDescent="0.2">
      <c r="A7" s="119" t="s">
        <v>111</v>
      </c>
      <c r="B7" s="119"/>
      <c r="C7" s="119"/>
      <c r="D7" s="119"/>
      <c r="E7" s="119"/>
      <c r="F7" s="119"/>
      <c r="G7" s="119"/>
      <c r="H7" s="119"/>
      <c r="I7" s="119"/>
      <c r="J7" s="119"/>
      <c r="K7" s="119"/>
    </row>
    <row r="8" spans="1:15" s="74" customFormat="1" ht="15" customHeight="1" x14ac:dyDescent="0.2">
      <c r="E8" s="68"/>
    </row>
    <row r="9" spans="1:15" s="77" customFormat="1" ht="36" x14ac:dyDescent="0.2">
      <c r="A9" s="87" t="s">
        <v>2</v>
      </c>
      <c r="B9" s="88" t="s">
        <v>102</v>
      </c>
      <c r="C9" s="88" t="s">
        <v>96</v>
      </c>
      <c r="D9" s="88" t="s">
        <v>105</v>
      </c>
      <c r="E9" s="89" t="s">
        <v>103</v>
      </c>
      <c r="F9" s="76"/>
    </row>
    <row r="10" spans="1:15" s="73" customFormat="1" ht="12.75" x14ac:dyDescent="0.2">
      <c r="A10" s="85">
        <f>N2</f>
        <v>45200</v>
      </c>
      <c r="B10" s="106"/>
      <c r="C10" s="107"/>
      <c r="D10" s="86" t="str">
        <f>IF(ISBLANK(C10), "", IF(A10-C10 &lt;0, "Date not valid", A10-C10))</f>
        <v/>
      </c>
      <c r="E10" s="108"/>
      <c r="N10" s="98" t="str">
        <f>IF(OR(D10&gt;=14,(MAX($A$10:$A$40)-C10)&gt;=14),"Yes","No")</f>
        <v>Yes</v>
      </c>
    </row>
    <row r="11" spans="1:15" s="73" customFormat="1" ht="12.75" x14ac:dyDescent="0.2">
      <c r="A11" s="85">
        <f>IF(A10="","",IF(MONTH(A10+1)&lt;&gt;MONTH(A10),"",A10+1))</f>
        <v>45201</v>
      </c>
      <c r="B11" s="106"/>
      <c r="C11" s="107"/>
      <c r="D11" s="86" t="str">
        <f t="shared" ref="D11:D40" si="0">IF(ISBLANK(C11), "", IF(A11-C11 &lt;0, "Date not valid", A11-C11))</f>
        <v/>
      </c>
      <c r="E11" s="108"/>
      <c r="N11" s="98" t="str">
        <f t="shared" ref="N11:N40" si="1">IF(OR(D11&gt;=14,(MAX($A$10:$A$40)-C11)&gt;=14),"Yes","No")</f>
        <v>Yes</v>
      </c>
    </row>
    <row r="12" spans="1:15" s="73" customFormat="1" ht="12.75" x14ac:dyDescent="0.2">
      <c r="A12" s="85">
        <f t="shared" ref="A12:A40" si="2">IF(A11="","",IF(MONTH(A11+1)&lt;&gt;MONTH(A11),"",A11+1))</f>
        <v>45202</v>
      </c>
      <c r="B12" s="106"/>
      <c r="C12" s="107"/>
      <c r="D12" s="86" t="str">
        <f t="shared" si="0"/>
        <v/>
      </c>
      <c r="E12" s="108"/>
      <c r="N12" s="98" t="str">
        <f t="shared" si="1"/>
        <v>Yes</v>
      </c>
    </row>
    <row r="13" spans="1:15" s="73" customFormat="1" ht="12.75" x14ac:dyDescent="0.2">
      <c r="A13" s="85">
        <f t="shared" si="2"/>
        <v>45203</v>
      </c>
      <c r="B13" s="106"/>
      <c r="C13" s="107"/>
      <c r="D13" s="86" t="str">
        <f t="shared" si="0"/>
        <v/>
      </c>
      <c r="E13" s="108"/>
      <c r="N13" s="98" t="str">
        <f t="shared" si="1"/>
        <v>Yes</v>
      </c>
    </row>
    <row r="14" spans="1:15" s="73" customFormat="1" ht="12.75" x14ac:dyDescent="0.2">
      <c r="A14" s="85">
        <f t="shared" si="2"/>
        <v>45204</v>
      </c>
      <c r="B14" s="106"/>
      <c r="C14" s="107"/>
      <c r="D14" s="86" t="str">
        <f t="shared" si="0"/>
        <v/>
      </c>
      <c r="E14" s="108"/>
      <c r="N14" s="98" t="str">
        <f t="shared" si="1"/>
        <v>Yes</v>
      </c>
    </row>
    <row r="15" spans="1:15" s="73" customFormat="1" ht="12.75" x14ac:dyDescent="0.2">
      <c r="A15" s="85">
        <f t="shared" si="2"/>
        <v>45205</v>
      </c>
      <c r="B15" s="106"/>
      <c r="C15" s="107"/>
      <c r="D15" s="86" t="str">
        <f t="shared" si="0"/>
        <v/>
      </c>
      <c r="E15" s="108"/>
      <c r="N15" s="98" t="str">
        <f t="shared" si="1"/>
        <v>Yes</v>
      </c>
    </row>
    <row r="16" spans="1:15" s="73" customFormat="1" ht="12.75" x14ac:dyDescent="0.2">
      <c r="A16" s="85">
        <f t="shared" si="2"/>
        <v>45206</v>
      </c>
      <c r="B16" s="106"/>
      <c r="C16" s="107"/>
      <c r="D16" s="86" t="str">
        <f t="shared" si="0"/>
        <v/>
      </c>
      <c r="E16" s="108"/>
      <c r="N16" s="98" t="str">
        <f t="shared" si="1"/>
        <v>Yes</v>
      </c>
    </row>
    <row r="17" spans="1:14" s="73" customFormat="1" ht="12.75" x14ac:dyDescent="0.2">
      <c r="A17" s="85">
        <f t="shared" si="2"/>
        <v>45207</v>
      </c>
      <c r="B17" s="106"/>
      <c r="C17" s="107"/>
      <c r="D17" s="86" t="str">
        <f t="shared" si="0"/>
        <v/>
      </c>
      <c r="E17" s="108"/>
      <c r="N17" s="98" t="str">
        <f t="shared" si="1"/>
        <v>Yes</v>
      </c>
    </row>
    <row r="18" spans="1:14" s="73" customFormat="1" ht="12.75" x14ac:dyDescent="0.2">
      <c r="A18" s="85">
        <f t="shared" si="2"/>
        <v>45208</v>
      </c>
      <c r="B18" s="106"/>
      <c r="C18" s="107"/>
      <c r="D18" s="86" t="str">
        <f t="shared" si="0"/>
        <v/>
      </c>
      <c r="E18" s="108"/>
      <c r="N18" s="98" t="str">
        <f t="shared" si="1"/>
        <v>Yes</v>
      </c>
    </row>
    <row r="19" spans="1:14" s="73" customFormat="1" ht="12.75" x14ac:dyDescent="0.2">
      <c r="A19" s="85">
        <f t="shared" si="2"/>
        <v>45209</v>
      </c>
      <c r="B19" s="106"/>
      <c r="C19" s="107"/>
      <c r="D19" s="86" t="str">
        <f t="shared" si="0"/>
        <v/>
      </c>
      <c r="E19" s="108"/>
      <c r="N19" s="98" t="str">
        <f t="shared" si="1"/>
        <v>Yes</v>
      </c>
    </row>
    <row r="20" spans="1:14" s="73" customFormat="1" ht="12.75" x14ac:dyDescent="0.2">
      <c r="A20" s="85">
        <f t="shared" si="2"/>
        <v>45210</v>
      </c>
      <c r="B20" s="106"/>
      <c r="C20" s="107"/>
      <c r="D20" s="86" t="str">
        <f t="shared" si="0"/>
        <v/>
      </c>
      <c r="E20" s="108"/>
      <c r="N20" s="98" t="str">
        <f t="shared" si="1"/>
        <v>Yes</v>
      </c>
    </row>
    <row r="21" spans="1:14" s="73" customFormat="1" ht="12.75" x14ac:dyDescent="0.2">
      <c r="A21" s="85">
        <f t="shared" si="2"/>
        <v>45211</v>
      </c>
      <c r="B21" s="106"/>
      <c r="C21" s="107"/>
      <c r="D21" s="86" t="str">
        <f t="shared" si="0"/>
        <v/>
      </c>
      <c r="E21" s="108"/>
      <c r="N21" s="98" t="str">
        <f t="shared" si="1"/>
        <v>Yes</v>
      </c>
    </row>
    <row r="22" spans="1:14" s="73" customFormat="1" ht="12.75" x14ac:dyDescent="0.2">
      <c r="A22" s="85">
        <f t="shared" si="2"/>
        <v>45212</v>
      </c>
      <c r="B22" s="106"/>
      <c r="C22" s="107"/>
      <c r="D22" s="86" t="str">
        <f t="shared" si="0"/>
        <v/>
      </c>
      <c r="E22" s="108"/>
      <c r="N22" s="98" t="str">
        <f t="shared" si="1"/>
        <v>Yes</v>
      </c>
    </row>
    <row r="23" spans="1:14" s="73" customFormat="1" ht="12.75" x14ac:dyDescent="0.2">
      <c r="A23" s="85">
        <f t="shared" si="2"/>
        <v>45213</v>
      </c>
      <c r="B23" s="106"/>
      <c r="C23" s="107"/>
      <c r="D23" s="86" t="str">
        <f t="shared" si="0"/>
        <v/>
      </c>
      <c r="E23" s="108"/>
      <c r="N23" s="98" t="str">
        <f t="shared" si="1"/>
        <v>Yes</v>
      </c>
    </row>
    <row r="24" spans="1:14" s="73" customFormat="1" ht="12.75" x14ac:dyDescent="0.2">
      <c r="A24" s="85">
        <f t="shared" si="2"/>
        <v>45214</v>
      </c>
      <c r="B24" s="106"/>
      <c r="C24" s="107"/>
      <c r="D24" s="86" t="str">
        <f t="shared" si="0"/>
        <v/>
      </c>
      <c r="E24" s="108"/>
      <c r="N24" s="98" t="str">
        <f t="shared" si="1"/>
        <v>Yes</v>
      </c>
    </row>
    <row r="25" spans="1:14" s="73" customFormat="1" ht="12.75" x14ac:dyDescent="0.2">
      <c r="A25" s="85">
        <f t="shared" si="2"/>
        <v>45215</v>
      </c>
      <c r="B25" s="106"/>
      <c r="C25" s="107"/>
      <c r="D25" s="86" t="str">
        <f t="shared" si="0"/>
        <v/>
      </c>
      <c r="E25" s="108"/>
      <c r="N25" s="98" t="str">
        <f t="shared" si="1"/>
        <v>Yes</v>
      </c>
    </row>
    <row r="26" spans="1:14" s="73" customFormat="1" ht="12.75" x14ac:dyDescent="0.2">
      <c r="A26" s="85">
        <f t="shared" si="2"/>
        <v>45216</v>
      </c>
      <c r="B26" s="106"/>
      <c r="C26" s="107"/>
      <c r="D26" s="86" t="str">
        <f t="shared" si="0"/>
        <v/>
      </c>
      <c r="E26" s="108"/>
      <c r="N26" s="98" t="str">
        <f t="shared" si="1"/>
        <v>Yes</v>
      </c>
    </row>
    <row r="27" spans="1:14" s="73" customFormat="1" ht="12.75" x14ac:dyDescent="0.2">
      <c r="A27" s="85">
        <f t="shared" si="2"/>
        <v>45217</v>
      </c>
      <c r="B27" s="106"/>
      <c r="C27" s="107"/>
      <c r="D27" s="86" t="str">
        <f t="shared" si="0"/>
        <v/>
      </c>
      <c r="E27" s="108"/>
      <c r="N27" s="98" t="str">
        <f t="shared" si="1"/>
        <v>Yes</v>
      </c>
    </row>
    <row r="28" spans="1:14" s="73" customFormat="1" ht="12.75" x14ac:dyDescent="0.2">
      <c r="A28" s="85">
        <f t="shared" si="2"/>
        <v>45218</v>
      </c>
      <c r="B28" s="106"/>
      <c r="C28" s="107"/>
      <c r="D28" s="86" t="str">
        <f t="shared" si="0"/>
        <v/>
      </c>
      <c r="E28" s="108"/>
      <c r="N28" s="98" t="str">
        <f t="shared" si="1"/>
        <v>Yes</v>
      </c>
    </row>
    <row r="29" spans="1:14" s="73" customFormat="1" ht="12.75" x14ac:dyDescent="0.2">
      <c r="A29" s="85">
        <f t="shared" si="2"/>
        <v>45219</v>
      </c>
      <c r="B29" s="106"/>
      <c r="C29" s="107"/>
      <c r="D29" s="86" t="str">
        <f t="shared" si="0"/>
        <v/>
      </c>
      <c r="E29" s="108"/>
      <c r="N29" s="98" t="str">
        <f t="shared" si="1"/>
        <v>Yes</v>
      </c>
    </row>
    <row r="30" spans="1:14" s="73" customFormat="1" ht="12.75" x14ac:dyDescent="0.2">
      <c r="A30" s="85">
        <f t="shared" si="2"/>
        <v>45220</v>
      </c>
      <c r="B30" s="106"/>
      <c r="C30" s="107"/>
      <c r="D30" s="86" t="str">
        <f t="shared" si="0"/>
        <v/>
      </c>
      <c r="E30" s="108"/>
      <c r="N30" s="98" t="str">
        <f t="shared" si="1"/>
        <v>Yes</v>
      </c>
    </row>
    <row r="31" spans="1:14" s="73" customFormat="1" ht="12.75" x14ac:dyDescent="0.2">
      <c r="A31" s="85">
        <f t="shared" si="2"/>
        <v>45221</v>
      </c>
      <c r="B31" s="106"/>
      <c r="C31" s="107"/>
      <c r="D31" s="86" t="str">
        <f t="shared" si="0"/>
        <v/>
      </c>
      <c r="E31" s="108"/>
      <c r="N31" s="98" t="str">
        <f t="shared" si="1"/>
        <v>Yes</v>
      </c>
    </row>
    <row r="32" spans="1:14" s="73" customFormat="1" ht="12.75" x14ac:dyDescent="0.2">
      <c r="A32" s="85">
        <f t="shared" si="2"/>
        <v>45222</v>
      </c>
      <c r="B32" s="106"/>
      <c r="C32" s="107"/>
      <c r="D32" s="86" t="str">
        <f t="shared" si="0"/>
        <v/>
      </c>
      <c r="E32" s="108"/>
      <c r="N32" s="98" t="str">
        <f t="shared" si="1"/>
        <v>Yes</v>
      </c>
    </row>
    <row r="33" spans="1:14" s="73" customFormat="1" ht="12.75" x14ac:dyDescent="0.2">
      <c r="A33" s="85">
        <f t="shared" si="2"/>
        <v>45223</v>
      </c>
      <c r="B33" s="106"/>
      <c r="C33" s="107"/>
      <c r="D33" s="86" t="str">
        <f t="shared" si="0"/>
        <v/>
      </c>
      <c r="E33" s="108"/>
      <c r="N33" s="98" t="str">
        <f t="shared" si="1"/>
        <v>Yes</v>
      </c>
    </row>
    <row r="34" spans="1:14" s="73" customFormat="1" ht="12.75" x14ac:dyDescent="0.2">
      <c r="A34" s="85">
        <f t="shared" si="2"/>
        <v>45224</v>
      </c>
      <c r="B34" s="106"/>
      <c r="C34" s="107"/>
      <c r="D34" s="86" t="str">
        <f t="shared" si="0"/>
        <v/>
      </c>
      <c r="E34" s="108"/>
      <c r="N34" s="98" t="str">
        <f t="shared" si="1"/>
        <v>Yes</v>
      </c>
    </row>
    <row r="35" spans="1:14" s="73" customFormat="1" ht="12.75" x14ac:dyDescent="0.2">
      <c r="A35" s="85">
        <f t="shared" si="2"/>
        <v>45225</v>
      </c>
      <c r="B35" s="106"/>
      <c r="C35" s="107"/>
      <c r="D35" s="86" t="str">
        <f t="shared" si="0"/>
        <v/>
      </c>
      <c r="E35" s="108"/>
      <c r="N35" s="98" t="str">
        <f t="shared" si="1"/>
        <v>Yes</v>
      </c>
    </row>
    <row r="36" spans="1:14" s="73" customFormat="1" ht="12.75" x14ac:dyDescent="0.2">
      <c r="A36" s="85">
        <f t="shared" si="2"/>
        <v>45226</v>
      </c>
      <c r="B36" s="106"/>
      <c r="C36" s="107"/>
      <c r="D36" s="86" t="str">
        <f t="shared" si="0"/>
        <v/>
      </c>
      <c r="E36" s="108"/>
      <c r="N36" s="98" t="str">
        <f t="shared" si="1"/>
        <v>Yes</v>
      </c>
    </row>
    <row r="37" spans="1:14" s="73" customFormat="1" ht="12.75" x14ac:dyDescent="0.2">
      <c r="A37" s="85">
        <f>IF(A36="","",IF(MONTH(A36+1)&lt;&gt;MONTH(A36),"",A36+1))</f>
        <v>45227</v>
      </c>
      <c r="B37" s="106"/>
      <c r="C37" s="107"/>
      <c r="D37" s="86" t="str">
        <f t="shared" si="0"/>
        <v/>
      </c>
      <c r="E37" s="108"/>
      <c r="N37" s="98" t="str">
        <f t="shared" si="1"/>
        <v>Yes</v>
      </c>
    </row>
    <row r="38" spans="1:14" s="73" customFormat="1" ht="12.75" x14ac:dyDescent="0.2">
      <c r="A38" s="85">
        <f t="shared" si="2"/>
        <v>45228</v>
      </c>
      <c r="B38" s="106"/>
      <c r="C38" s="107"/>
      <c r="D38" s="86" t="str">
        <f t="shared" si="0"/>
        <v/>
      </c>
      <c r="E38" s="108"/>
      <c r="N38" s="98" t="str">
        <f t="shared" si="1"/>
        <v>Yes</v>
      </c>
    </row>
    <row r="39" spans="1:14" s="73" customFormat="1" ht="12.75" x14ac:dyDescent="0.2">
      <c r="A39" s="85">
        <f t="shared" si="2"/>
        <v>45229</v>
      </c>
      <c r="B39" s="106"/>
      <c r="C39" s="107"/>
      <c r="D39" s="86" t="str">
        <f t="shared" si="0"/>
        <v/>
      </c>
      <c r="E39" s="108"/>
      <c r="N39" s="98" t="str">
        <f t="shared" si="1"/>
        <v>Yes</v>
      </c>
    </row>
    <row r="40" spans="1:14" s="73" customFormat="1" ht="12.75" x14ac:dyDescent="0.2">
      <c r="A40" s="85">
        <f t="shared" si="2"/>
        <v>45230</v>
      </c>
      <c r="B40" s="106"/>
      <c r="C40" s="107"/>
      <c r="D40" s="86" t="str">
        <f t="shared" si="0"/>
        <v/>
      </c>
      <c r="E40" s="108"/>
      <c r="N40" s="98" t="str">
        <f t="shared" si="1"/>
        <v>Yes</v>
      </c>
    </row>
    <row r="41" spans="1:14" s="73" customFormat="1" ht="12.75" x14ac:dyDescent="0.2">
      <c r="A41" s="94"/>
      <c r="B41" s="95"/>
      <c r="C41" s="95"/>
      <c r="H41" s="80"/>
      <c r="I41" s="80"/>
    </row>
    <row r="42" spans="1:14" s="73" customFormat="1" ht="12.75" x14ac:dyDescent="0.2">
      <c r="A42" s="96" t="s">
        <v>100</v>
      </c>
      <c r="B42" s="95"/>
      <c r="C42" s="95"/>
      <c r="I42" s="80"/>
      <c r="J42" s="80"/>
    </row>
    <row r="43" spans="1:14" s="73" customFormat="1" x14ac:dyDescent="0.25">
      <c r="A43" s="78"/>
      <c r="B43" s="79"/>
      <c r="C43" s="79"/>
      <c r="I43" s="80"/>
      <c r="J43" s="80"/>
    </row>
    <row r="44" spans="1:14" s="73" customFormat="1" x14ac:dyDescent="0.25">
      <c r="A44" s="78"/>
      <c r="B44" s="79"/>
      <c r="C44" s="79"/>
      <c r="I44" s="80"/>
      <c r="J44" s="80"/>
    </row>
    <row r="45" spans="1:14" s="73" customFormat="1" x14ac:dyDescent="0.25">
      <c r="A45" s="78"/>
      <c r="B45" s="79"/>
      <c r="C45" s="79"/>
      <c r="I45" s="80"/>
      <c r="J45" s="80"/>
    </row>
    <row r="46" spans="1:14" s="73" customFormat="1" x14ac:dyDescent="0.25">
      <c r="A46" s="78"/>
      <c r="B46" s="79"/>
      <c r="C46" s="79"/>
      <c r="I46" s="80"/>
      <c r="J46" s="80"/>
    </row>
    <row r="47" spans="1:14" s="73" customFormat="1" x14ac:dyDescent="0.25">
      <c r="A47" s="78"/>
      <c r="B47" s="79"/>
      <c r="C47" s="79"/>
      <c r="I47" s="80"/>
      <c r="J47" s="80"/>
    </row>
    <row r="48" spans="1:14" s="73" customFormat="1" x14ac:dyDescent="0.25">
      <c r="A48" s="78"/>
      <c r="B48" s="79"/>
      <c r="C48" s="79"/>
      <c r="I48" s="80"/>
      <c r="J48" s="80"/>
    </row>
  </sheetData>
  <sheetProtection algorithmName="SHA-512" hashValue="RskvNUpvSjRGyKWYN6BkppUXC0YX3Fsjkgu7BpV2+UKn1xh3zOK25S81XXPFUKg5QEBeVX7v2CqjiMp99HFYQQ==" saltValue="IH59OZ9X8+vji+ejaopEgg==" spinCount="100000" sheet="1" selectLockedCells="1"/>
  <mergeCells count="3">
    <mergeCell ref="A1:K1"/>
    <mergeCell ref="A7:K7"/>
    <mergeCell ref="A4:E4"/>
  </mergeCells>
  <dataValidations count="3">
    <dataValidation type="decimal" operator="greaterThanOrEqual" allowBlank="1" showInputMessage="1" showErrorMessage="1" sqref="B10:B40 E10:E40" xr:uid="{00000000-0002-0000-0200-000000000000}">
      <formula1>0</formula1>
    </dataValidation>
    <dataValidation type="date" operator="greaterThan" allowBlank="1" showInputMessage="1" showErrorMessage="1" errorTitle="Incorrect Date Format" error="Please enter a date in the form mm/dd/yyyy" sqref="C10:C40" xr:uid="{00000000-0002-0000-0200-000001000000}">
      <formula1>44197</formula1>
    </dataValidation>
    <dataValidation type="list" allowBlank="1" showInputMessage="1" showErrorMessage="1" sqref="E5:E6 F4" xr:uid="{00000000-0002-0000-0200-000002000000}">
      <formula1>"Yes, No"</formula1>
    </dataValidation>
  </dataValidations>
  <pageMargins left="0.7" right="0.7" top="0.75" bottom="0.75" header="0.3" footer="0.3"/>
  <pageSetup scale="6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'X:\EA\Solid Waste\Sustainable Materials Management Unit\Data\ROD Metro Data\[Draft Form for Resource Recovery Facilities.xlsx]lists for dropdowns'!#REF!</xm:f>
          </x14:formula1>
          <xm:sqref>H49</xm:sqref>
        </x14:dataValidation>
        <x14:dataValidation type="list" allowBlank="1" showInputMessage="1" showErrorMessage="1" xr:uid="{00000000-0002-0000-0200-000004000000}">
          <x14:formula1>
            <xm:f>'X:\EA\Solid Waste\Metro\ROD Reports\ROD Report Templates\[w-sw3-48 edited 9-16-21.xlsx]lists for dropdowns'!#REF!</xm:f>
          </x14:formula1>
          <xm:sqref>H42:J48 G41:I41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8"/>
  <sheetViews>
    <sheetView workbookViewId="0">
      <selection activeCell="F4" sqref="F4"/>
    </sheetView>
  </sheetViews>
  <sheetFormatPr defaultColWidth="9.140625" defaultRowHeight="15" x14ac:dyDescent="0.25"/>
  <cols>
    <col min="1" max="1" width="12.7109375" style="78" customWidth="1"/>
    <col min="2" max="6" width="12.7109375" style="79" customWidth="1"/>
    <col min="7" max="7" width="9.7109375" style="79" customWidth="1"/>
    <col min="8" max="8" width="14" style="79" customWidth="1"/>
    <col min="9" max="9" width="11.42578125" style="81" customWidth="1"/>
    <col min="10" max="10" width="10" style="81" customWidth="1"/>
    <col min="11" max="11" width="15.140625" style="79" customWidth="1"/>
    <col min="12" max="12" width="14.140625" style="79" customWidth="1"/>
    <col min="13" max="13" width="9.140625" style="79"/>
    <col min="14" max="15" width="9.140625" style="79" hidden="1" customWidth="1"/>
    <col min="16" max="16384" width="9.140625" style="79"/>
  </cols>
  <sheetData>
    <row r="1" spans="1:15" s="93" customFormat="1" ht="51.75" customHeight="1" x14ac:dyDescent="0.2">
      <c r="A1" s="123" t="s">
        <v>116</v>
      </c>
      <c r="B1" s="123"/>
      <c r="C1" s="123"/>
      <c r="D1" s="123"/>
      <c r="E1" s="123"/>
      <c r="F1" s="123"/>
      <c r="G1" s="123"/>
      <c r="H1" s="123"/>
      <c r="I1" s="123"/>
      <c r="J1" s="123"/>
      <c r="K1" s="123"/>
      <c r="L1" s="92"/>
    </row>
    <row r="2" spans="1:15" s="69" customFormat="1" ht="32.25" customHeight="1" x14ac:dyDescent="0.2">
      <c r="A2" s="84" t="s">
        <v>82</v>
      </c>
      <c r="B2" s="82">
        <f>'HERC Projected Shortage'!B3</f>
        <v>2023</v>
      </c>
      <c r="C2" s="84" t="s">
        <v>72</v>
      </c>
      <c r="D2" s="83" t="str">
        <f>'HERC Projected Shortage'!D3</f>
        <v>October</v>
      </c>
      <c r="E2" s="67"/>
      <c r="F2" s="67"/>
      <c r="G2" s="67"/>
      <c r="H2" s="67"/>
      <c r="I2" s="68"/>
      <c r="J2" s="68"/>
      <c r="K2" s="67"/>
      <c r="L2" s="67"/>
      <c r="N2" s="70">
        <f>DATE($B$2,MONTH($D$2&amp;" 1"),1)</f>
        <v>45200</v>
      </c>
      <c r="O2" s="69">
        <f>DAY(EOMONTH(N2,0))</f>
        <v>31</v>
      </c>
    </row>
    <row r="3" spans="1:15" s="73" customFormat="1" ht="9" customHeight="1" x14ac:dyDescent="0.2">
      <c r="A3" s="71"/>
      <c r="B3" s="71"/>
      <c r="C3" s="71"/>
      <c r="D3" s="71"/>
      <c r="E3" s="71"/>
      <c r="F3" s="71"/>
      <c r="G3" s="71"/>
      <c r="H3" s="71"/>
      <c r="I3" s="71"/>
      <c r="J3" s="71"/>
      <c r="K3" s="71"/>
      <c r="L3" s="72"/>
    </row>
    <row r="4" spans="1:15" s="74" customFormat="1" ht="15" customHeight="1" x14ac:dyDescent="0.2">
      <c r="A4" s="120" t="s">
        <v>108</v>
      </c>
      <c r="B4" s="120"/>
      <c r="C4" s="120"/>
      <c r="D4" s="120"/>
      <c r="E4" s="121"/>
      <c r="F4" s="105"/>
    </row>
    <row r="5" spans="1:15" s="74" customFormat="1" ht="10.5" customHeight="1" x14ac:dyDescent="0.2">
      <c r="E5" s="68"/>
    </row>
    <row r="6" spans="1:15" s="74" customFormat="1" ht="10.5" customHeight="1" x14ac:dyDescent="0.2">
      <c r="A6" s="74" t="s">
        <v>104</v>
      </c>
      <c r="E6" s="68"/>
    </row>
    <row r="7" spans="1:15" s="102" customFormat="1" ht="60" customHeight="1" x14ac:dyDescent="0.2">
      <c r="A7" s="119" t="s">
        <v>111</v>
      </c>
      <c r="B7" s="119"/>
      <c r="C7" s="119"/>
      <c r="D7" s="119"/>
      <c r="E7" s="119"/>
      <c r="F7" s="119"/>
      <c r="G7" s="119"/>
      <c r="H7" s="119"/>
      <c r="I7" s="119"/>
      <c r="J7" s="119"/>
      <c r="K7" s="119"/>
    </row>
    <row r="8" spans="1:15" s="74" customFormat="1" ht="15" customHeight="1" x14ac:dyDescent="0.2">
      <c r="E8" s="68"/>
    </row>
    <row r="9" spans="1:15" s="77" customFormat="1" ht="36" x14ac:dyDescent="0.2">
      <c r="A9" s="87" t="s">
        <v>2</v>
      </c>
      <c r="B9" s="88" t="s">
        <v>102</v>
      </c>
      <c r="C9" s="88" t="s">
        <v>96</v>
      </c>
      <c r="D9" s="88" t="s">
        <v>105</v>
      </c>
      <c r="E9" s="89" t="s">
        <v>103</v>
      </c>
      <c r="F9" s="76"/>
    </row>
    <row r="10" spans="1:15" s="73" customFormat="1" ht="12.75" x14ac:dyDescent="0.2">
      <c r="A10" s="85">
        <f>N2</f>
        <v>45200</v>
      </c>
      <c r="B10" s="106"/>
      <c r="C10" s="107"/>
      <c r="D10" s="86" t="str">
        <f>IF(ISBLANK(C10), "", IF(A10-C10 &lt;0, "Date not valid", A10-C10))</f>
        <v/>
      </c>
      <c r="E10" s="108"/>
      <c r="N10" s="98" t="str">
        <f>IF(OR(D10&gt;=14,(MAX($A$10:$A$40)-C10)&gt;=14),"Yes","No")</f>
        <v>Yes</v>
      </c>
    </row>
    <row r="11" spans="1:15" s="73" customFormat="1" ht="12.75" x14ac:dyDescent="0.2">
      <c r="A11" s="85">
        <f>IF(A10="","",IF(MONTH(A10+1)&lt;&gt;MONTH(A10),"",A10+1))</f>
        <v>45201</v>
      </c>
      <c r="B11" s="106"/>
      <c r="C11" s="107"/>
      <c r="D11" s="86" t="str">
        <f t="shared" ref="D11:D40" si="0">IF(ISBLANK(C11), "", IF(A11-C11 &lt;0, "Date not valid", A11-C11))</f>
        <v/>
      </c>
      <c r="E11" s="108"/>
      <c r="N11" s="98" t="str">
        <f t="shared" ref="N11:N40" si="1">IF(OR(D11&gt;=14,(MAX($A$10:$A$40)-C11)&gt;=14),"Yes","No")</f>
        <v>Yes</v>
      </c>
    </row>
    <row r="12" spans="1:15" s="73" customFormat="1" ht="12.75" x14ac:dyDescent="0.2">
      <c r="A12" s="85">
        <f t="shared" ref="A12:A40" si="2">IF(A11="","",IF(MONTH(A11+1)&lt;&gt;MONTH(A11),"",A11+1))</f>
        <v>45202</v>
      </c>
      <c r="B12" s="106"/>
      <c r="C12" s="107"/>
      <c r="D12" s="86" t="str">
        <f t="shared" si="0"/>
        <v/>
      </c>
      <c r="E12" s="108"/>
      <c r="N12" s="98" t="str">
        <f t="shared" si="1"/>
        <v>Yes</v>
      </c>
    </row>
    <row r="13" spans="1:15" s="73" customFormat="1" ht="12.75" x14ac:dyDescent="0.2">
      <c r="A13" s="85">
        <f t="shared" si="2"/>
        <v>45203</v>
      </c>
      <c r="B13" s="106"/>
      <c r="C13" s="107"/>
      <c r="D13" s="86" t="str">
        <f t="shared" si="0"/>
        <v/>
      </c>
      <c r="E13" s="108"/>
      <c r="N13" s="98" t="str">
        <f t="shared" si="1"/>
        <v>Yes</v>
      </c>
    </row>
    <row r="14" spans="1:15" s="73" customFormat="1" ht="12.75" x14ac:dyDescent="0.2">
      <c r="A14" s="85">
        <f t="shared" si="2"/>
        <v>45204</v>
      </c>
      <c r="B14" s="106"/>
      <c r="C14" s="107"/>
      <c r="D14" s="86" t="str">
        <f t="shared" si="0"/>
        <v/>
      </c>
      <c r="E14" s="108"/>
      <c r="N14" s="98" t="str">
        <f t="shared" si="1"/>
        <v>Yes</v>
      </c>
    </row>
    <row r="15" spans="1:15" s="73" customFormat="1" ht="12.75" x14ac:dyDescent="0.2">
      <c r="A15" s="85">
        <f t="shared" si="2"/>
        <v>45205</v>
      </c>
      <c r="B15" s="106"/>
      <c r="C15" s="107"/>
      <c r="D15" s="86" t="str">
        <f t="shared" si="0"/>
        <v/>
      </c>
      <c r="E15" s="108"/>
      <c r="N15" s="98" t="str">
        <f t="shared" si="1"/>
        <v>Yes</v>
      </c>
    </row>
    <row r="16" spans="1:15" s="73" customFormat="1" ht="12.75" x14ac:dyDescent="0.2">
      <c r="A16" s="85">
        <f t="shared" si="2"/>
        <v>45206</v>
      </c>
      <c r="B16" s="106"/>
      <c r="C16" s="107"/>
      <c r="D16" s="86" t="str">
        <f t="shared" si="0"/>
        <v/>
      </c>
      <c r="E16" s="108"/>
      <c r="N16" s="98" t="str">
        <f t="shared" si="1"/>
        <v>Yes</v>
      </c>
    </row>
    <row r="17" spans="1:14" s="73" customFormat="1" ht="12.75" x14ac:dyDescent="0.2">
      <c r="A17" s="85">
        <f t="shared" si="2"/>
        <v>45207</v>
      </c>
      <c r="B17" s="106"/>
      <c r="C17" s="107"/>
      <c r="D17" s="86" t="str">
        <f t="shared" si="0"/>
        <v/>
      </c>
      <c r="E17" s="108"/>
      <c r="N17" s="98" t="str">
        <f t="shared" si="1"/>
        <v>Yes</v>
      </c>
    </row>
    <row r="18" spans="1:14" s="73" customFormat="1" ht="12.75" x14ac:dyDescent="0.2">
      <c r="A18" s="85">
        <f t="shared" si="2"/>
        <v>45208</v>
      </c>
      <c r="B18" s="106"/>
      <c r="C18" s="107"/>
      <c r="D18" s="86" t="str">
        <f t="shared" si="0"/>
        <v/>
      </c>
      <c r="E18" s="108"/>
      <c r="N18" s="98" t="str">
        <f t="shared" si="1"/>
        <v>Yes</v>
      </c>
    </row>
    <row r="19" spans="1:14" s="73" customFormat="1" ht="12.75" x14ac:dyDescent="0.2">
      <c r="A19" s="85">
        <f t="shared" si="2"/>
        <v>45209</v>
      </c>
      <c r="B19" s="106"/>
      <c r="C19" s="107"/>
      <c r="D19" s="86" t="str">
        <f t="shared" si="0"/>
        <v/>
      </c>
      <c r="E19" s="108"/>
      <c r="N19" s="98" t="str">
        <f t="shared" si="1"/>
        <v>Yes</v>
      </c>
    </row>
    <row r="20" spans="1:14" s="73" customFormat="1" ht="12.75" x14ac:dyDescent="0.2">
      <c r="A20" s="85">
        <f t="shared" si="2"/>
        <v>45210</v>
      </c>
      <c r="B20" s="106"/>
      <c r="C20" s="107"/>
      <c r="D20" s="86" t="str">
        <f t="shared" si="0"/>
        <v/>
      </c>
      <c r="E20" s="108"/>
      <c r="N20" s="98" t="str">
        <f t="shared" si="1"/>
        <v>Yes</v>
      </c>
    </row>
    <row r="21" spans="1:14" s="73" customFormat="1" ht="12.75" x14ac:dyDescent="0.2">
      <c r="A21" s="85">
        <f t="shared" si="2"/>
        <v>45211</v>
      </c>
      <c r="B21" s="106"/>
      <c r="C21" s="107"/>
      <c r="D21" s="86" t="str">
        <f t="shared" si="0"/>
        <v/>
      </c>
      <c r="E21" s="108"/>
      <c r="N21" s="98" t="str">
        <f t="shared" si="1"/>
        <v>Yes</v>
      </c>
    </row>
    <row r="22" spans="1:14" s="73" customFormat="1" ht="12.75" x14ac:dyDescent="0.2">
      <c r="A22" s="85">
        <f t="shared" si="2"/>
        <v>45212</v>
      </c>
      <c r="B22" s="106"/>
      <c r="C22" s="107"/>
      <c r="D22" s="86" t="str">
        <f t="shared" si="0"/>
        <v/>
      </c>
      <c r="E22" s="108"/>
      <c r="N22" s="98" t="str">
        <f t="shared" si="1"/>
        <v>Yes</v>
      </c>
    </row>
    <row r="23" spans="1:14" s="73" customFormat="1" ht="12.75" x14ac:dyDescent="0.2">
      <c r="A23" s="85">
        <f t="shared" si="2"/>
        <v>45213</v>
      </c>
      <c r="B23" s="106"/>
      <c r="C23" s="107"/>
      <c r="D23" s="86" t="str">
        <f t="shared" si="0"/>
        <v/>
      </c>
      <c r="E23" s="108"/>
      <c r="N23" s="98" t="str">
        <f t="shared" si="1"/>
        <v>Yes</v>
      </c>
    </row>
    <row r="24" spans="1:14" s="73" customFormat="1" ht="12.75" x14ac:dyDescent="0.2">
      <c r="A24" s="85">
        <f t="shared" si="2"/>
        <v>45214</v>
      </c>
      <c r="B24" s="106"/>
      <c r="C24" s="107"/>
      <c r="D24" s="86" t="str">
        <f t="shared" si="0"/>
        <v/>
      </c>
      <c r="E24" s="108"/>
      <c r="N24" s="98" t="str">
        <f t="shared" si="1"/>
        <v>Yes</v>
      </c>
    </row>
    <row r="25" spans="1:14" s="73" customFormat="1" ht="12.75" x14ac:dyDescent="0.2">
      <c r="A25" s="85">
        <f t="shared" si="2"/>
        <v>45215</v>
      </c>
      <c r="B25" s="106"/>
      <c r="C25" s="107"/>
      <c r="D25" s="86" t="str">
        <f t="shared" si="0"/>
        <v/>
      </c>
      <c r="E25" s="108"/>
      <c r="N25" s="98" t="str">
        <f t="shared" si="1"/>
        <v>Yes</v>
      </c>
    </row>
    <row r="26" spans="1:14" s="73" customFormat="1" ht="12.75" x14ac:dyDescent="0.2">
      <c r="A26" s="85">
        <f t="shared" si="2"/>
        <v>45216</v>
      </c>
      <c r="B26" s="106"/>
      <c r="C26" s="107"/>
      <c r="D26" s="86" t="str">
        <f t="shared" si="0"/>
        <v/>
      </c>
      <c r="E26" s="108"/>
      <c r="N26" s="98" t="str">
        <f t="shared" si="1"/>
        <v>Yes</v>
      </c>
    </row>
    <row r="27" spans="1:14" s="73" customFormat="1" ht="12.75" x14ac:dyDescent="0.2">
      <c r="A27" s="85">
        <f t="shared" si="2"/>
        <v>45217</v>
      </c>
      <c r="B27" s="106"/>
      <c r="C27" s="107"/>
      <c r="D27" s="86" t="str">
        <f t="shared" si="0"/>
        <v/>
      </c>
      <c r="E27" s="108"/>
      <c r="N27" s="98" t="str">
        <f t="shared" si="1"/>
        <v>Yes</v>
      </c>
    </row>
    <row r="28" spans="1:14" s="73" customFormat="1" ht="12.75" x14ac:dyDescent="0.2">
      <c r="A28" s="85">
        <f t="shared" si="2"/>
        <v>45218</v>
      </c>
      <c r="B28" s="106"/>
      <c r="C28" s="107"/>
      <c r="D28" s="86" t="str">
        <f t="shared" si="0"/>
        <v/>
      </c>
      <c r="E28" s="108"/>
      <c r="N28" s="98" t="str">
        <f t="shared" si="1"/>
        <v>Yes</v>
      </c>
    </row>
    <row r="29" spans="1:14" s="73" customFormat="1" ht="12.75" x14ac:dyDescent="0.2">
      <c r="A29" s="85">
        <f t="shared" si="2"/>
        <v>45219</v>
      </c>
      <c r="B29" s="106"/>
      <c r="C29" s="107"/>
      <c r="D29" s="86" t="str">
        <f t="shared" si="0"/>
        <v/>
      </c>
      <c r="E29" s="108"/>
      <c r="N29" s="98" t="str">
        <f t="shared" si="1"/>
        <v>Yes</v>
      </c>
    </row>
    <row r="30" spans="1:14" s="73" customFormat="1" ht="12.75" x14ac:dyDescent="0.2">
      <c r="A30" s="85">
        <f t="shared" si="2"/>
        <v>45220</v>
      </c>
      <c r="B30" s="106"/>
      <c r="C30" s="107"/>
      <c r="D30" s="86" t="str">
        <f t="shared" si="0"/>
        <v/>
      </c>
      <c r="E30" s="108"/>
      <c r="N30" s="98" t="str">
        <f t="shared" si="1"/>
        <v>Yes</v>
      </c>
    </row>
    <row r="31" spans="1:14" s="73" customFormat="1" ht="12.75" x14ac:dyDescent="0.2">
      <c r="A31" s="85">
        <f t="shared" si="2"/>
        <v>45221</v>
      </c>
      <c r="B31" s="106"/>
      <c r="C31" s="107"/>
      <c r="D31" s="86" t="str">
        <f t="shared" si="0"/>
        <v/>
      </c>
      <c r="E31" s="108"/>
      <c r="N31" s="98" t="str">
        <f t="shared" si="1"/>
        <v>Yes</v>
      </c>
    </row>
    <row r="32" spans="1:14" s="73" customFormat="1" ht="12.75" x14ac:dyDescent="0.2">
      <c r="A32" s="85">
        <f t="shared" si="2"/>
        <v>45222</v>
      </c>
      <c r="B32" s="106"/>
      <c r="C32" s="107"/>
      <c r="D32" s="86" t="str">
        <f t="shared" si="0"/>
        <v/>
      </c>
      <c r="E32" s="108"/>
      <c r="N32" s="98" t="str">
        <f t="shared" si="1"/>
        <v>Yes</v>
      </c>
    </row>
    <row r="33" spans="1:14" s="73" customFormat="1" ht="12.75" x14ac:dyDescent="0.2">
      <c r="A33" s="85">
        <f t="shared" si="2"/>
        <v>45223</v>
      </c>
      <c r="B33" s="106"/>
      <c r="C33" s="107"/>
      <c r="D33" s="86" t="str">
        <f t="shared" si="0"/>
        <v/>
      </c>
      <c r="E33" s="108"/>
      <c r="N33" s="98" t="str">
        <f t="shared" si="1"/>
        <v>Yes</v>
      </c>
    </row>
    <row r="34" spans="1:14" s="73" customFormat="1" ht="12.75" x14ac:dyDescent="0.2">
      <c r="A34" s="85">
        <f t="shared" si="2"/>
        <v>45224</v>
      </c>
      <c r="B34" s="106"/>
      <c r="C34" s="107"/>
      <c r="D34" s="86" t="str">
        <f t="shared" si="0"/>
        <v/>
      </c>
      <c r="E34" s="108"/>
      <c r="N34" s="98" t="str">
        <f t="shared" si="1"/>
        <v>Yes</v>
      </c>
    </row>
    <row r="35" spans="1:14" s="73" customFormat="1" ht="12.75" x14ac:dyDescent="0.2">
      <c r="A35" s="85">
        <f t="shared" si="2"/>
        <v>45225</v>
      </c>
      <c r="B35" s="106"/>
      <c r="C35" s="107"/>
      <c r="D35" s="86" t="str">
        <f t="shared" si="0"/>
        <v/>
      </c>
      <c r="E35" s="108"/>
      <c r="N35" s="98" t="str">
        <f t="shared" si="1"/>
        <v>Yes</v>
      </c>
    </row>
    <row r="36" spans="1:14" s="73" customFormat="1" ht="12.75" x14ac:dyDescent="0.2">
      <c r="A36" s="85">
        <f t="shared" si="2"/>
        <v>45226</v>
      </c>
      <c r="B36" s="106"/>
      <c r="C36" s="107"/>
      <c r="D36" s="86" t="str">
        <f t="shared" si="0"/>
        <v/>
      </c>
      <c r="E36" s="108"/>
      <c r="N36" s="98" t="str">
        <f t="shared" si="1"/>
        <v>Yes</v>
      </c>
    </row>
    <row r="37" spans="1:14" s="73" customFormat="1" ht="12.75" x14ac:dyDescent="0.2">
      <c r="A37" s="85">
        <f>IF(A36="","",IF(MONTH(A36+1)&lt;&gt;MONTH(A36),"",A36+1))</f>
        <v>45227</v>
      </c>
      <c r="B37" s="106"/>
      <c r="C37" s="107"/>
      <c r="D37" s="86" t="str">
        <f t="shared" si="0"/>
        <v/>
      </c>
      <c r="E37" s="108"/>
      <c r="N37" s="98" t="str">
        <f t="shared" si="1"/>
        <v>Yes</v>
      </c>
    </row>
    <row r="38" spans="1:14" s="73" customFormat="1" ht="12.75" x14ac:dyDescent="0.2">
      <c r="A38" s="85">
        <f t="shared" si="2"/>
        <v>45228</v>
      </c>
      <c r="B38" s="106"/>
      <c r="C38" s="107"/>
      <c r="D38" s="86" t="str">
        <f t="shared" si="0"/>
        <v/>
      </c>
      <c r="E38" s="108"/>
      <c r="N38" s="98" t="str">
        <f t="shared" si="1"/>
        <v>Yes</v>
      </c>
    </row>
    <row r="39" spans="1:14" s="73" customFormat="1" ht="12.75" x14ac:dyDescent="0.2">
      <c r="A39" s="85">
        <f t="shared" si="2"/>
        <v>45229</v>
      </c>
      <c r="B39" s="106"/>
      <c r="C39" s="107"/>
      <c r="D39" s="86" t="str">
        <f t="shared" si="0"/>
        <v/>
      </c>
      <c r="E39" s="108"/>
      <c r="N39" s="98" t="str">
        <f t="shared" si="1"/>
        <v>Yes</v>
      </c>
    </row>
    <row r="40" spans="1:14" s="73" customFormat="1" ht="12.75" x14ac:dyDescent="0.2">
      <c r="A40" s="85">
        <f t="shared" si="2"/>
        <v>45230</v>
      </c>
      <c r="B40" s="106"/>
      <c r="C40" s="107"/>
      <c r="D40" s="86" t="str">
        <f t="shared" si="0"/>
        <v/>
      </c>
      <c r="E40" s="108"/>
      <c r="N40" s="98" t="str">
        <f t="shared" si="1"/>
        <v>Yes</v>
      </c>
    </row>
    <row r="41" spans="1:14" s="73" customFormat="1" ht="12.75" x14ac:dyDescent="0.2">
      <c r="A41" s="94"/>
      <c r="B41" s="95"/>
      <c r="C41" s="95"/>
      <c r="I41" s="80"/>
      <c r="J41" s="80"/>
    </row>
    <row r="42" spans="1:14" s="73" customFormat="1" ht="12.75" x14ac:dyDescent="0.2">
      <c r="A42" s="96" t="s">
        <v>101</v>
      </c>
      <c r="B42" s="95"/>
      <c r="C42" s="95"/>
      <c r="I42" s="80"/>
      <c r="J42" s="80"/>
    </row>
    <row r="43" spans="1:14" s="73" customFormat="1" x14ac:dyDescent="0.25">
      <c r="A43" s="78"/>
      <c r="B43" s="79"/>
      <c r="C43" s="79"/>
      <c r="I43" s="80"/>
      <c r="J43" s="80"/>
    </row>
    <row r="44" spans="1:14" s="73" customFormat="1" x14ac:dyDescent="0.25">
      <c r="A44" s="78"/>
      <c r="B44" s="79"/>
      <c r="C44" s="79"/>
      <c r="I44" s="80"/>
      <c r="J44" s="80"/>
    </row>
    <row r="45" spans="1:14" s="73" customFormat="1" x14ac:dyDescent="0.25">
      <c r="A45" s="78"/>
      <c r="B45" s="79"/>
      <c r="C45" s="79"/>
      <c r="I45" s="80"/>
      <c r="J45" s="80"/>
    </row>
    <row r="46" spans="1:14" s="73" customFormat="1" x14ac:dyDescent="0.25">
      <c r="A46" s="78"/>
      <c r="B46" s="79"/>
      <c r="C46" s="79"/>
      <c r="I46" s="80"/>
      <c r="J46" s="80"/>
    </row>
    <row r="47" spans="1:14" s="73" customFormat="1" x14ac:dyDescent="0.25">
      <c r="A47" s="78"/>
      <c r="B47" s="79"/>
      <c r="C47" s="79"/>
      <c r="I47" s="80"/>
      <c r="J47" s="80"/>
    </row>
    <row r="48" spans="1:14" s="73" customFormat="1" x14ac:dyDescent="0.25">
      <c r="A48" s="78"/>
      <c r="B48" s="79"/>
      <c r="C48" s="79"/>
      <c r="I48" s="80"/>
      <c r="J48" s="80"/>
    </row>
  </sheetData>
  <sheetProtection algorithmName="SHA-512" hashValue="4ndZ7gPtpomBBhIsuJgrlZiBtXE9KxaK3ECOMhtf6sCxBwF4W1pesD7THzXh0BVWnhW+eNt0MKjJ+umyVkhLGA==" saltValue="a0T3Hj5hLJiCLBhhVaGeEA==" spinCount="100000" sheet="1" selectLockedCells="1"/>
  <mergeCells count="3">
    <mergeCell ref="A1:K1"/>
    <mergeCell ref="A7:K7"/>
    <mergeCell ref="A4:E4"/>
  </mergeCells>
  <dataValidations count="3">
    <dataValidation type="decimal" operator="greaterThanOrEqual" allowBlank="1" showInputMessage="1" showErrorMessage="1" sqref="E10:E40 B10:B40" xr:uid="{00000000-0002-0000-0300-000000000000}">
      <formula1>0</formula1>
    </dataValidation>
    <dataValidation type="date" operator="greaterThan" allowBlank="1" showInputMessage="1" showErrorMessage="1" errorTitle="Incorrect Date Format" error="Please enter a date in the form mm/dd/yyyy" sqref="C10:C40" xr:uid="{00000000-0002-0000-0300-000001000000}">
      <formula1>44197</formula1>
    </dataValidation>
    <dataValidation type="list" allowBlank="1" showInputMessage="1" showErrorMessage="1" sqref="E5:E6 F4" xr:uid="{00000000-0002-0000-0300-000002000000}">
      <formula1>"Yes, No"</formula1>
    </dataValidation>
  </dataValidations>
  <pageMargins left="0.7" right="0.7" top="0.75" bottom="0.75" header="0.3" footer="0.3"/>
  <pageSetup scale="6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'X:\EA\Solid Waste\Sustainable Materials Management Unit\Data\ROD Metro Data\[Draft Form for Resource Recovery Facilities.xlsx]lists for dropdowns'!#REF!</xm:f>
          </x14:formula1>
          <xm:sqref>H49</xm:sqref>
        </x14:dataValidation>
        <x14:dataValidation type="list" allowBlank="1" showInputMessage="1" showErrorMessage="1" xr:uid="{00000000-0002-0000-0300-000004000000}">
          <x14:formula1>
            <xm:f>'X:\EA\Solid Waste\Metro\ROD Reports\ROD Report Templates\[w-sw3-48 edited 9-16-21.xlsx]lists for dropdowns'!#REF!</xm:f>
          </x14:formula1>
          <xm:sqref>H41:J48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1"/>
  <sheetViews>
    <sheetView showGridLines="0" zoomScaleNormal="100" workbookViewId="0">
      <selection activeCell="B2" sqref="B2:D2"/>
    </sheetView>
  </sheetViews>
  <sheetFormatPr defaultColWidth="9.140625" defaultRowHeight="12" x14ac:dyDescent="0.2"/>
  <cols>
    <col min="1" max="1" width="22.85546875" style="5" customWidth="1"/>
    <col min="2" max="2" width="17.42578125" style="5" customWidth="1"/>
    <col min="3" max="3" width="22" style="5" customWidth="1"/>
    <col min="4" max="4" width="17" style="5" customWidth="1"/>
    <col min="5" max="5" width="17.28515625" style="6" customWidth="1"/>
    <col min="6" max="13" width="12.7109375" style="5" customWidth="1"/>
    <col min="14" max="16384" width="9.140625" style="5"/>
  </cols>
  <sheetData>
    <row r="1" spans="1:13" s="12" customFormat="1" ht="48" customHeight="1" x14ac:dyDescent="0.25">
      <c r="A1" s="125" t="s">
        <v>114</v>
      </c>
      <c r="B1" s="125"/>
      <c r="C1" s="125"/>
      <c r="D1" s="125"/>
      <c r="E1" s="125"/>
      <c r="F1" s="125"/>
      <c r="G1" s="125"/>
      <c r="H1" s="125"/>
      <c r="I1" s="125"/>
      <c r="J1" s="125"/>
      <c r="K1" s="125"/>
      <c r="L1" s="125"/>
      <c r="M1" s="125"/>
    </row>
    <row r="2" spans="1:13" ht="25.5" customHeight="1" x14ac:dyDescent="0.2">
      <c r="A2" s="13" t="s">
        <v>75</v>
      </c>
      <c r="B2" s="126" t="s">
        <v>95</v>
      </c>
      <c r="C2" s="126"/>
      <c r="D2" s="126"/>
      <c r="E2" s="97" t="s">
        <v>82</v>
      </c>
      <c r="F2" s="53">
        <f>'HERC Projected Shortage'!B3</f>
        <v>2023</v>
      </c>
      <c r="G2" s="97" t="s">
        <v>72</v>
      </c>
      <c r="H2" s="52" t="str">
        <f>'HERC Projected Shortage'!D3</f>
        <v>October</v>
      </c>
    </row>
    <row r="3" spans="1:13" ht="24.75" customHeight="1" x14ac:dyDescent="0.2">
      <c r="A3" s="13" t="s">
        <v>76</v>
      </c>
      <c r="B3" s="127" t="str">
        <f>VLOOKUP(B2,'lists for dropdowns'!B2:D7,2,FALSE)</f>
        <v/>
      </c>
      <c r="C3" s="127"/>
      <c r="D3" s="127"/>
      <c r="E3" s="14" t="s">
        <v>74</v>
      </c>
      <c r="F3" s="22" t="str">
        <f>VLOOKUP(B2,'lists for dropdowns'!B2:D7,3,FALSE)</f>
        <v/>
      </c>
    </row>
    <row r="5" spans="1:13" ht="24.95" customHeight="1" x14ac:dyDescent="0.3">
      <c r="A5" s="8" t="s">
        <v>81</v>
      </c>
      <c r="B5" s="8"/>
    </row>
    <row r="6" spans="1:13" s="101" customFormat="1" ht="27.75" customHeight="1" x14ac:dyDescent="0.25">
      <c r="A6" s="135" t="s">
        <v>110</v>
      </c>
      <c r="B6" s="135"/>
      <c r="C6" s="135"/>
      <c r="D6" s="135"/>
      <c r="E6" s="135"/>
      <c r="F6" s="135"/>
      <c r="G6" s="135"/>
      <c r="H6" s="135"/>
      <c r="I6" s="135"/>
      <c r="J6" s="135"/>
    </row>
    <row r="7" spans="1:13" s="9" customFormat="1" x14ac:dyDescent="0.2">
      <c r="A7" s="48"/>
      <c r="B7" s="11" t="s">
        <v>3</v>
      </c>
      <c r="C7" s="10" t="s">
        <v>4</v>
      </c>
      <c r="D7" s="11" t="s">
        <v>5</v>
      </c>
      <c r="E7" s="11" t="s">
        <v>6</v>
      </c>
      <c r="F7" s="11" t="s">
        <v>7</v>
      </c>
      <c r="G7" s="11" t="s">
        <v>8</v>
      </c>
      <c r="H7" s="11" t="s">
        <v>12</v>
      </c>
      <c r="I7" s="11" t="s">
        <v>9</v>
      </c>
      <c r="J7" s="11" t="s">
        <v>10</v>
      </c>
      <c r="K7" s="11" t="s">
        <v>11</v>
      </c>
    </row>
    <row r="8" spans="1:13" x14ac:dyDescent="0.2">
      <c r="A8" s="48" t="s">
        <v>13</v>
      </c>
      <c r="B8" s="109">
        <v>0</v>
      </c>
      <c r="C8" s="110">
        <v>0</v>
      </c>
      <c r="D8" s="109">
        <v>0</v>
      </c>
      <c r="E8" s="109">
        <v>0</v>
      </c>
      <c r="F8" s="109">
        <v>0</v>
      </c>
      <c r="G8" s="109">
        <v>0</v>
      </c>
      <c r="H8" s="109">
        <v>0</v>
      </c>
      <c r="I8" s="109">
        <v>0</v>
      </c>
      <c r="J8" s="109">
        <v>0</v>
      </c>
      <c r="K8" s="60">
        <f>SUM(B8:J8)</f>
        <v>0</v>
      </c>
    </row>
    <row r="9" spans="1:13" x14ac:dyDescent="0.2">
      <c r="A9" s="49"/>
      <c r="B9" s="50"/>
      <c r="C9" s="51"/>
      <c r="D9" s="50"/>
      <c r="E9" s="50"/>
      <c r="F9" s="50"/>
      <c r="G9" s="50"/>
      <c r="H9" s="50"/>
      <c r="I9" s="50"/>
      <c r="J9" s="50"/>
      <c r="K9" s="50"/>
      <c r="L9" s="7"/>
    </row>
    <row r="10" spans="1:13" ht="18.75" hidden="1" x14ac:dyDescent="0.3">
      <c r="A10" s="8" t="s">
        <v>86</v>
      </c>
      <c r="B10" s="8"/>
    </row>
    <row r="11" spans="1:13" s="12" customFormat="1" hidden="1" x14ac:dyDescent="0.25">
      <c r="A11" s="12" t="s">
        <v>84</v>
      </c>
      <c r="E11" s="46"/>
    </row>
    <row r="12" spans="1:13" s="9" customFormat="1" hidden="1" x14ac:dyDescent="0.2">
      <c r="A12" s="128" t="s">
        <v>85</v>
      </c>
      <c r="B12" s="129"/>
      <c r="C12" s="130"/>
      <c r="D12" s="11" t="s">
        <v>3</v>
      </c>
      <c r="E12" s="10" t="s">
        <v>4</v>
      </c>
      <c r="F12" s="11" t="s">
        <v>5</v>
      </c>
      <c r="G12" s="11" t="s">
        <v>6</v>
      </c>
      <c r="H12" s="11" t="s">
        <v>7</v>
      </c>
      <c r="I12" s="11" t="s">
        <v>8</v>
      </c>
      <c r="J12" s="11" t="s">
        <v>12</v>
      </c>
      <c r="K12" s="11" t="s">
        <v>9</v>
      </c>
      <c r="L12" s="11" t="s">
        <v>10</v>
      </c>
      <c r="M12" s="11" t="s">
        <v>11</v>
      </c>
    </row>
    <row r="13" spans="1:13" hidden="1" x14ac:dyDescent="0.2">
      <c r="A13" s="131"/>
      <c r="B13" s="132"/>
      <c r="C13" s="133"/>
      <c r="D13" s="54"/>
      <c r="E13" s="54"/>
      <c r="F13" s="54"/>
      <c r="G13" s="54"/>
      <c r="H13" s="54"/>
      <c r="I13" s="54"/>
      <c r="J13" s="54"/>
      <c r="K13" s="54"/>
      <c r="L13" s="54"/>
      <c r="M13" s="23">
        <f>SUM(D13:L13)</f>
        <v>0</v>
      </c>
    </row>
    <row r="14" spans="1:13" hidden="1" x14ac:dyDescent="0.2">
      <c r="A14" s="131"/>
      <c r="B14" s="132"/>
      <c r="C14" s="133"/>
      <c r="D14" s="54"/>
      <c r="E14" s="54"/>
      <c r="F14" s="54"/>
      <c r="G14" s="54"/>
      <c r="H14" s="54"/>
      <c r="I14" s="54"/>
      <c r="J14" s="54"/>
      <c r="K14" s="54"/>
      <c r="L14" s="54"/>
      <c r="M14" s="23">
        <f t="shared" ref="M14:M18" si="0">SUM(D14:L14)</f>
        <v>0</v>
      </c>
    </row>
    <row r="15" spans="1:13" hidden="1" x14ac:dyDescent="0.2">
      <c r="A15" s="131"/>
      <c r="B15" s="132"/>
      <c r="C15" s="133"/>
      <c r="D15" s="54"/>
      <c r="E15" s="54"/>
      <c r="F15" s="54"/>
      <c r="G15" s="54"/>
      <c r="H15" s="54"/>
      <c r="I15" s="54"/>
      <c r="J15" s="54"/>
      <c r="K15" s="54"/>
      <c r="L15" s="54"/>
      <c r="M15" s="23">
        <f t="shared" si="0"/>
        <v>0</v>
      </c>
    </row>
    <row r="16" spans="1:13" hidden="1" x14ac:dyDescent="0.2">
      <c r="A16" s="131"/>
      <c r="B16" s="132"/>
      <c r="C16" s="133"/>
      <c r="D16" s="54"/>
      <c r="E16" s="54"/>
      <c r="F16" s="54"/>
      <c r="G16" s="54"/>
      <c r="H16" s="54"/>
      <c r="I16" s="54"/>
      <c r="J16" s="54"/>
      <c r="K16" s="54"/>
      <c r="L16" s="54"/>
      <c r="M16" s="23">
        <f t="shared" si="0"/>
        <v>0</v>
      </c>
    </row>
    <row r="17" spans="1:13" hidden="1" x14ac:dyDescent="0.2">
      <c r="A17" s="131"/>
      <c r="B17" s="132"/>
      <c r="C17" s="133"/>
      <c r="D17" s="54"/>
      <c r="E17" s="54"/>
      <c r="F17" s="54"/>
      <c r="G17" s="54"/>
      <c r="H17" s="54"/>
      <c r="I17" s="54"/>
      <c r="J17" s="54"/>
      <c r="K17" s="54"/>
      <c r="L17" s="54"/>
      <c r="M17" s="23">
        <f t="shared" si="0"/>
        <v>0</v>
      </c>
    </row>
    <row r="18" spans="1:13" hidden="1" x14ac:dyDescent="0.2">
      <c r="A18" s="131"/>
      <c r="B18" s="132"/>
      <c r="C18" s="133"/>
      <c r="D18" s="54"/>
      <c r="E18" s="54"/>
      <c r="F18" s="54"/>
      <c r="G18" s="54"/>
      <c r="H18" s="54"/>
      <c r="I18" s="54"/>
      <c r="J18" s="54"/>
      <c r="K18" s="54"/>
      <c r="L18" s="54"/>
      <c r="M18" s="23">
        <f t="shared" si="0"/>
        <v>0</v>
      </c>
    </row>
    <row r="19" spans="1:13" s="59" customFormat="1" ht="32.450000000000003" customHeight="1" x14ac:dyDescent="0.3">
      <c r="A19" s="99" t="s">
        <v>94</v>
      </c>
      <c r="B19" s="61"/>
      <c r="C19" s="61"/>
      <c r="D19" s="61"/>
      <c r="E19" s="61"/>
      <c r="F19" s="55"/>
    </row>
    <row r="20" spans="1:13" s="59" customFormat="1" ht="27" customHeight="1" x14ac:dyDescent="0.25">
      <c r="A20" s="116" t="s">
        <v>69</v>
      </c>
      <c r="B20" s="113" t="s">
        <v>109</v>
      </c>
      <c r="C20" s="113" t="s">
        <v>97</v>
      </c>
      <c r="D20" s="113" t="s">
        <v>93</v>
      </c>
      <c r="E20" s="7"/>
      <c r="F20" s="7"/>
    </row>
    <row r="21" spans="1:13" s="100" customFormat="1" ht="15" customHeight="1" x14ac:dyDescent="0.25">
      <c r="A21" s="114" t="s">
        <v>92</v>
      </c>
      <c r="B21" s="60">
        <f>SUM('HERC Projected Shortage'!E11:E41)</f>
        <v>0</v>
      </c>
      <c r="C21" s="114">
        <f>SUMIF('HERC Projected Shortage'!N11:N41, "Yes", 'HERC Projected Shortage'!B11:B41)</f>
        <v>0</v>
      </c>
      <c r="D21" s="115" t="str">
        <f>IF(B21= 0, "", B21/C21)</f>
        <v/>
      </c>
      <c r="E21" s="56"/>
      <c r="F21" s="59"/>
      <c r="G21" s="59"/>
      <c r="H21" s="59"/>
      <c r="I21" s="59"/>
      <c r="J21" s="59"/>
    </row>
    <row r="22" spans="1:13" s="100" customFormat="1" ht="15" customHeight="1" x14ac:dyDescent="0.25">
      <c r="A22" s="114" t="s">
        <v>91</v>
      </c>
      <c r="B22" s="60">
        <f>SUM('REC Projected Shortage'!E10:E40)</f>
        <v>0</v>
      </c>
      <c r="C22" s="114">
        <f>SUMIF('REC Projected Shortage'!N10:N40, "Yes", 'REC Projected Shortage'!B10:B40)</f>
        <v>0</v>
      </c>
      <c r="D22" s="115" t="str">
        <f t="shared" ref="D22:D23" si="1">IF(B22= 0, "", B22/C22)</f>
        <v/>
      </c>
      <c r="E22" s="56"/>
      <c r="F22" s="59"/>
      <c r="G22" s="59"/>
      <c r="H22" s="59"/>
      <c r="I22" s="59"/>
      <c r="J22" s="59"/>
    </row>
    <row r="23" spans="1:13" s="59" customFormat="1" ht="15" customHeight="1" x14ac:dyDescent="0.25">
      <c r="A23" s="114" t="s">
        <v>90</v>
      </c>
      <c r="B23" s="60">
        <f>SUM('Red Wing Projected Shortage'!E10:E40)</f>
        <v>0</v>
      </c>
      <c r="C23" s="114">
        <f>SUMIF('Red Wing Projected Shortage'!N10:N40, "Yes", 'Red Wing Projected Shortage'!B10:B40)</f>
        <v>0</v>
      </c>
      <c r="D23" s="115" t="str">
        <f t="shared" si="1"/>
        <v/>
      </c>
      <c r="E23" s="56"/>
    </row>
    <row r="24" spans="1:13" s="43" customFormat="1" ht="15" customHeight="1" x14ac:dyDescent="0.25">
      <c r="A24" s="57"/>
      <c r="B24" s="57"/>
      <c r="C24" s="58"/>
      <c r="D24" s="57"/>
      <c r="E24" s="57"/>
      <c r="F24" s="56"/>
      <c r="G24" s="59"/>
    </row>
    <row r="25" spans="1:13" s="43" customFormat="1" ht="18.75" x14ac:dyDescent="0.3">
      <c r="A25" s="8" t="s">
        <v>73</v>
      </c>
      <c r="B25" s="8"/>
      <c r="C25" s="8"/>
      <c r="D25" s="5"/>
      <c r="E25" s="6"/>
      <c r="F25" s="5"/>
      <c r="G25" s="5"/>
      <c r="H25" s="5"/>
      <c r="I25" s="5"/>
      <c r="J25" s="5"/>
      <c r="K25" s="7"/>
    </row>
    <row r="26" spans="1:13" s="43" customFormat="1" ht="84.75" customHeight="1" x14ac:dyDescent="0.25">
      <c r="A26" s="134" t="s">
        <v>80</v>
      </c>
      <c r="B26" s="134"/>
      <c r="C26" s="134"/>
      <c r="D26" s="134"/>
      <c r="E26" s="134"/>
      <c r="F26" s="134"/>
      <c r="G26" s="134"/>
      <c r="H26" s="134"/>
      <c r="I26" s="134"/>
      <c r="J26" s="134"/>
      <c r="K26" s="134"/>
    </row>
    <row r="27" spans="1:13" s="43" customFormat="1" ht="15" x14ac:dyDescent="0.25">
      <c r="A27" s="13" t="s">
        <v>98</v>
      </c>
      <c r="B27" s="124"/>
      <c r="C27" s="124"/>
      <c r="D27" s="124"/>
      <c r="E27" s="14" t="s">
        <v>112</v>
      </c>
      <c r="F27" s="124"/>
      <c r="G27" s="124"/>
      <c r="H27" s="124"/>
      <c r="I27" s="5"/>
      <c r="J27" s="5"/>
      <c r="K27" s="5"/>
    </row>
    <row r="28" spans="1:13" s="43" customFormat="1" ht="15" x14ac:dyDescent="0.25">
      <c r="A28" s="13" t="s">
        <v>14</v>
      </c>
      <c r="B28" s="124"/>
      <c r="C28" s="124"/>
      <c r="D28" s="124"/>
      <c r="E28" s="14" t="s">
        <v>83</v>
      </c>
      <c r="F28" s="136"/>
      <c r="G28" s="136"/>
      <c r="H28" s="136"/>
      <c r="I28" s="5"/>
      <c r="J28" s="5"/>
      <c r="K28" s="5"/>
    </row>
    <row r="29" spans="1:13" x14ac:dyDescent="0.2">
      <c r="A29" s="13" t="s">
        <v>15</v>
      </c>
      <c r="B29" s="136"/>
      <c r="C29" s="136"/>
      <c r="D29" s="136"/>
      <c r="E29" s="14" t="s">
        <v>16</v>
      </c>
      <c r="F29" s="111"/>
      <c r="G29" s="13" t="s">
        <v>77</v>
      </c>
      <c r="H29" s="111"/>
      <c r="L29" s="50"/>
      <c r="M29" s="47"/>
    </row>
    <row r="30" spans="1:13" s="43" customFormat="1" ht="21.75" customHeight="1" x14ac:dyDescent="0.25">
      <c r="A30" s="13" t="s">
        <v>17</v>
      </c>
      <c r="B30" s="136"/>
      <c r="C30" s="136"/>
      <c r="D30" s="136"/>
      <c r="E30" s="14" t="s">
        <v>18</v>
      </c>
      <c r="F30" s="112"/>
      <c r="G30" s="5"/>
      <c r="H30" s="5"/>
      <c r="I30" s="5"/>
      <c r="J30" s="5"/>
      <c r="K30" s="5"/>
    </row>
    <row r="31" spans="1:13" s="43" customFormat="1" ht="15" x14ac:dyDescent="0.25">
      <c r="A31" s="15"/>
      <c r="B31" s="137" t="s">
        <v>78</v>
      </c>
      <c r="C31" s="137"/>
      <c r="D31" s="137"/>
      <c r="E31" s="16"/>
      <c r="F31" s="15" t="s">
        <v>79</v>
      </c>
      <c r="G31" s="15"/>
      <c r="H31" s="15"/>
      <c r="I31" s="15"/>
      <c r="J31" s="15"/>
      <c r="K31" s="15"/>
    </row>
    <row r="32" spans="1:13" s="42" customFormat="1" ht="30.95" customHeight="1" x14ac:dyDescent="0.25">
      <c r="A32" s="5"/>
      <c r="B32" s="5"/>
      <c r="C32" s="5"/>
      <c r="D32" s="5"/>
      <c r="E32" s="6"/>
      <c r="F32" s="5"/>
      <c r="G32" s="5"/>
      <c r="H32" s="5"/>
      <c r="I32" s="5"/>
      <c r="J32" s="5"/>
      <c r="K32" s="5"/>
    </row>
    <row r="33" spans="1:13" s="42" customFormat="1" ht="15" customHeight="1" x14ac:dyDescent="0.25">
      <c r="A33" s="5"/>
      <c r="B33" s="5"/>
      <c r="C33" s="5"/>
      <c r="D33" s="5"/>
      <c r="E33" s="6"/>
      <c r="F33" s="5"/>
      <c r="G33" s="5"/>
      <c r="H33" s="5"/>
      <c r="I33" s="5"/>
      <c r="J33" s="5"/>
      <c r="K33" s="5"/>
    </row>
    <row r="34" spans="1:13" s="43" customFormat="1" ht="15" customHeight="1" x14ac:dyDescent="0.25">
      <c r="A34" s="5"/>
      <c r="B34" s="5"/>
      <c r="C34" s="5"/>
      <c r="D34" s="5"/>
      <c r="E34" s="6"/>
      <c r="F34" s="5"/>
      <c r="G34" s="5"/>
      <c r="H34" s="5"/>
      <c r="I34" s="5"/>
      <c r="J34" s="5"/>
      <c r="K34" s="5"/>
    </row>
    <row r="35" spans="1:13" s="43" customFormat="1" ht="15" x14ac:dyDescent="0.25">
      <c r="A35" s="5"/>
      <c r="B35" s="5"/>
      <c r="C35" s="5"/>
      <c r="D35" s="5"/>
      <c r="E35" s="6"/>
      <c r="F35" s="5"/>
      <c r="G35" s="5"/>
      <c r="H35" s="5"/>
      <c r="I35" s="5"/>
      <c r="J35" s="5"/>
      <c r="K35" s="5"/>
    </row>
    <row r="36" spans="1:13" s="43" customFormat="1" ht="15" x14ac:dyDescent="0.25">
      <c r="A36" s="5"/>
      <c r="B36" s="5"/>
      <c r="C36" s="5"/>
      <c r="D36" s="5"/>
      <c r="E36" s="6"/>
      <c r="F36" s="5"/>
      <c r="G36" s="5"/>
      <c r="H36" s="5"/>
      <c r="I36" s="5"/>
      <c r="J36" s="5"/>
      <c r="K36" s="5"/>
    </row>
    <row r="37" spans="1:13" s="43" customFormat="1" ht="15" x14ac:dyDescent="0.25">
      <c r="A37" s="5"/>
      <c r="B37" s="5"/>
      <c r="C37" s="5"/>
      <c r="D37" s="5"/>
      <c r="E37" s="6"/>
      <c r="F37" s="5"/>
      <c r="G37" s="5"/>
      <c r="H37" s="5"/>
      <c r="I37" s="5"/>
      <c r="J37" s="5"/>
      <c r="K37" s="5"/>
    </row>
    <row r="38" spans="1:13" s="43" customFormat="1" ht="15" x14ac:dyDescent="0.25">
      <c r="A38" s="5"/>
      <c r="B38" s="5"/>
      <c r="C38" s="5"/>
      <c r="D38" s="5"/>
      <c r="E38" s="6"/>
      <c r="F38" s="5"/>
      <c r="G38" s="5"/>
      <c r="H38" s="5"/>
      <c r="I38" s="5"/>
      <c r="J38" s="5"/>
      <c r="K38" s="5"/>
    </row>
    <row r="39" spans="1:13" x14ac:dyDescent="0.2">
      <c r="L39" s="50"/>
      <c r="M39" s="47"/>
    </row>
    <row r="40" spans="1:13" s="43" customFormat="1" ht="15" customHeight="1" x14ac:dyDescent="0.25">
      <c r="A40" s="5"/>
      <c r="B40" s="5"/>
      <c r="C40" s="5"/>
      <c r="D40" s="5"/>
      <c r="E40" s="6"/>
      <c r="F40" s="5"/>
      <c r="G40" s="5"/>
      <c r="H40" s="5"/>
      <c r="I40" s="5"/>
      <c r="J40" s="5"/>
      <c r="K40" s="5"/>
    </row>
    <row r="41" spans="1:13" s="43" customFormat="1" ht="15" x14ac:dyDescent="0.25">
      <c r="A41" s="5"/>
      <c r="B41" s="5"/>
      <c r="C41" s="5"/>
      <c r="D41" s="5"/>
      <c r="E41" s="6"/>
      <c r="F41" s="5"/>
      <c r="G41" s="5"/>
      <c r="H41" s="5"/>
      <c r="I41" s="5"/>
      <c r="J41" s="5"/>
      <c r="K41" s="5"/>
    </row>
    <row r="42" spans="1:13" s="42" customFormat="1" ht="29.1" customHeight="1" x14ac:dyDescent="0.25">
      <c r="A42" s="5"/>
      <c r="B42" s="5"/>
      <c r="C42" s="5"/>
      <c r="D42" s="5"/>
      <c r="E42" s="6"/>
      <c r="F42" s="5"/>
      <c r="G42" s="5"/>
      <c r="H42" s="5"/>
      <c r="I42" s="5"/>
      <c r="J42" s="5"/>
      <c r="K42" s="5"/>
    </row>
    <row r="43" spans="1:13" s="42" customFormat="1" ht="17.100000000000001" customHeight="1" x14ac:dyDescent="0.25">
      <c r="A43" s="5"/>
      <c r="B43" s="5"/>
      <c r="C43" s="5"/>
      <c r="D43" s="5"/>
      <c r="E43" s="6"/>
      <c r="F43" s="5"/>
      <c r="G43" s="5"/>
      <c r="H43" s="5"/>
      <c r="I43" s="5"/>
      <c r="J43" s="5"/>
      <c r="K43" s="5"/>
    </row>
    <row r="44" spans="1:13" s="43" customFormat="1" ht="15" customHeight="1" x14ac:dyDescent="0.25">
      <c r="A44" s="5"/>
      <c r="B44" s="5"/>
      <c r="C44" s="5"/>
      <c r="D44" s="5"/>
      <c r="E44" s="6"/>
      <c r="F44" s="5"/>
      <c r="G44" s="5"/>
      <c r="H44" s="5"/>
      <c r="I44" s="5"/>
      <c r="J44" s="5"/>
      <c r="K44" s="5"/>
    </row>
    <row r="45" spans="1:13" s="43" customFormat="1" ht="15" x14ac:dyDescent="0.25">
      <c r="A45" s="5"/>
      <c r="B45" s="5"/>
      <c r="C45" s="5"/>
      <c r="D45" s="5"/>
      <c r="E45" s="6"/>
      <c r="F45" s="5"/>
      <c r="G45" s="5"/>
      <c r="H45" s="5"/>
      <c r="I45" s="5"/>
      <c r="J45" s="5"/>
      <c r="K45" s="5"/>
    </row>
    <row r="46" spans="1:13" s="43" customFormat="1" ht="15" x14ac:dyDescent="0.25">
      <c r="A46" s="5"/>
      <c r="B46" s="5"/>
      <c r="C46" s="5"/>
      <c r="D46" s="5"/>
      <c r="E46" s="6"/>
      <c r="F46" s="5"/>
      <c r="G46" s="5"/>
      <c r="H46" s="5"/>
      <c r="I46" s="5"/>
      <c r="J46" s="5"/>
      <c r="K46" s="5"/>
    </row>
    <row r="47" spans="1:13" s="43" customFormat="1" ht="15" x14ac:dyDescent="0.25">
      <c r="A47" s="5"/>
      <c r="B47" s="5"/>
      <c r="C47" s="5"/>
      <c r="D47" s="5"/>
      <c r="E47" s="6"/>
      <c r="F47" s="5"/>
      <c r="G47" s="5"/>
      <c r="H47" s="5"/>
      <c r="I47" s="5"/>
      <c r="J47" s="5"/>
      <c r="K47" s="5"/>
    </row>
    <row r="48" spans="1:13" s="43" customFormat="1" ht="15" x14ac:dyDescent="0.25">
      <c r="A48" s="5"/>
      <c r="B48" s="5"/>
      <c r="C48" s="5"/>
      <c r="D48" s="5"/>
      <c r="E48" s="6"/>
      <c r="F48" s="5"/>
      <c r="G48" s="5"/>
      <c r="H48" s="5"/>
      <c r="I48" s="5"/>
      <c r="J48" s="5"/>
      <c r="K48" s="5"/>
    </row>
    <row r="49" spans="1:13" s="43" customFormat="1" ht="15" x14ac:dyDescent="0.25">
      <c r="A49" s="5"/>
      <c r="B49" s="5"/>
      <c r="C49" s="5"/>
      <c r="D49" s="5"/>
      <c r="E49" s="6"/>
      <c r="F49" s="5"/>
      <c r="G49" s="5"/>
      <c r="H49" s="5"/>
      <c r="I49" s="5"/>
      <c r="J49" s="5"/>
      <c r="K49" s="5"/>
    </row>
    <row r="50" spans="1:13" s="43" customFormat="1" ht="15" x14ac:dyDescent="0.25">
      <c r="A50" s="5"/>
      <c r="B50" s="5"/>
      <c r="C50" s="5"/>
      <c r="D50" s="5"/>
      <c r="E50" s="6"/>
      <c r="F50" s="5"/>
      <c r="G50" s="5"/>
      <c r="H50" s="5"/>
      <c r="I50" s="5"/>
      <c r="J50" s="5"/>
      <c r="K50" s="5"/>
    </row>
    <row r="51" spans="1:13" s="43" customFormat="1" ht="30" customHeight="1" x14ac:dyDescent="0.25">
      <c r="A51" s="5"/>
      <c r="B51" s="5"/>
      <c r="C51" s="5"/>
      <c r="D51" s="5"/>
      <c r="E51" s="6"/>
      <c r="F51" s="5"/>
      <c r="G51" s="5"/>
      <c r="H51" s="5"/>
      <c r="I51" s="5"/>
      <c r="J51" s="5"/>
      <c r="K51" s="5"/>
    </row>
    <row r="52" spans="1:13" s="43" customFormat="1" ht="15" x14ac:dyDescent="0.25">
      <c r="A52" s="5"/>
      <c r="B52" s="5"/>
      <c r="C52" s="5"/>
      <c r="D52" s="5"/>
      <c r="E52" s="6"/>
      <c r="F52" s="5"/>
      <c r="G52" s="5"/>
      <c r="H52" s="5"/>
      <c r="I52" s="5"/>
      <c r="J52" s="5"/>
      <c r="K52" s="5"/>
    </row>
    <row r="53" spans="1:13" s="43" customFormat="1" ht="15" x14ac:dyDescent="0.25">
      <c r="A53" s="5"/>
      <c r="B53" s="5"/>
      <c r="C53" s="5"/>
      <c r="D53" s="5"/>
      <c r="E53" s="6"/>
      <c r="F53" s="5"/>
      <c r="G53" s="5"/>
      <c r="H53" s="5"/>
      <c r="I53" s="5"/>
      <c r="J53" s="5"/>
      <c r="K53" s="5"/>
    </row>
    <row r="54" spans="1:13" s="43" customFormat="1" ht="15" x14ac:dyDescent="0.25">
      <c r="A54" s="5"/>
      <c r="B54" s="5"/>
      <c r="C54" s="5"/>
      <c r="D54" s="5"/>
      <c r="E54" s="6"/>
      <c r="F54" s="5"/>
      <c r="G54" s="5"/>
      <c r="H54" s="5"/>
      <c r="I54" s="5"/>
      <c r="J54" s="5"/>
      <c r="K54" s="5"/>
    </row>
    <row r="55" spans="1:13" ht="24.95" customHeight="1" x14ac:dyDescent="0.2"/>
    <row r="56" spans="1:13" s="12" customFormat="1" ht="74.25" customHeight="1" x14ac:dyDescent="0.2">
      <c r="A56" s="5"/>
      <c r="B56" s="5"/>
      <c r="C56" s="5"/>
      <c r="D56" s="5"/>
      <c r="E56" s="6"/>
      <c r="F56" s="5"/>
      <c r="G56" s="5"/>
      <c r="H56" s="5"/>
      <c r="I56" s="5"/>
      <c r="J56" s="5"/>
      <c r="K56" s="5"/>
      <c r="L56" s="46"/>
      <c r="M56" s="46"/>
    </row>
    <row r="61" spans="1:13" s="15" customFormat="1" x14ac:dyDescent="0.2">
      <c r="A61" s="5"/>
      <c r="B61" s="5"/>
      <c r="C61" s="5"/>
      <c r="D61" s="5"/>
      <c r="E61" s="6"/>
      <c r="F61" s="5"/>
      <c r="G61" s="5"/>
      <c r="H61" s="5"/>
      <c r="I61" s="5"/>
      <c r="J61" s="5"/>
      <c r="K61" s="5"/>
    </row>
  </sheetData>
  <sheetProtection algorithmName="SHA-512" hashValue="/e1MraIGXu7LjXDJemH4DD2g6/1GOlT76dW+2BivcWmro++97IzV+Bpi6sP1MYhgLUkhFCNyW3N2WQXDI2Ph2Q==" saltValue="1oNE655n2zb8IL/iVMI+NQ==" spinCount="100000" sheet="1" selectLockedCells="1"/>
  <mergeCells count="19">
    <mergeCell ref="B28:D28"/>
    <mergeCell ref="F28:H28"/>
    <mergeCell ref="B29:D29"/>
    <mergeCell ref="B30:D30"/>
    <mergeCell ref="B31:D31"/>
    <mergeCell ref="B27:D27"/>
    <mergeCell ref="F27:H27"/>
    <mergeCell ref="A1:M1"/>
    <mergeCell ref="B2:D2"/>
    <mergeCell ref="B3:D3"/>
    <mergeCell ref="A12:C12"/>
    <mergeCell ref="A13:C13"/>
    <mergeCell ref="A14:C14"/>
    <mergeCell ref="A15:C15"/>
    <mergeCell ref="A16:C16"/>
    <mergeCell ref="A17:C17"/>
    <mergeCell ref="A18:C18"/>
    <mergeCell ref="A26:K26"/>
    <mergeCell ref="A6:J6"/>
  </mergeCells>
  <pageMargins left="0.45" right="0.45" top="0.5" bottom="0.5" header="0.3" footer="0.21"/>
  <pageSetup scale="65" orientation="landscape" r:id="rId1"/>
  <headerFooter>
    <oddFooter>&amp;L&amp;"Arial,Italic"&amp;9w-sw3-47  •  6/23/23&amp;C&amp;"Arial,Italic"&amp;9https://www.pca.state.mn.us  •  651-296-6300  •  800-657-3864  •  Use preferred relay service  •  Available in alternative formats&amp;R&amp;"Arial,Italic"&amp;9Page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'lists for dropdowns'!$B$2:$B$7</xm:f>
          </x14:formula1>
          <xm:sqref>B2</xm:sqref>
        </x14:dataValidation>
        <x14:dataValidation type="list" allowBlank="1" showInputMessage="1" showErrorMessage="1" xr:uid="{00000000-0002-0000-0400-000001000000}">
          <x14:formula1>
            <xm:f>'lists for dropdowns'!$F$2:$F$4</xm:f>
          </x14:formula1>
          <xm:sqref>A13:A18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workbookViewId="0">
      <selection activeCell="B2" sqref="B2"/>
    </sheetView>
  </sheetViews>
  <sheetFormatPr defaultRowHeight="15" x14ac:dyDescent="0.25"/>
  <cols>
    <col min="1" max="1" width="16.140625" bestFit="1" customWidth="1"/>
    <col min="2" max="2" width="40.85546875" bestFit="1" customWidth="1"/>
    <col min="3" max="3" width="14.85546875" bestFit="1" customWidth="1"/>
    <col min="4" max="4" width="9.42578125" customWidth="1"/>
    <col min="5" max="5" width="43.5703125" bestFit="1" customWidth="1"/>
    <col min="6" max="6" width="45.7109375" bestFit="1" customWidth="1"/>
  </cols>
  <sheetData>
    <row r="1" spans="1:7" x14ac:dyDescent="0.25">
      <c r="A1" t="s">
        <v>0</v>
      </c>
      <c r="B1" t="s">
        <v>19</v>
      </c>
      <c r="C1" t="s">
        <v>20</v>
      </c>
      <c r="E1" t="s">
        <v>21</v>
      </c>
      <c r="F1" t="s">
        <v>69</v>
      </c>
      <c r="G1" t="s">
        <v>22</v>
      </c>
    </row>
    <row r="2" spans="1:7" x14ac:dyDescent="0.25">
      <c r="A2" t="s">
        <v>1</v>
      </c>
      <c r="B2" t="str">
        <f>""</f>
        <v/>
      </c>
      <c r="C2" t="str">
        <f>""</f>
        <v/>
      </c>
      <c r="D2" t="str">
        <f>""</f>
        <v/>
      </c>
      <c r="E2" t="s">
        <v>23</v>
      </c>
      <c r="F2" t="s">
        <v>26</v>
      </c>
      <c r="G2" t="s">
        <v>24</v>
      </c>
    </row>
    <row r="3" spans="1:7" x14ac:dyDescent="0.25">
      <c r="A3" t="s">
        <v>25</v>
      </c>
      <c r="B3" t="s">
        <v>23</v>
      </c>
      <c r="C3" t="s">
        <v>64</v>
      </c>
      <c r="D3" s="1">
        <v>827</v>
      </c>
      <c r="E3" t="s">
        <v>27</v>
      </c>
      <c r="F3" t="s">
        <v>30</v>
      </c>
      <c r="G3" t="s">
        <v>28</v>
      </c>
    </row>
    <row r="4" spans="1:7" x14ac:dyDescent="0.25">
      <c r="A4" t="s">
        <v>29</v>
      </c>
      <c r="B4" t="s">
        <v>34</v>
      </c>
      <c r="C4" t="s">
        <v>65</v>
      </c>
      <c r="D4" s="1">
        <v>1441</v>
      </c>
      <c r="E4" t="s">
        <v>31</v>
      </c>
      <c r="F4" t="s">
        <v>33</v>
      </c>
    </row>
    <row r="5" spans="1:7" x14ac:dyDescent="0.25">
      <c r="A5" t="s">
        <v>32</v>
      </c>
      <c r="B5" t="s">
        <v>40</v>
      </c>
      <c r="C5" t="s">
        <v>66</v>
      </c>
      <c r="D5">
        <v>4910</v>
      </c>
      <c r="E5" t="s">
        <v>34</v>
      </c>
    </row>
    <row r="6" spans="1:7" x14ac:dyDescent="0.25">
      <c r="A6" t="s">
        <v>35</v>
      </c>
      <c r="B6" t="s">
        <v>42</v>
      </c>
      <c r="C6" t="s">
        <v>67</v>
      </c>
      <c r="D6">
        <v>279</v>
      </c>
      <c r="E6" t="s">
        <v>36</v>
      </c>
    </row>
    <row r="7" spans="1:7" x14ac:dyDescent="0.25">
      <c r="A7" t="s">
        <v>37</v>
      </c>
      <c r="B7" t="s">
        <v>44</v>
      </c>
      <c r="C7" t="s">
        <v>68</v>
      </c>
      <c r="D7">
        <v>1549</v>
      </c>
      <c r="E7" t="s">
        <v>38</v>
      </c>
    </row>
    <row r="8" spans="1:7" x14ac:dyDescent="0.25">
      <c r="A8" t="s">
        <v>39</v>
      </c>
      <c r="E8" t="s">
        <v>40</v>
      </c>
    </row>
    <row r="9" spans="1:7" x14ac:dyDescent="0.25">
      <c r="A9" t="s">
        <v>41</v>
      </c>
      <c r="E9" t="s">
        <v>42</v>
      </c>
    </row>
    <row r="10" spans="1:7" x14ac:dyDescent="0.25">
      <c r="A10" t="s">
        <v>43</v>
      </c>
      <c r="E10" t="s">
        <v>44</v>
      </c>
    </row>
    <row r="11" spans="1:7" x14ac:dyDescent="0.25">
      <c r="A11" t="s">
        <v>45</v>
      </c>
      <c r="E11" t="s">
        <v>46</v>
      </c>
    </row>
    <row r="12" spans="1:7" x14ac:dyDescent="0.25">
      <c r="A12" t="s">
        <v>47</v>
      </c>
      <c r="E12" t="s">
        <v>48</v>
      </c>
    </row>
    <row r="13" spans="1:7" x14ac:dyDescent="0.25">
      <c r="A13" t="s">
        <v>49</v>
      </c>
      <c r="E13" t="s">
        <v>50</v>
      </c>
    </row>
    <row r="14" spans="1:7" x14ac:dyDescent="0.25">
      <c r="E14" t="s">
        <v>51</v>
      </c>
    </row>
    <row r="15" spans="1:7" x14ac:dyDescent="0.25">
      <c r="E15" t="s">
        <v>52</v>
      </c>
    </row>
    <row r="16" spans="1:7" x14ac:dyDescent="0.25">
      <c r="E16" t="s">
        <v>53</v>
      </c>
    </row>
    <row r="17" spans="5:5" x14ac:dyDescent="0.25">
      <c r="E17" t="s">
        <v>54</v>
      </c>
    </row>
    <row r="18" spans="5:5" x14ac:dyDescent="0.25">
      <c r="E18" t="s">
        <v>55</v>
      </c>
    </row>
    <row r="19" spans="5:5" x14ac:dyDescent="0.25">
      <c r="E19" t="s">
        <v>56</v>
      </c>
    </row>
    <row r="20" spans="5:5" x14ac:dyDescent="0.25">
      <c r="E20" t="s">
        <v>57</v>
      </c>
    </row>
    <row r="21" spans="5:5" x14ac:dyDescent="0.25">
      <c r="E21" t="s">
        <v>58</v>
      </c>
    </row>
    <row r="22" spans="5:5" x14ac:dyDescent="0.25">
      <c r="E22" t="s">
        <v>59</v>
      </c>
    </row>
    <row r="23" spans="5:5" x14ac:dyDescent="0.25">
      <c r="E23" t="s">
        <v>60</v>
      </c>
    </row>
    <row r="24" spans="5:5" x14ac:dyDescent="0.25">
      <c r="E24" t="s">
        <v>61</v>
      </c>
    </row>
    <row r="25" spans="5:5" x14ac:dyDescent="0.25">
      <c r="E25" t="s">
        <v>62</v>
      </c>
    </row>
    <row r="26" spans="5:5" x14ac:dyDescent="0.25">
      <c r="E26" t="s">
        <v>63</v>
      </c>
    </row>
  </sheetData>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Metro MMSW daily report</vt:lpstr>
      <vt:lpstr>HERC Projected Shortage</vt:lpstr>
      <vt:lpstr>REC Projected Shortage</vt:lpstr>
      <vt:lpstr>Red Wing Projected Shortage</vt:lpstr>
      <vt:lpstr>Metro MMSW monthly summary</vt:lpstr>
      <vt:lpstr>lists for dropdowns</vt:lpstr>
      <vt:lpstr>'HERC Projected Shortage'!Print_Area</vt:lpstr>
      <vt:lpstr>'Metro MMSW daily report'!Print_Area</vt:lpstr>
      <vt:lpstr>'Metro MMSW daily report'!Print_Titles</vt:lpstr>
    </vt:vector>
  </TitlesOfParts>
  <Manager>Chris Klucas (SS)</Manager>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Metropolitan MMSW report for landfills</dc:title>
  <dc:subject>Solid waste permitting and enforcement staff will use the form to assure compliance with Minn. Stat. 473.848.</dc:subject>
  <dc:creator>Minnesota Pollution Control Agency - Barbara Monaco, Peder Sandhei (Chris Klucas)</dc:creator>
  <cp:keywords>Minnesota Pollution Control Agency,w-sw3-47,waste,solid waste,MMSW,mixed municipal,landfill,resource recovery,unprocessible,certification</cp:keywords>
  <dc:description>Protected:  Only grey-highlighted cells that the user needs to enter information into are unlocked. The rest of the form is locked.</dc:description>
  <cp:lastModifiedBy>Simbeck, Sandra</cp:lastModifiedBy>
  <cp:lastPrinted>2023-06-22T20:46:07Z</cp:lastPrinted>
  <dcterms:created xsi:type="dcterms:W3CDTF">2019-10-09T19:29:14Z</dcterms:created>
  <dcterms:modified xsi:type="dcterms:W3CDTF">2023-06-23T20:28:12Z</dcterms:modified>
  <cp:category>waste,solid waste</cp:category>
</cp:coreProperties>
</file>