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1560" windowWidth="12810" windowHeight="8775" activeTab="1"/>
  </bookViews>
  <sheets>
    <sheet name="Emission Factor" sheetId="1" r:id="rId1"/>
    <sheet name="Gassing Rates" sheetId="2" r:id="rId2"/>
    <sheet name="Assume All Lost" sheetId="3" r:id="rId3"/>
    <sheet name="Total" sheetId="4" r:id="rId4"/>
  </sheets>
  <definedNames>
    <definedName name="acl3">'Gassing Rates'!#REF!</definedName>
  </definedNames>
  <calcPr fullCalcOnLoad="1"/>
</workbook>
</file>

<file path=xl/sharedStrings.xml><?xml version="1.0" encoding="utf-8"?>
<sst xmlns="http://schemas.openxmlformats.org/spreadsheetml/2006/main" count="230" uniqueCount="124">
  <si>
    <t>Electropolishing Copper (Line 4)</t>
  </si>
  <si>
    <t>Strike Woods Nickel (Line 5&amp;6)</t>
  </si>
  <si>
    <t>Stripping Copper (Line 4)</t>
  </si>
  <si>
    <t>Stripping Gold (Line 4)</t>
  </si>
  <si>
    <t>Stripping Silver (Line 4)</t>
  </si>
  <si>
    <t>Minco Process (Line 7)</t>
  </si>
  <si>
    <t>Tin Plating (Line 3)</t>
  </si>
  <si>
    <t>Strike Silver-CN (Line 2)</t>
  </si>
  <si>
    <t>Aluminum Line-Nitric Pickel (Line 8)</t>
  </si>
  <si>
    <t>Acid Copper (Line 3)</t>
  </si>
  <si>
    <t>Iron/Steel Pickeling (Line 4)</t>
  </si>
  <si>
    <t>Iron/Steel Pickeling (Line 7)</t>
  </si>
  <si>
    <t>Acid Rack Strip (Line 4)</t>
  </si>
  <si>
    <t>Aluminum Line (Line 8)</t>
  </si>
  <si>
    <t>Tank Size</t>
  </si>
  <si>
    <t>(gal)</t>
  </si>
  <si>
    <t>Change Overs</t>
  </si>
  <si>
    <t>(times/year)</t>
  </si>
  <si>
    <t>Concentration</t>
  </si>
  <si>
    <t>(%)</t>
  </si>
  <si>
    <t>Loss of Makeup</t>
  </si>
  <si>
    <t>(tons/year)</t>
  </si>
  <si>
    <t xml:space="preserve">Number of </t>
  </si>
  <si>
    <t>Tanks</t>
  </si>
  <si>
    <t>Specific</t>
  </si>
  <si>
    <t>Gravity</t>
  </si>
  <si>
    <t>Tri-Acid (Line 8)</t>
  </si>
  <si>
    <t xml:space="preserve">     Sulfuric Acid</t>
  </si>
  <si>
    <t xml:space="preserve">     Nitric Acid</t>
  </si>
  <si>
    <t>C</t>
  </si>
  <si>
    <t>D</t>
  </si>
  <si>
    <t>E</t>
  </si>
  <si>
    <t>F</t>
  </si>
  <si>
    <t>H</t>
  </si>
  <si>
    <t>G</t>
  </si>
  <si>
    <t>Potential</t>
  </si>
  <si>
    <t>to Emit</t>
  </si>
  <si>
    <r>
      <t>Strike Copper Solutions</t>
    </r>
    <r>
      <rPr>
        <sz val="10"/>
        <rFont val="Arial"/>
        <family val="0"/>
      </rPr>
      <t xml:space="preserve"> </t>
    </r>
  </si>
  <si>
    <t xml:space="preserve">     Line 1</t>
  </si>
  <si>
    <t xml:space="preserve">     Line 2</t>
  </si>
  <si>
    <t xml:space="preserve">     Line 3</t>
  </si>
  <si>
    <t xml:space="preserve">     Line 4</t>
  </si>
  <si>
    <t xml:space="preserve">     Line 5</t>
  </si>
  <si>
    <t xml:space="preserve">     Line 6</t>
  </si>
  <si>
    <t xml:space="preserve">     Line 7</t>
  </si>
  <si>
    <t xml:space="preserve">     Line 8</t>
  </si>
  <si>
    <t xml:space="preserve">     Total </t>
  </si>
  <si>
    <t>I</t>
  </si>
  <si>
    <t>Density</t>
  </si>
  <si>
    <t>(lb/gal)</t>
  </si>
  <si>
    <t xml:space="preserve">of Reagent </t>
  </si>
  <si>
    <t>in Bath (%)</t>
  </si>
  <si>
    <t>J</t>
  </si>
  <si>
    <t>(oz/gal)</t>
  </si>
  <si>
    <t>Plating</t>
  </si>
  <si>
    <t>Process</t>
  </si>
  <si>
    <t>Pollutant</t>
  </si>
  <si>
    <t>Type</t>
  </si>
  <si>
    <t>N/A</t>
  </si>
  <si>
    <t>of Reagent (%)</t>
  </si>
  <si>
    <t>Acid Dipping-Copper Bright (Line 4)</t>
  </si>
  <si>
    <t xml:space="preserve">          Line Number</t>
  </si>
  <si>
    <t>NOx</t>
  </si>
  <si>
    <t>HCl</t>
  </si>
  <si>
    <t>Ni</t>
  </si>
  <si>
    <t>CN</t>
  </si>
  <si>
    <t xml:space="preserve">Combined HAPs </t>
  </si>
  <si>
    <t>Pollutant Total</t>
  </si>
  <si>
    <t>Permit Threshold</t>
  </si>
  <si>
    <t>ELECTROPLATING POTENTIAL TO EMIT CALCULATIONS</t>
  </si>
  <si>
    <t>Totals</t>
  </si>
  <si>
    <t>Using Gassing Rates</t>
  </si>
  <si>
    <t>Assuming All is Lost</t>
  </si>
  <si>
    <t>Using Emission Factors</t>
  </si>
  <si>
    <t>Nickel Electroplating:</t>
  </si>
  <si>
    <t>** From EPA Document AP42 Electroplating 12.20.  July 1997.</t>
  </si>
  <si>
    <t>Line</t>
  </si>
  <si>
    <t>Number</t>
  </si>
  <si>
    <t>.63 grain/Amp-hr x .01 x X scf/min x 525600 min/yr x 1 lb/7000 grains x 1 ton/2000 lb = X tons/year **</t>
  </si>
  <si>
    <t>Tons per</t>
  </si>
  <si>
    <t>Total Tons</t>
  </si>
  <si>
    <t>per Year</t>
  </si>
  <si>
    <t>SCF per</t>
  </si>
  <si>
    <t>Minute</t>
  </si>
  <si>
    <t>Tank/Year</t>
  </si>
  <si>
    <t>Total Nickel Compounds:</t>
  </si>
  <si>
    <t xml:space="preserve">For Further Questions Contact: </t>
  </si>
  <si>
    <t>Small Business Assistance Program, Minnesota Pollution Control Agency</t>
  </si>
  <si>
    <t>Hotline:  1-800-657-3938</t>
  </si>
  <si>
    <t xml:space="preserve">     Small Business Assistance Program, Minnesota Pollution Control Agency</t>
  </si>
  <si>
    <t xml:space="preserve">     Hotline:  1-800-657-3938</t>
  </si>
  <si>
    <t xml:space="preserve">     Cyanide</t>
  </si>
  <si>
    <t xml:space="preserve">     Hydrochloric Acid</t>
  </si>
  <si>
    <t xml:space="preserve">     Nickel</t>
  </si>
  <si>
    <t xml:space="preserve">     Particulate Matter of Less Than 10 Microns</t>
  </si>
  <si>
    <t>Key:                 CN</t>
  </si>
  <si>
    <t xml:space="preserve">                  HCl - Hydrochloric Acid</t>
  </si>
  <si>
    <t xml:space="preserve">                  Ni - Nickel</t>
  </si>
  <si>
    <t>Key:           CN - Cyanide</t>
  </si>
  <si>
    <r>
      <t>CN, PM</t>
    </r>
    <r>
      <rPr>
        <vertAlign val="subscript"/>
        <sz val="10"/>
        <color indexed="57"/>
        <rFont val="Arial"/>
        <family val="2"/>
      </rPr>
      <t>10</t>
    </r>
  </si>
  <si>
    <r>
      <t>NOx, PM</t>
    </r>
    <r>
      <rPr>
        <vertAlign val="subscript"/>
        <sz val="10"/>
        <color indexed="57"/>
        <rFont val="Arial"/>
        <family val="2"/>
      </rPr>
      <t>10</t>
    </r>
  </si>
  <si>
    <r>
      <t>PM</t>
    </r>
    <r>
      <rPr>
        <vertAlign val="subscript"/>
        <sz val="10"/>
        <color indexed="57"/>
        <rFont val="Arial"/>
        <family val="2"/>
      </rPr>
      <t>10</t>
    </r>
  </si>
  <si>
    <r>
      <t>HCl, PM</t>
    </r>
    <r>
      <rPr>
        <vertAlign val="subscript"/>
        <sz val="10"/>
        <color indexed="57"/>
        <rFont val="Arial"/>
        <family val="2"/>
      </rPr>
      <t>10</t>
    </r>
  </si>
  <si>
    <r>
      <t xml:space="preserve">                  PM</t>
    </r>
    <r>
      <rPr>
        <vertAlign val="subscript"/>
        <sz val="10"/>
        <color indexed="17"/>
        <rFont val="Arial"/>
        <family val="2"/>
      </rPr>
      <t>10</t>
    </r>
    <r>
      <rPr>
        <sz val="10"/>
        <color indexed="17"/>
        <rFont val="Arial"/>
        <family val="2"/>
      </rPr>
      <t xml:space="preserve"> - Particulate Matter of Less than 10 Microns</t>
    </r>
  </si>
  <si>
    <r>
      <t xml:space="preserve">                  SO</t>
    </r>
    <r>
      <rPr>
        <vertAlign val="subscript"/>
        <sz val="10"/>
        <color indexed="17"/>
        <rFont val="Arial"/>
        <family val="2"/>
      </rPr>
      <t>2</t>
    </r>
    <r>
      <rPr>
        <sz val="10"/>
        <color indexed="17"/>
        <rFont val="Arial"/>
        <family val="2"/>
      </rPr>
      <t xml:space="preserve"> - Sulfur Dioxide</t>
    </r>
  </si>
  <si>
    <t>L=K x 8760hr/yr÷4160hr/yrx1.3</t>
  </si>
  <si>
    <r>
      <t>PM</t>
    </r>
    <r>
      <rPr>
        <vertAlign val="subscript"/>
        <sz val="10"/>
        <color indexed="57"/>
        <rFont val="Arial"/>
        <family val="2"/>
      </rPr>
      <t>10</t>
    </r>
    <r>
      <rPr>
        <sz val="10"/>
        <color indexed="57"/>
        <rFont val="Arial"/>
        <family val="2"/>
      </rPr>
      <t>, SO</t>
    </r>
    <r>
      <rPr>
        <vertAlign val="subscript"/>
        <sz val="10"/>
        <color indexed="57"/>
        <rFont val="Arial"/>
        <family val="2"/>
      </rPr>
      <t>2</t>
    </r>
  </si>
  <si>
    <r>
      <t>PM</t>
    </r>
    <r>
      <rPr>
        <vertAlign val="subscript"/>
        <sz val="10"/>
        <color indexed="57"/>
        <rFont val="Arial"/>
        <family val="2"/>
      </rPr>
      <t>10</t>
    </r>
    <r>
      <rPr>
        <sz val="10"/>
        <color indexed="57"/>
        <rFont val="Arial"/>
        <family val="2"/>
      </rPr>
      <t>, SOx</t>
    </r>
  </si>
  <si>
    <r>
      <t>PM</t>
    </r>
    <r>
      <rPr>
        <vertAlign val="subscript"/>
        <sz val="10"/>
        <color indexed="57"/>
        <rFont val="Arial"/>
        <family val="2"/>
      </rPr>
      <t>10</t>
    </r>
    <r>
      <rPr>
        <sz val="10"/>
        <color indexed="57"/>
        <rFont val="Arial"/>
        <family val="2"/>
      </rPr>
      <t>, SO2</t>
    </r>
  </si>
  <si>
    <r>
      <t>NOx, PM</t>
    </r>
    <r>
      <rPr>
        <vertAlign val="subscript"/>
        <sz val="10"/>
        <color indexed="57"/>
        <rFont val="Arial"/>
        <family val="2"/>
      </rPr>
      <t>10</t>
    </r>
    <r>
      <rPr>
        <sz val="10"/>
        <color indexed="57"/>
        <rFont val="Arial"/>
        <family val="2"/>
      </rPr>
      <t>, SO</t>
    </r>
    <r>
      <rPr>
        <vertAlign val="subscript"/>
        <sz val="10"/>
        <color indexed="57"/>
        <rFont val="Arial"/>
        <family val="2"/>
      </rPr>
      <t>2</t>
    </r>
  </si>
  <si>
    <r>
      <t>PM</t>
    </r>
    <r>
      <rPr>
        <vertAlign val="subscript"/>
        <sz val="10"/>
        <color indexed="17"/>
        <rFont val="Arial"/>
        <family val="2"/>
      </rPr>
      <t>10</t>
    </r>
  </si>
  <si>
    <r>
      <t>SO</t>
    </r>
    <r>
      <rPr>
        <vertAlign val="subscript"/>
        <sz val="10"/>
        <color indexed="17"/>
        <rFont val="Arial"/>
        <family val="2"/>
      </rPr>
      <t>2</t>
    </r>
  </si>
  <si>
    <t xml:space="preserve">     Sulfur Dioxide</t>
  </si>
  <si>
    <t>K = J x 8760 hr/yr ÷ 4160hr/yr x 1.3</t>
  </si>
  <si>
    <t>J=[CxDxExFxGx(H or I)] ÷ 2000</t>
  </si>
  <si>
    <t>K=CxDxExFxGx8.337lb/gal÷2000lb/tonx(H or I)xJ</t>
  </si>
  <si>
    <t>Total Actual Emissions</t>
  </si>
  <si>
    <t xml:space="preserve">From: </t>
  </si>
  <si>
    <t>1)  Industrial Ventilation 21st Edition.  1992.  American Conference of Governmental Industrial Hygienists, Inc.  Cincinnati, Ohio.</t>
  </si>
  <si>
    <t>2) Modern Pollution Control Technology, Vol.1, Air Polution Control, Staff of Research and Education Association</t>
  </si>
  <si>
    <t xml:space="preserve">     Research and Education Association, 342 Madison Ave., New York, N.Y. 10017</t>
  </si>
  <si>
    <t xml:space="preserve">     Book available in MPCA library.</t>
  </si>
  <si>
    <t xml:space="preserve">                  NOx - Nitrogen Oxides</t>
  </si>
  <si>
    <t xml:space="preserve">     Nitrogen Oxides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</si>
</sst>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8">
    <font>
      <sz val="10"/>
      <name val="Arial"/>
      <family val="0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vertAlign val="subscript"/>
      <sz val="10"/>
      <color indexed="57"/>
      <name val="Arial"/>
      <family val="2"/>
    </font>
    <font>
      <vertAlign val="subscript"/>
      <sz val="10"/>
      <color indexed="1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69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8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15" xfId="0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0" fontId="0" fillId="0" borderId="4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0" fillId="5" borderId="6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="75" zoomScaleNormal="75" workbookViewId="0" topLeftCell="A1">
      <selection activeCell="A22" sqref="A22"/>
    </sheetView>
  </sheetViews>
  <sheetFormatPr defaultColWidth="9.140625" defaultRowHeight="12.75"/>
  <sheetData>
    <row r="1" ht="15">
      <c r="A1" s="36" t="s">
        <v>69</v>
      </c>
    </row>
    <row r="2" ht="15">
      <c r="A2" s="36" t="s">
        <v>73</v>
      </c>
    </row>
    <row r="3" ht="15">
      <c r="A3" s="36"/>
    </row>
    <row r="5" spans="1:3" ht="12.75">
      <c r="A5" t="s">
        <v>74</v>
      </c>
      <c r="C5" t="s">
        <v>78</v>
      </c>
    </row>
    <row r="7" spans="1:5" ht="12.75">
      <c r="A7" s="39" t="s">
        <v>76</v>
      </c>
      <c r="B7" s="7" t="s">
        <v>22</v>
      </c>
      <c r="C7" s="7" t="s">
        <v>82</v>
      </c>
      <c r="D7" s="7" t="s">
        <v>79</v>
      </c>
      <c r="E7" s="7" t="s">
        <v>80</v>
      </c>
    </row>
    <row r="8" spans="1:5" ht="12.75">
      <c r="A8" s="40" t="s">
        <v>77</v>
      </c>
      <c r="B8" s="4" t="s">
        <v>23</v>
      </c>
      <c r="C8" s="4" t="s">
        <v>83</v>
      </c>
      <c r="D8" s="4" t="s">
        <v>84</v>
      </c>
      <c r="E8" s="4" t="s">
        <v>81</v>
      </c>
    </row>
    <row r="9" spans="1:5" ht="12.75">
      <c r="A9" s="26">
        <v>1</v>
      </c>
      <c r="B9" s="3">
        <v>2</v>
      </c>
      <c r="C9" s="6">
        <v>554</v>
      </c>
      <c r="D9" s="3">
        <v>0.131</v>
      </c>
      <c r="E9" s="3">
        <f>B9*D9</f>
        <v>0.262</v>
      </c>
    </row>
    <row r="10" spans="1:5" ht="12.75">
      <c r="A10" s="26">
        <v>2</v>
      </c>
      <c r="B10" s="3">
        <v>1</v>
      </c>
      <c r="C10" s="6">
        <v>554</v>
      </c>
      <c r="D10" s="3">
        <v>0.131</v>
      </c>
      <c r="E10" s="3">
        <f>B10*D10</f>
        <v>0.131</v>
      </c>
    </row>
    <row r="11" spans="1:5" ht="12.75">
      <c r="A11" s="26">
        <v>3</v>
      </c>
      <c r="B11" s="3">
        <v>2</v>
      </c>
      <c r="C11" s="6">
        <v>554</v>
      </c>
      <c r="D11" s="3">
        <v>0.131</v>
      </c>
      <c r="E11" s="3">
        <f>B11*D11</f>
        <v>0.262</v>
      </c>
    </row>
    <row r="12" spans="1:5" ht="12.75">
      <c r="A12" s="26">
        <v>4</v>
      </c>
      <c r="B12" s="3">
        <v>0</v>
      </c>
      <c r="C12" s="6" t="s">
        <v>58</v>
      </c>
      <c r="D12" s="3">
        <v>0</v>
      </c>
      <c r="E12" s="3">
        <v>0</v>
      </c>
    </row>
    <row r="13" spans="1:5" ht="12.75">
      <c r="A13" s="3">
        <v>5</v>
      </c>
      <c r="B13" s="3">
        <v>4</v>
      </c>
      <c r="C13" s="6">
        <v>328</v>
      </c>
      <c r="D13" s="3">
        <v>0.0776</v>
      </c>
      <c r="E13" s="3">
        <f>B13*D13</f>
        <v>0.3104</v>
      </c>
    </row>
    <row r="14" spans="1:5" ht="12.75">
      <c r="A14" s="3">
        <v>6</v>
      </c>
      <c r="B14" s="3">
        <v>1</v>
      </c>
      <c r="C14" s="6">
        <v>328</v>
      </c>
      <c r="D14" s="3">
        <v>0.0776</v>
      </c>
      <c r="E14" s="3">
        <f>B14*D14</f>
        <v>0.0776</v>
      </c>
    </row>
    <row r="15" spans="1:5" ht="12.75">
      <c r="A15" s="3">
        <v>7</v>
      </c>
      <c r="B15" s="3">
        <v>1</v>
      </c>
      <c r="C15" s="6">
        <v>250</v>
      </c>
      <c r="D15" s="3">
        <v>0.0591</v>
      </c>
      <c r="E15" s="3">
        <f>B15*D15</f>
        <v>0.0591</v>
      </c>
    </row>
    <row r="16" spans="1:5" ht="12.75">
      <c r="A16" s="3">
        <v>8</v>
      </c>
      <c r="B16" s="3">
        <v>2</v>
      </c>
      <c r="C16" s="6">
        <v>238</v>
      </c>
      <c r="D16" s="3">
        <v>0.0563</v>
      </c>
      <c r="E16" s="3">
        <f>B16*D16</f>
        <v>0.1126</v>
      </c>
    </row>
    <row r="17" spans="1:2" ht="12.75">
      <c r="A17" s="3"/>
      <c r="B17" s="3"/>
    </row>
    <row r="18" spans="1:5" ht="12.75">
      <c r="A18" s="49" t="s">
        <v>85</v>
      </c>
      <c r="B18" s="50"/>
      <c r="C18" s="50"/>
      <c r="D18" s="50"/>
      <c r="E18" s="5">
        <f>E9+E10+E11+E12+E13+E14+E15+E16</f>
        <v>1.2147000000000001</v>
      </c>
    </row>
    <row r="22" ht="12.75">
      <c r="A22" t="s">
        <v>75</v>
      </c>
    </row>
    <row r="24" spans="1:4" ht="12.75">
      <c r="A24" t="s">
        <v>86</v>
      </c>
      <c r="D24" t="s">
        <v>87</v>
      </c>
    </row>
    <row r="25" ht="12.75">
      <c r="D25" t="s">
        <v>88</v>
      </c>
    </row>
  </sheetData>
  <printOptions/>
  <pageMargins left="0.75" right="0.75" top="1" bottom="1" header="0.5" footer="0.5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="75" zoomScaleNormal="75" workbookViewId="0" topLeftCell="A1">
      <selection activeCell="E16" sqref="E16"/>
    </sheetView>
  </sheetViews>
  <sheetFormatPr defaultColWidth="9.140625" defaultRowHeight="12.75"/>
  <cols>
    <col min="1" max="1" width="30.140625" style="0" customWidth="1"/>
    <col min="2" max="2" width="18.421875" style="0" customWidth="1"/>
    <col min="3" max="3" width="9.28125" style="0" customWidth="1"/>
    <col min="4" max="4" width="12.28125" style="0" customWidth="1"/>
    <col min="5" max="5" width="12.421875" style="0" customWidth="1"/>
    <col min="6" max="7" width="12.8515625" style="0" bestFit="1" customWidth="1"/>
    <col min="8" max="8" width="7.28125" style="0" bestFit="1" customWidth="1"/>
    <col min="9" max="9" width="9.00390625" style="0" customWidth="1"/>
    <col min="10" max="10" width="14.00390625" style="0" customWidth="1"/>
    <col min="11" max="11" width="41.7109375" style="0" customWidth="1"/>
    <col min="12" max="12" width="27.421875" style="0" customWidth="1"/>
  </cols>
  <sheetData>
    <row r="1" spans="1:10" s="36" customFormat="1" ht="15">
      <c r="A1" s="36" t="s">
        <v>69</v>
      </c>
      <c r="E1" s="86" t="s">
        <v>98</v>
      </c>
      <c r="J1" s="85" t="s">
        <v>117</v>
      </c>
    </row>
    <row r="2" spans="1:10" s="36" customFormat="1" ht="15">
      <c r="A2" s="36" t="s">
        <v>71</v>
      </c>
      <c r="E2" s="34" t="s">
        <v>96</v>
      </c>
      <c r="J2" s="85" t="s">
        <v>118</v>
      </c>
    </row>
    <row r="3" spans="5:10" s="36" customFormat="1" ht="15">
      <c r="E3" s="34" t="s">
        <v>97</v>
      </c>
      <c r="J3" s="50" t="s">
        <v>119</v>
      </c>
    </row>
    <row r="4" spans="1:10" s="36" customFormat="1" ht="15">
      <c r="A4" s="50" t="s">
        <v>86</v>
      </c>
      <c r="B4" s="87"/>
      <c r="C4" s="87"/>
      <c r="D4" s="87"/>
      <c r="E4" s="34" t="s">
        <v>122</v>
      </c>
      <c r="J4" s="50" t="s">
        <v>120</v>
      </c>
    </row>
    <row r="5" spans="1:10" s="36" customFormat="1" ht="16.5">
      <c r="A5" s="50" t="s">
        <v>87</v>
      </c>
      <c r="B5" s="87"/>
      <c r="C5" s="87"/>
      <c r="D5" s="87"/>
      <c r="E5" s="34" t="s">
        <v>103</v>
      </c>
      <c r="J5" s="50" t="s">
        <v>121</v>
      </c>
    </row>
    <row r="6" spans="1:5" s="36" customFormat="1" ht="16.5">
      <c r="A6" s="50" t="s">
        <v>88</v>
      </c>
      <c r="B6" s="87"/>
      <c r="C6" s="87"/>
      <c r="D6" s="87"/>
      <c r="E6" s="34" t="s">
        <v>104</v>
      </c>
    </row>
    <row r="7" spans="3:12" ht="12.75">
      <c r="C7" s="88"/>
      <c r="D7" s="89"/>
      <c r="E7" s="90"/>
      <c r="F7" s="90"/>
      <c r="G7" s="90"/>
      <c r="H7" s="90"/>
      <c r="I7" s="90"/>
      <c r="J7" s="90"/>
      <c r="K7" s="91"/>
      <c r="L7" s="15" t="s">
        <v>35</v>
      </c>
    </row>
    <row r="8" spans="1:12" ht="12.75">
      <c r="A8" s="15" t="s">
        <v>54</v>
      </c>
      <c r="B8" s="19" t="s">
        <v>56</v>
      </c>
      <c r="C8" s="7" t="s">
        <v>14</v>
      </c>
      <c r="D8" s="7" t="s">
        <v>22</v>
      </c>
      <c r="E8" s="7" t="s">
        <v>16</v>
      </c>
      <c r="F8" s="7" t="s">
        <v>18</v>
      </c>
      <c r="G8" s="7" t="s">
        <v>18</v>
      </c>
      <c r="H8" s="7" t="s">
        <v>48</v>
      </c>
      <c r="I8" s="7" t="s">
        <v>24</v>
      </c>
      <c r="J8" s="7" t="s">
        <v>20</v>
      </c>
      <c r="K8" s="7" t="s">
        <v>116</v>
      </c>
      <c r="L8" s="16" t="s">
        <v>36</v>
      </c>
    </row>
    <row r="9" spans="1:12" ht="12.75">
      <c r="A9" s="17" t="s">
        <v>55</v>
      </c>
      <c r="B9" s="20" t="s">
        <v>57</v>
      </c>
      <c r="C9" s="4" t="s">
        <v>15</v>
      </c>
      <c r="D9" s="4" t="s">
        <v>23</v>
      </c>
      <c r="E9" s="4" t="s">
        <v>17</v>
      </c>
      <c r="F9" s="4" t="s">
        <v>50</v>
      </c>
      <c r="G9" s="4" t="s">
        <v>51</v>
      </c>
      <c r="H9" s="4" t="s">
        <v>49</v>
      </c>
      <c r="I9" s="4" t="s">
        <v>25</v>
      </c>
      <c r="J9" s="4" t="s">
        <v>19</v>
      </c>
      <c r="K9" s="4" t="s">
        <v>21</v>
      </c>
      <c r="L9" s="17" t="s">
        <v>21</v>
      </c>
    </row>
    <row r="10" spans="3:12" ht="12.75">
      <c r="C10" s="13" t="s">
        <v>29</v>
      </c>
      <c r="D10" s="13" t="s">
        <v>30</v>
      </c>
      <c r="E10" s="14" t="s">
        <v>31</v>
      </c>
      <c r="F10" s="14" t="s">
        <v>32</v>
      </c>
      <c r="G10" s="13" t="s">
        <v>34</v>
      </c>
      <c r="H10" s="13" t="s">
        <v>33</v>
      </c>
      <c r="I10" s="13" t="s">
        <v>47</v>
      </c>
      <c r="J10" s="13" t="s">
        <v>52</v>
      </c>
      <c r="K10" s="13" t="s">
        <v>115</v>
      </c>
      <c r="L10" s="13" t="s">
        <v>105</v>
      </c>
    </row>
    <row r="11" spans="3:12" ht="12.75">
      <c r="C11" s="24"/>
      <c r="D11" s="13"/>
      <c r="E11" s="14"/>
      <c r="F11" s="43" t="s">
        <v>19</v>
      </c>
      <c r="G11" s="13"/>
      <c r="H11" s="13"/>
      <c r="I11" s="13"/>
      <c r="J11" s="13"/>
      <c r="K11" s="13"/>
      <c r="L11" s="13"/>
    </row>
    <row r="12" spans="1:12" ht="15.75">
      <c r="A12" s="1" t="s">
        <v>60</v>
      </c>
      <c r="B12" s="8" t="s">
        <v>100</v>
      </c>
      <c r="C12" s="3">
        <v>56</v>
      </c>
      <c r="D12" s="3">
        <v>3</v>
      </c>
      <c r="E12" s="3">
        <v>52</v>
      </c>
      <c r="F12" s="42">
        <v>0.71</v>
      </c>
      <c r="G12" s="3">
        <v>0.1</v>
      </c>
      <c r="H12" s="3" t="s">
        <v>58</v>
      </c>
      <c r="I12" s="5">
        <v>1.41</v>
      </c>
      <c r="J12" s="3">
        <v>0.05</v>
      </c>
      <c r="K12" s="44">
        <f>C12*D12*E12*F12*G12*J12*I12*8.337/2000</f>
        <v>0.18228036808799997</v>
      </c>
      <c r="L12" s="44">
        <f>K12*8760/4160*1.3</f>
        <v>0.4989925076409</v>
      </c>
    </row>
    <row r="13" spans="1:12" ht="15.75">
      <c r="A13" s="1" t="s">
        <v>0</v>
      </c>
      <c r="B13" s="8" t="s">
        <v>101</v>
      </c>
      <c r="C13" s="3">
        <v>20</v>
      </c>
      <c r="D13" s="3">
        <v>1</v>
      </c>
      <c r="E13" s="3">
        <v>12</v>
      </c>
      <c r="F13" s="42">
        <v>0.85</v>
      </c>
      <c r="G13" s="3" t="s">
        <v>58</v>
      </c>
      <c r="H13" s="3" t="s">
        <v>58</v>
      </c>
      <c r="I13" s="3">
        <v>1.834</v>
      </c>
      <c r="J13" s="3">
        <v>0.02</v>
      </c>
      <c r="K13" s="44">
        <f>(C13*D13*E13*F13*I13*8.337/2000*J13)</f>
        <v>0.031191718320000002</v>
      </c>
      <c r="L13" s="44">
        <f>K13*8760/4160*1.3</f>
        <v>0.08538732890100001</v>
      </c>
    </row>
    <row r="14" spans="1:12" ht="15.75">
      <c r="A14" s="1" t="s">
        <v>10</v>
      </c>
      <c r="B14" s="8" t="s">
        <v>102</v>
      </c>
      <c r="C14" s="3">
        <v>56.5</v>
      </c>
      <c r="D14" s="3">
        <v>1</v>
      </c>
      <c r="E14" s="3">
        <v>52</v>
      </c>
      <c r="F14" s="42">
        <v>0.17</v>
      </c>
      <c r="G14" s="3" t="s">
        <v>58</v>
      </c>
      <c r="H14" s="3" t="s">
        <v>58</v>
      </c>
      <c r="I14" s="3">
        <v>1.18</v>
      </c>
      <c r="J14" s="3">
        <v>0.03</v>
      </c>
      <c r="K14" s="44">
        <f>(C14*D14*E14*F14*I14*8.337/2000*J14)</f>
        <v>0.073702764954</v>
      </c>
      <c r="L14" s="44">
        <f>K14*8760/4160*1.3</f>
        <v>0.201761319061575</v>
      </c>
    </row>
    <row r="15" spans="1:12" ht="15.75">
      <c r="A15" s="1" t="s">
        <v>11</v>
      </c>
      <c r="B15" s="8" t="s">
        <v>102</v>
      </c>
      <c r="C15" s="3">
        <v>53.2</v>
      </c>
      <c r="D15" s="3">
        <v>1</v>
      </c>
      <c r="E15" s="3">
        <v>52</v>
      </c>
      <c r="F15" s="38">
        <v>0.17</v>
      </c>
      <c r="G15" s="3" t="s">
        <v>58</v>
      </c>
      <c r="H15" s="3" t="s">
        <v>58</v>
      </c>
      <c r="I15" s="3">
        <v>1.18</v>
      </c>
      <c r="J15" s="3">
        <v>0.03</v>
      </c>
      <c r="K15" s="44">
        <f>(C15*D15*E15*F15*I15*8.337/2000*J15)</f>
        <v>0.0693980016912</v>
      </c>
      <c r="L15" s="44">
        <f>K15*8760/4160*1.3</f>
        <v>0.18997702962966</v>
      </c>
    </row>
    <row r="16" spans="1:10" ht="15.75">
      <c r="A16" s="1" t="s">
        <v>37</v>
      </c>
      <c r="B16" s="18" t="s">
        <v>99</v>
      </c>
      <c r="C16" s="3"/>
      <c r="D16" s="3"/>
      <c r="E16" s="3"/>
      <c r="G16" s="3"/>
      <c r="H16" s="3"/>
      <c r="I16" s="3"/>
      <c r="J16" s="3"/>
    </row>
    <row r="17" spans="1:10" ht="12.75">
      <c r="A17" s="2" t="s">
        <v>38</v>
      </c>
      <c r="B17" s="18"/>
      <c r="C17" s="3">
        <v>145</v>
      </c>
      <c r="D17" s="3">
        <v>2</v>
      </c>
      <c r="E17" s="3"/>
      <c r="F17" s="3"/>
      <c r="G17" s="3"/>
      <c r="H17" s="3"/>
      <c r="I17" s="3"/>
      <c r="J17" s="3"/>
    </row>
    <row r="18" spans="1:10" ht="12.75">
      <c r="A18" s="2" t="s">
        <v>39</v>
      </c>
      <c r="B18" s="18"/>
      <c r="C18" s="3">
        <v>145</v>
      </c>
      <c r="D18" s="3">
        <v>2</v>
      </c>
      <c r="E18" s="3"/>
      <c r="F18" s="3"/>
      <c r="G18" s="3"/>
      <c r="H18" s="3"/>
      <c r="I18" s="3"/>
      <c r="J18" s="3"/>
    </row>
    <row r="19" spans="1:10" ht="12.75">
      <c r="A19" s="2" t="s">
        <v>40</v>
      </c>
      <c r="B19" s="18"/>
      <c r="C19" s="3">
        <v>145</v>
      </c>
      <c r="D19" s="3">
        <v>3</v>
      </c>
      <c r="E19" s="3"/>
      <c r="F19" s="3"/>
      <c r="G19" s="3"/>
      <c r="H19" s="3"/>
      <c r="I19" s="3"/>
      <c r="J19" s="3"/>
    </row>
    <row r="20" spans="1:10" ht="12.75">
      <c r="A20" s="2" t="s">
        <v>41</v>
      </c>
      <c r="B20" s="18"/>
      <c r="C20" s="3" t="s">
        <v>58</v>
      </c>
      <c r="D20" s="3">
        <v>0</v>
      </c>
      <c r="E20" s="3"/>
      <c r="F20" s="3"/>
      <c r="G20" s="3"/>
      <c r="H20" s="3"/>
      <c r="I20" s="3"/>
      <c r="J20" s="3"/>
    </row>
    <row r="21" spans="1:10" ht="12.75">
      <c r="A21" s="2" t="s">
        <v>42</v>
      </c>
      <c r="B21" s="18"/>
      <c r="C21" s="3">
        <v>85</v>
      </c>
      <c r="D21" s="3">
        <v>1</v>
      </c>
      <c r="E21" s="3"/>
      <c r="F21" s="3"/>
      <c r="G21" s="3"/>
      <c r="H21" s="3"/>
      <c r="I21" s="3"/>
      <c r="J21" s="3"/>
    </row>
    <row r="22" spans="1:10" ht="12.75">
      <c r="A22" s="2" t="s">
        <v>43</v>
      </c>
      <c r="B22" s="18"/>
      <c r="C22" s="3">
        <v>85</v>
      </c>
      <c r="D22" s="3">
        <v>1</v>
      </c>
      <c r="E22" s="3"/>
      <c r="F22" s="3"/>
      <c r="G22" s="3"/>
      <c r="H22" s="3"/>
      <c r="I22" s="3"/>
      <c r="J22" s="3"/>
    </row>
    <row r="23" spans="1:10" ht="12.75">
      <c r="A23" s="2" t="s">
        <v>44</v>
      </c>
      <c r="B23" s="18"/>
      <c r="C23" s="3" t="s">
        <v>58</v>
      </c>
      <c r="D23" s="3">
        <v>0</v>
      </c>
      <c r="E23" s="3"/>
      <c r="F23" s="3"/>
      <c r="G23" s="3"/>
      <c r="H23" s="3"/>
      <c r="I23" s="3"/>
      <c r="J23" s="3"/>
    </row>
    <row r="24" spans="1:10" ht="12.75">
      <c r="A24" s="2" t="s">
        <v>45</v>
      </c>
      <c r="B24" s="18"/>
      <c r="C24" s="3">
        <v>75</v>
      </c>
      <c r="D24" s="3">
        <v>2</v>
      </c>
      <c r="E24" s="3"/>
      <c r="G24" s="3"/>
      <c r="H24" s="3"/>
      <c r="I24" s="3"/>
      <c r="J24" s="3"/>
    </row>
    <row r="25" spans="1:10" ht="12.75">
      <c r="A25" s="2"/>
      <c r="B25" s="18"/>
      <c r="C25" s="3"/>
      <c r="D25" s="3"/>
      <c r="E25" s="3"/>
      <c r="F25" s="41" t="s">
        <v>53</v>
      </c>
      <c r="G25" s="3"/>
      <c r="H25" s="3"/>
      <c r="I25" s="3"/>
      <c r="J25" s="3"/>
    </row>
    <row r="26" spans="1:12" ht="12.75">
      <c r="A26" s="2" t="s">
        <v>46</v>
      </c>
      <c r="B26" s="8"/>
      <c r="C26" s="3">
        <v>1335</v>
      </c>
      <c r="D26" s="3">
        <v>11</v>
      </c>
      <c r="E26" s="3">
        <v>1</v>
      </c>
      <c r="F26" s="38">
        <v>5</v>
      </c>
      <c r="G26" s="3" t="s">
        <v>58</v>
      </c>
      <c r="H26" s="3" t="s">
        <v>58</v>
      </c>
      <c r="I26" s="3" t="s">
        <v>58</v>
      </c>
      <c r="J26" s="3">
        <v>0.03</v>
      </c>
      <c r="K26" s="44">
        <f>C26*F26/16/2000*J26</f>
        <v>0.0062578124999999995</v>
      </c>
      <c r="L26" s="44">
        <f>K26*8760/4160*1.3</f>
        <v>0.01713076171875</v>
      </c>
    </row>
    <row r="27" spans="1:12" ht="12.75">
      <c r="A27" s="2"/>
      <c r="B27" s="8"/>
      <c r="C27" s="3"/>
      <c r="D27" s="3"/>
      <c r="E27" s="3"/>
      <c r="F27" s="41" t="s">
        <v>53</v>
      </c>
      <c r="G27" s="3"/>
      <c r="H27" s="3"/>
      <c r="I27" s="3"/>
      <c r="J27" s="3"/>
      <c r="K27" s="45"/>
      <c r="L27" s="45"/>
    </row>
    <row r="28" spans="1:12" ht="15.75">
      <c r="A28" s="1" t="s">
        <v>7</v>
      </c>
      <c r="B28" s="8" t="s">
        <v>99</v>
      </c>
      <c r="C28" s="3">
        <v>145</v>
      </c>
      <c r="D28" s="3">
        <v>1</v>
      </c>
      <c r="E28" s="3">
        <v>1</v>
      </c>
      <c r="F28" s="42">
        <v>12</v>
      </c>
      <c r="G28" s="3" t="s">
        <v>58</v>
      </c>
      <c r="H28" s="3" t="s">
        <v>58</v>
      </c>
      <c r="I28" s="3" t="s">
        <v>58</v>
      </c>
      <c r="J28" s="3">
        <v>0.03</v>
      </c>
      <c r="K28" s="44">
        <f>C28*F28/16/2000*J28</f>
        <v>0.0016312499999999999</v>
      </c>
      <c r="L28" s="44">
        <f>K28*8760/4160*1.3</f>
        <v>0.004465546875</v>
      </c>
    </row>
    <row r="29" spans="1:12" ht="15.75">
      <c r="A29" s="1" t="s">
        <v>1</v>
      </c>
      <c r="B29" s="8" t="s">
        <v>102</v>
      </c>
      <c r="C29" s="3">
        <v>85</v>
      </c>
      <c r="D29" s="3">
        <v>2</v>
      </c>
      <c r="E29" s="3">
        <v>2</v>
      </c>
      <c r="F29" s="42">
        <v>12</v>
      </c>
      <c r="G29" s="3" t="s">
        <v>58</v>
      </c>
      <c r="H29" s="3" t="s">
        <v>58</v>
      </c>
      <c r="I29" s="3">
        <v>1.18</v>
      </c>
      <c r="J29" s="3">
        <v>0.03</v>
      </c>
      <c r="K29" s="44">
        <f>D29*C29*F29/128*I29*8.337*E29/2000*J29</f>
        <v>0.0047036311875</v>
      </c>
      <c r="L29" s="44">
        <f>K29*8760/4160*1.3</f>
        <v>0.012876190375781249</v>
      </c>
    </row>
    <row r="30" spans="1:12" ht="15.75">
      <c r="A30" s="1" t="s">
        <v>2</v>
      </c>
      <c r="B30" s="8" t="s">
        <v>99</v>
      </c>
      <c r="C30" s="3">
        <v>140</v>
      </c>
      <c r="D30" s="3">
        <v>1</v>
      </c>
      <c r="E30" s="3">
        <v>12</v>
      </c>
      <c r="F30" s="42">
        <v>4</v>
      </c>
      <c r="G30" s="3" t="s">
        <v>58</v>
      </c>
      <c r="H30" s="3" t="s">
        <v>58</v>
      </c>
      <c r="I30" s="3" t="s">
        <v>58</v>
      </c>
      <c r="J30" s="3">
        <v>0.03</v>
      </c>
      <c r="K30" s="44">
        <f>C30*E30*F30/16/2000*J30</f>
        <v>0.006299999999999999</v>
      </c>
      <c r="L30" s="44">
        <f>K30*8760/4160*1.3</f>
        <v>0.017246249999999998</v>
      </c>
    </row>
    <row r="31" spans="1:12" ht="15.75">
      <c r="A31" s="1" t="s">
        <v>3</v>
      </c>
      <c r="B31" s="8" t="s">
        <v>99</v>
      </c>
      <c r="C31" s="3">
        <v>140</v>
      </c>
      <c r="D31" s="3">
        <v>1</v>
      </c>
      <c r="E31" s="3">
        <v>12</v>
      </c>
      <c r="F31" s="42">
        <v>2</v>
      </c>
      <c r="G31" s="3" t="s">
        <v>58</v>
      </c>
      <c r="H31" s="3" t="s">
        <v>58</v>
      </c>
      <c r="I31" s="3" t="s">
        <v>58</v>
      </c>
      <c r="J31" s="3">
        <v>0.03</v>
      </c>
      <c r="K31" s="44">
        <f>C31*E31*F31/16/2000*J31</f>
        <v>0.0031499999999999996</v>
      </c>
      <c r="L31" s="44">
        <f>K31*8760/4160*1.3</f>
        <v>0.008623124999999999</v>
      </c>
    </row>
    <row r="32" spans="1:12" ht="15.75">
      <c r="A32" s="1" t="s">
        <v>4</v>
      </c>
      <c r="B32" s="8" t="s">
        <v>99</v>
      </c>
      <c r="C32" s="3">
        <v>140</v>
      </c>
      <c r="D32" s="3">
        <v>1</v>
      </c>
      <c r="E32" s="3">
        <v>12</v>
      </c>
      <c r="F32" s="38">
        <v>4</v>
      </c>
      <c r="G32" s="3" t="s">
        <v>58</v>
      </c>
      <c r="H32" s="3" t="s">
        <v>58</v>
      </c>
      <c r="I32" s="3" t="s">
        <v>58</v>
      </c>
      <c r="J32" s="3">
        <v>0.02</v>
      </c>
      <c r="K32" s="44">
        <f>C32*E32*F32/16/2000*J32</f>
        <v>0.0042</v>
      </c>
      <c r="L32" s="44">
        <f>K32*8760/4160*1.3</f>
        <v>0.011497499999999997</v>
      </c>
    </row>
    <row r="33" spans="3:10" ht="12.75">
      <c r="C33" s="50"/>
      <c r="D33" s="50"/>
      <c r="E33" s="5"/>
      <c r="F33" s="3"/>
      <c r="G33" s="3"/>
      <c r="H33" s="3"/>
      <c r="I33" s="3"/>
      <c r="J33" s="3"/>
    </row>
    <row r="34" spans="3:16" ht="12.75">
      <c r="C34" s="50"/>
      <c r="D34" s="50"/>
      <c r="E34" s="50"/>
      <c r="J34" s="3"/>
      <c r="L34" s="50"/>
      <c r="M34" s="50"/>
      <c r="N34" s="50"/>
      <c r="O34" s="50"/>
      <c r="P34" s="50"/>
    </row>
    <row r="35" spans="3:16" ht="12.75">
      <c r="C35" s="50"/>
      <c r="D35" s="50"/>
      <c r="E35" s="50"/>
      <c r="J35" s="3"/>
      <c r="L35" s="50"/>
      <c r="M35" s="50"/>
      <c r="N35" s="50"/>
      <c r="O35" s="50"/>
      <c r="P35" s="50"/>
    </row>
    <row r="36" spans="3:16" ht="12.75">
      <c r="C36" s="50"/>
      <c r="D36" s="50"/>
      <c r="E36" s="50"/>
      <c r="J36" s="3"/>
      <c r="L36" s="50"/>
      <c r="M36" s="50"/>
      <c r="N36" s="50"/>
      <c r="O36" s="50"/>
      <c r="P36" s="50"/>
    </row>
    <row r="37" spans="3:16" ht="12.75">
      <c r="C37" s="50"/>
      <c r="D37" s="50"/>
      <c r="E37" s="50"/>
      <c r="J37" s="3"/>
      <c r="L37" s="50"/>
      <c r="M37" s="50"/>
      <c r="N37" s="50"/>
      <c r="O37" s="50"/>
      <c r="P37" s="50"/>
    </row>
    <row r="38" spans="3:16" ht="12.75">
      <c r="C38" s="50"/>
      <c r="D38" s="50"/>
      <c r="E38" s="50"/>
      <c r="J38" s="3"/>
      <c r="L38" s="50"/>
      <c r="M38" s="50"/>
      <c r="N38" s="50"/>
      <c r="O38" s="50"/>
      <c r="P38" s="50"/>
    </row>
    <row r="39" ht="12.75">
      <c r="J39" s="3"/>
    </row>
    <row r="40" spans="2:8" ht="12.75">
      <c r="B40" s="50"/>
      <c r="C40" s="50"/>
      <c r="D40" s="50"/>
      <c r="E40" s="50"/>
      <c r="F40" s="50"/>
      <c r="G40" s="50"/>
      <c r="H40" s="50"/>
    </row>
    <row r="41" spans="2:8" ht="12.75">
      <c r="B41" s="50"/>
      <c r="C41" s="50"/>
      <c r="D41" s="50"/>
      <c r="E41" s="50"/>
      <c r="F41" s="50"/>
      <c r="G41" s="50"/>
      <c r="H41" s="50"/>
    </row>
    <row r="42" spans="2:10" ht="12.75">
      <c r="B42" s="50"/>
      <c r="C42" s="50"/>
      <c r="D42" s="50"/>
      <c r="E42" s="50"/>
      <c r="F42" s="50"/>
      <c r="G42" s="50"/>
      <c r="H42" s="50"/>
      <c r="J42" s="3"/>
    </row>
    <row r="43" spans="2:10" ht="12.75">
      <c r="B43" s="50"/>
      <c r="C43" s="50"/>
      <c r="D43" s="50"/>
      <c r="E43" s="50"/>
      <c r="F43" s="50"/>
      <c r="G43" s="50"/>
      <c r="H43" s="50"/>
      <c r="J43" s="3"/>
    </row>
    <row r="44" spans="2:10" ht="12.75">
      <c r="B44" s="50"/>
      <c r="C44" s="50"/>
      <c r="D44" s="50"/>
      <c r="E44" s="50"/>
      <c r="F44" s="50"/>
      <c r="G44" s="50"/>
      <c r="H44" s="50"/>
      <c r="J44" s="3"/>
    </row>
    <row r="45" spans="1:10" ht="12.75">
      <c r="A45" s="50"/>
      <c r="B45" s="50"/>
      <c r="C45" s="50"/>
      <c r="D45" s="50"/>
      <c r="E45" s="50"/>
      <c r="F45" s="50"/>
      <c r="G45" s="50"/>
      <c r="H45" s="50"/>
      <c r="J45" s="3"/>
    </row>
    <row r="46" spans="2:10" ht="12.75">
      <c r="B46" s="50"/>
      <c r="C46" s="50"/>
      <c r="D46" s="50"/>
      <c r="J46" s="3"/>
    </row>
    <row r="47" spans="2:10" ht="12.75">
      <c r="B47" s="50"/>
      <c r="C47" s="50"/>
      <c r="D47" s="50"/>
      <c r="J47" s="3"/>
    </row>
    <row r="48" spans="2:10" ht="12.75">
      <c r="B48" s="50"/>
      <c r="C48" s="50"/>
      <c r="D48" s="50"/>
      <c r="J48" s="3"/>
    </row>
  </sheetData>
  <mergeCells count="1">
    <mergeCell ref="C7:K7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75" zoomScaleNormal="75" workbookViewId="0" topLeftCell="A1">
      <selection activeCell="E30" sqref="E30"/>
    </sheetView>
  </sheetViews>
  <sheetFormatPr defaultColWidth="9.140625" defaultRowHeight="12.75"/>
  <cols>
    <col min="1" max="1" width="30.421875" style="0" customWidth="1"/>
    <col min="2" max="2" width="15.28125" style="0" customWidth="1"/>
    <col min="5" max="5" width="12.57421875" style="0" customWidth="1"/>
    <col min="6" max="6" width="13.140625" style="0" customWidth="1"/>
    <col min="7" max="7" width="13.00390625" style="0" customWidth="1"/>
    <col min="10" max="10" width="24.28125" style="0" customWidth="1"/>
    <col min="11" max="11" width="26.8515625" style="0" customWidth="1"/>
  </cols>
  <sheetData>
    <row r="1" ht="15">
      <c r="A1" s="36" t="s">
        <v>69</v>
      </c>
    </row>
    <row r="2" ht="15">
      <c r="A2" s="36" t="s">
        <v>72</v>
      </c>
    </row>
    <row r="3" ht="15">
      <c r="A3" s="36"/>
    </row>
    <row r="5" spans="3:11" ht="12.75">
      <c r="C5" s="10"/>
      <c r="D5" s="11"/>
      <c r="E5" s="11"/>
      <c r="F5" s="11"/>
      <c r="G5" s="11"/>
      <c r="H5" s="11"/>
      <c r="I5" s="11"/>
      <c r="J5" s="12"/>
      <c r="K5" s="15" t="s">
        <v>35</v>
      </c>
    </row>
    <row r="6" spans="1:11" ht="12.75">
      <c r="A6" s="15" t="s">
        <v>54</v>
      </c>
      <c r="B6" s="19" t="s">
        <v>56</v>
      </c>
      <c r="C6" s="7" t="s">
        <v>14</v>
      </c>
      <c r="D6" s="7" t="s">
        <v>22</v>
      </c>
      <c r="E6" s="7" t="s">
        <v>16</v>
      </c>
      <c r="F6" s="7" t="s">
        <v>18</v>
      </c>
      <c r="G6" s="7" t="s">
        <v>18</v>
      </c>
      <c r="H6" s="7" t="s">
        <v>48</v>
      </c>
      <c r="I6" s="7" t="s">
        <v>24</v>
      </c>
      <c r="J6" s="7" t="s">
        <v>116</v>
      </c>
      <c r="K6" s="16" t="s">
        <v>36</v>
      </c>
    </row>
    <row r="7" spans="1:11" ht="12.75">
      <c r="A7" s="17" t="s">
        <v>55</v>
      </c>
      <c r="B7" s="20" t="s">
        <v>57</v>
      </c>
      <c r="C7" s="4" t="s">
        <v>15</v>
      </c>
      <c r="D7" s="4" t="s">
        <v>23</v>
      </c>
      <c r="E7" s="4" t="s">
        <v>17</v>
      </c>
      <c r="F7" s="4" t="s">
        <v>59</v>
      </c>
      <c r="G7" s="4" t="s">
        <v>51</v>
      </c>
      <c r="H7" s="4" t="s">
        <v>49</v>
      </c>
      <c r="I7" s="4" t="s">
        <v>25</v>
      </c>
      <c r="J7" s="4" t="s">
        <v>21</v>
      </c>
      <c r="K7" s="17" t="s">
        <v>21</v>
      </c>
    </row>
    <row r="8" spans="1:11" ht="12.75">
      <c r="A8" s="25"/>
      <c r="B8" s="26"/>
      <c r="C8" s="27" t="s">
        <v>29</v>
      </c>
      <c r="D8" s="27" t="s">
        <v>30</v>
      </c>
      <c r="E8" s="27" t="s">
        <v>31</v>
      </c>
      <c r="F8" s="27" t="s">
        <v>32</v>
      </c>
      <c r="G8" s="27" t="s">
        <v>34</v>
      </c>
      <c r="H8" s="27" t="s">
        <v>33</v>
      </c>
      <c r="I8" s="27" t="s">
        <v>47</v>
      </c>
      <c r="J8" s="27" t="s">
        <v>114</v>
      </c>
      <c r="K8" s="13" t="s">
        <v>113</v>
      </c>
    </row>
    <row r="9" spans="1:11" ht="12.75">
      <c r="A9" s="25"/>
      <c r="B9" s="26"/>
      <c r="C9" s="25"/>
      <c r="D9" s="25"/>
      <c r="E9" s="25"/>
      <c r="F9" s="25"/>
      <c r="G9" s="25"/>
      <c r="H9" s="25"/>
      <c r="I9" s="25"/>
      <c r="J9" s="25"/>
      <c r="K9" s="25"/>
    </row>
    <row r="10" spans="1:11" ht="15.75">
      <c r="A10" s="1" t="s">
        <v>9</v>
      </c>
      <c r="B10" s="8" t="s">
        <v>106</v>
      </c>
      <c r="C10" s="3">
        <v>145</v>
      </c>
      <c r="D10" s="3">
        <v>2</v>
      </c>
      <c r="E10" s="6">
        <v>2</v>
      </c>
      <c r="F10" s="22">
        <v>0.11</v>
      </c>
      <c r="G10" s="3">
        <v>0.65</v>
      </c>
      <c r="H10" s="3">
        <v>12.9</v>
      </c>
      <c r="I10" s="3" t="s">
        <v>58</v>
      </c>
      <c r="J10" s="44">
        <f>D10*C10*E10*F10*G10*H10/2000</f>
        <v>0.2674815</v>
      </c>
      <c r="K10" s="44">
        <f>J10*8760/4160*1.3</f>
        <v>0.73223060625</v>
      </c>
    </row>
    <row r="11" spans="10:11" ht="12.75">
      <c r="J11" s="44"/>
      <c r="K11" s="44"/>
    </row>
    <row r="12" spans="1:11" ht="15.75">
      <c r="A12" s="1" t="s">
        <v>12</v>
      </c>
      <c r="B12" s="8" t="s">
        <v>100</v>
      </c>
      <c r="C12" s="3">
        <v>56.5</v>
      </c>
      <c r="D12" s="3">
        <v>1</v>
      </c>
      <c r="E12" s="3">
        <v>12</v>
      </c>
      <c r="F12" s="3">
        <v>0.71</v>
      </c>
      <c r="G12" s="3" t="s">
        <v>58</v>
      </c>
      <c r="H12" s="3" t="s">
        <v>58</v>
      </c>
      <c r="I12" s="3">
        <v>1.41</v>
      </c>
      <c r="J12" s="44">
        <f>C12*F12*E12*I12*8.337/2000</f>
        <v>2.8293518672999993</v>
      </c>
      <c r="K12" s="44">
        <f>J12*8760/4160*1.3</f>
        <v>7.745350736733747</v>
      </c>
    </row>
    <row r="13" spans="10:11" ht="12.75">
      <c r="J13" s="44"/>
      <c r="K13" s="44"/>
    </row>
    <row r="14" spans="1:11" ht="15.75">
      <c r="A14" s="1" t="s">
        <v>13</v>
      </c>
      <c r="B14" s="8" t="s">
        <v>100</v>
      </c>
      <c r="C14" s="3">
        <v>52</v>
      </c>
      <c r="D14" s="3">
        <v>1</v>
      </c>
      <c r="E14" s="3">
        <v>6</v>
      </c>
      <c r="F14" s="3">
        <v>0.71</v>
      </c>
      <c r="G14" s="3">
        <v>0.5</v>
      </c>
      <c r="H14" s="3" t="s">
        <v>58</v>
      </c>
      <c r="I14" s="3">
        <v>1.41</v>
      </c>
      <c r="J14" s="44">
        <f>C14*G14*F14*E14*I14*8.337/2000</f>
        <v>0.6510013146</v>
      </c>
      <c r="K14" s="44">
        <f>J14*8760/4160*1.3</f>
        <v>1.7821160987175</v>
      </c>
    </row>
    <row r="15" spans="2:11" ht="12.75">
      <c r="B15" s="8"/>
      <c r="C15" s="3"/>
      <c r="D15" s="3"/>
      <c r="E15" s="3"/>
      <c r="F15" s="3"/>
      <c r="G15" s="3"/>
      <c r="H15" s="3"/>
      <c r="I15" s="3"/>
      <c r="J15" s="44"/>
      <c r="K15" s="44"/>
    </row>
    <row r="16" spans="1:11" ht="15.75">
      <c r="A16" s="1" t="s">
        <v>8</v>
      </c>
      <c r="B16" s="8" t="s">
        <v>100</v>
      </c>
      <c r="C16" s="3">
        <v>52</v>
      </c>
      <c r="D16" s="3">
        <v>1</v>
      </c>
      <c r="E16" s="3">
        <v>6</v>
      </c>
      <c r="F16" s="3">
        <v>0.71</v>
      </c>
      <c r="G16" s="3" t="s">
        <v>58</v>
      </c>
      <c r="H16" s="3" t="s">
        <v>58</v>
      </c>
      <c r="I16" s="3">
        <v>1.41</v>
      </c>
      <c r="J16" s="44">
        <f>C16*F16*E16*I16*8.337/2000</f>
        <v>1.3020026292</v>
      </c>
      <c r="K16" s="44">
        <f>J16*8760/4160*1.3</f>
        <v>3.564232197435</v>
      </c>
    </row>
    <row r="17" spans="10:11" ht="12.75">
      <c r="J17" s="44"/>
      <c r="K17" s="44"/>
    </row>
    <row r="18" spans="1:11" ht="15.75">
      <c r="A18" s="1" t="s">
        <v>5</v>
      </c>
      <c r="B18" s="8" t="s">
        <v>107</v>
      </c>
      <c r="C18" s="3">
        <v>45</v>
      </c>
      <c r="D18" s="3">
        <v>1</v>
      </c>
      <c r="E18" s="3">
        <v>6</v>
      </c>
      <c r="F18" s="3">
        <v>0.65</v>
      </c>
      <c r="G18" s="3">
        <v>0.1</v>
      </c>
      <c r="H18" s="3">
        <v>12.9</v>
      </c>
      <c r="I18" s="3" t="s">
        <v>58</v>
      </c>
      <c r="J18" s="44">
        <f>D18*C18*E18*F18*G18*H18/2000</f>
        <v>0.1131975</v>
      </c>
      <c r="K18" s="44">
        <f>J18*8760/4160*1.3</f>
        <v>0.30987815625000004</v>
      </c>
    </row>
    <row r="19" spans="10:11" ht="12.75">
      <c r="J19" s="44"/>
      <c r="K19" s="44"/>
    </row>
    <row r="20" spans="1:11" ht="15.75">
      <c r="A20" s="1" t="s">
        <v>6</v>
      </c>
      <c r="B20" s="8" t="s">
        <v>108</v>
      </c>
      <c r="C20" s="3">
        <v>145</v>
      </c>
      <c r="D20" s="3">
        <v>3</v>
      </c>
      <c r="E20" s="3">
        <v>1</v>
      </c>
      <c r="F20" s="3" t="s">
        <v>58</v>
      </c>
      <c r="G20" s="3">
        <v>0.1</v>
      </c>
      <c r="H20" s="3">
        <v>12.9</v>
      </c>
      <c r="I20" s="3" t="s">
        <v>58</v>
      </c>
      <c r="J20" s="44">
        <f>C20*D20*E20*G20*H20/2000</f>
        <v>0.28057499999999996</v>
      </c>
      <c r="K20" s="44">
        <f>J20*8760/4160*1.3</f>
        <v>0.7680740624999999</v>
      </c>
    </row>
    <row r="21" spans="2:11" ht="12.75">
      <c r="B21" s="8"/>
      <c r="C21" s="3"/>
      <c r="D21" s="3"/>
      <c r="E21" s="3"/>
      <c r="F21" s="3"/>
      <c r="G21" s="3"/>
      <c r="H21" s="3"/>
      <c r="I21" s="3"/>
      <c r="J21" s="44"/>
      <c r="K21" s="44"/>
    </row>
    <row r="22" spans="1:11" ht="15.75">
      <c r="A22" s="1" t="s">
        <v>26</v>
      </c>
      <c r="B22" s="8" t="s">
        <v>109</v>
      </c>
      <c r="C22" s="3"/>
      <c r="D22" s="3"/>
      <c r="E22" s="3"/>
      <c r="F22" s="21"/>
      <c r="G22" s="3"/>
      <c r="H22" s="3"/>
      <c r="I22" s="3"/>
      <c r="J22" s="44"/>
      <c r="K22" s="44"/>
    </row>
    <row r="23" spans="1:11" ht="12.75">
      <c r="A23" s="2" t="s">
        <v>28</v>
      </c>
      <c r="B23" s="9"/>
      <c r="C23" s="3">
        <v>52</v>
      </c>
      <c r="D23" s="3">
        <v>1</v>
      </c>
      <c r="E23" s="3">
        <v>6</v>
      </c>
      <c r="F23" s="3">
        <v>0.71</v>
      </c>
      <c r="G23" s="3">
        <v>0.5</v>
      </c>
      <c r="H23" s="3" t="s">
        <v>58</v>
      </c>
      <c r="I23" s="3">
        <v>1.41</v>
      </c>
      <c r="J23" s="44">
        <f>C23*G23*F23*E23*I23*8.337/2000</f>
        <v>0.6510013146</v>
      </c>
      <c r="K23" s="44">
        <f>J23*8760/4160*1.3</f>
        <v>1.7821160987175</v>
      </c>
    </row>
    <row r="24" spans="1:11" ht="12.75">
      <c r="A24" t="s">
        <v>27</v>
      </c>
      <c r="B24" s="9"/>
      <c r="C24" s="3">
        <v>52</v>
      </c>
      <c r="D24" s="3">
        <v>1</v>
      </c>
      <c r="E24" s="3">
        <v>6</v>
      </c>
      <c r="F24" s="23">
        <v>0.65</v>
      </c>
      <c r="G24" s="3">
        <v>0.25</v>
      </c>
      <c r="H24" s="3">
        <v>12.9</v>
      </c>
      <c r="I24" s="3" t="s">
        <v>58</v>
      </c>
      <c r="J24" s="44">
        <f>D24*C24*E24*F24*G24*H24/2000</f>
        <v>0.32701500000000006</v>
      </c>
      <c r="K24" s="44">
        <f>J24*8760/4160*1.3</f>
        <v>0.8952035625000003</v>
      </c>
    </row>
    <row r="26" spans="1:3" ht="12.75">
      <c r="A26" s="64" t="s">
        <v>98</v>
      </c>
      <c r="B26" s="53"/>
      <c r="C26" s="54"/>
    </row>
    <row r="27" spans="1:3" ht="12.75">
      <c r="A27" s="65" t="s">
        <v>96</v>
      </c>
      <c r="B27" s="34"/>
      <c r="C27" s="66"/>
    </row>
    <row r="28" spans="1:3" ht="12.75">
      <c r="A28" s="65" t="s">
        <v>97</v>
      </c>
      <c r="B28" s="34"/>
      <c r="C28" s="66"/>
    </row>
    <row r="29" spans="1:5" ht="12.75">
      <c r="A29" s="65" t="s">
        <v>122</v>
      </c>
      <c r="B29" s="34"/>
      <c r="C29" s="66"/>
      <c r="D29" s="50"/>
      <c r="E29" s="50"/>
    </row>
    <row r="30" spans="1:5" ht="15.75">
      <c r="A30" s="65" t="s">
        <v>103</v>
      </c>
      <c r="B30" s="34"/>
      <c r="C30" s="66"/>
      <c r="D30" s="50"/>
      <c r="E30" s="50"/>
    </row>
    <row r="31" spans="1:5" ht="15.75">
      <c r="A31" s="67" t="s">
        <v>104</v>
      </c>
      <c r="B31" s="68"/>
      <c r="C31" s="69"/>
      <c r="D31" s="50"/>
      <c r="E31" s="50"/>
    </row>
    <row r="32" spans="4:5" ht="12.75">
      <c r="D32" s="50"/>
      <c r="E32" s="50"/>
    </row>
    <row r="33" spans="1:5" ht="12.75">
      <c r="A33" t="s">
        <v>86</v>
      </c>
      <c r="B33" t="s">
        <v>87</v>
      </c>
      <c r="D33" s="50"/>
      <c r="E33" s="50"/>
    </row>
    <row r="34" spans="1:5" ht="12.75">
      <c r="A34" s="34"/>
      <c r="B34" t="s">
        <v>88</v>
      </c>
      <c r="C34" s="50"/>
      <c r="D34" s="50"/>
      <c r="E34" s="50"/>
    </row>
  </sheetData>
  <printOptions/>
  <pageMargins left="0.75" right="0.75" top="1" bottom="1" header="0.5" footer="0.5"/>
  <pageSetup fitToHeight="1" fitToWidth="1" horizontalDpi="600" verticalDpi="600" orientation="landscape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5" zoomScaleNormal="75" workbookViewId="0" topLeftCell="A13">
      <selection activeCell="E41" sqref="E41"/>
    </sheetView>
  </sheetViews>
  <sheetFormatPr defaultColWidth="9.140625" defaultRowHeight="12.75"/>
  <cols>
    <col min="1" max="1" width="15.28125" style="0" customWidth="1"/>
    <col min="2" max="2" width="10.28125" style="0" customWidth="1"/>
    <col min="3" max="3" width="9.57421875" style="0" customWidth="1"/>
    <col min="10" max="10" width="13.421875" style="0" customWidth="1"/>
    <col min="11" max="11" width="14.28125" style="0" customWidth="1"/>
  </cols>
  <sheetData>
    <row r="1" ht="15">
      <c r="A1" s="36" t="s">
        <v>69</v>
      </c>
    </row>
    <row r="2" ht="15">
      <c r="A2" s="36" t="s">
        <v>70</v>
      </c>
    </row>
    <row r="3" ht="15">
      <c r="A3" s="36"/>
    </row>
    <row r="5" spans="1:12" ht="12.75">
      <c r="A5" s="28" t="s">
        <v>56</v>
      </c>
      <c r="B5" s="29"/>
      <c r="C5" s="29"/>
      <c r="D5" s="29"/>
      <c r="E5" s="29" t="s">
        <v>61</v>
      </c>
      <c r="F5" s="29"/>
      <c r="G5" s="29"/>
      <c r="H5" s="29"/>
      <c r="I5" s="29"/>
      <c r="J5" s="39" t="s">
        <v>67</v>
      </c>
      <c r="K5" s="46" t="s">
        <v>68</v>
      </c>
      <c r="L5" s="26"/>
    </row>
    <row r="6" spans="1:12" ht="12.75">
      <c r="A6" s="84" t="s">
        <v>57</v>
      </c>
      <c r="B6" s="31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7">
        <v>8</v>
      </c>
      <c r="J6" s="40" t="s">
        <v>21</v>
      </c>
      <c r="K6" s="47" t="s">
        <v>21</v>
      </c>
      <c r="L6" s="26"/>
    </row>
    <row r="7" spans="1:12" ht="15.75">
      <c r="A7" s="34" t="s">
        <v>110</v>
      </c>
      <c r="B7" s="23">
        <v>0.7322</v>
      </c>
      <c r="C7" s="23">
        <v>0.0045</v>
      </c>
      <c r="D7" s="23">
        <v>0.7681</v>
      </c>
      <c r="E7" s="23">
        <v>0.0115</v>
      </c>
      <c r="F7" s="25">
        <v>0.0129</v>
      </c>
      <c r="G7" s="25"/>
      <c r="H7" s="25">
        <v>0.19</v>
      </c>
      <c r="I7" s="25">
        <v>3.5642</v>
      </c>
      <c r="J7" s="21">
        <v>18.7807</v>
      </c>
      <c r="K7" s="9">
        <v>25</v>
      </c>
      <c r="L7" s="23"/>
    </row>
    <row r="8" spans="1:12" ht="12.75">
      <c r="A8" s="34"/>
      <c r="B8" s="23">
        <v>0.0171</v>
      </c>
      <c r="C8" s="23"/>
      <c r="D8" s="23"/>
      <c r="E8" s="23">
        <v>0.0086</v>
      </c>
      <c r="F8" s="25"/>
      <c r="G8" s="25"/>
      <c r="H8" s="25">
        <v>0.3099</v>
      </c>
      <c r="I8" s="25">
        <v>2.6773</v>
      </c>
      <c r="J8" s="21"/>
      <c r="K8" s="9"/>
      <c r="L8" s="3"/>
    </row>
    <row r="9" spans="1:12" ht="12.75">
      <c r="A9" s="34"/>
      <c r="B9" s="23"/>
      <c r="C9" s="23"/>
      <c r="D9" s="23"/>
      <c r="E9" s="23">
        <v>0.2</v>
      </c>
      <c r="F9" s="25"/>
      <c r="G9" s="25"/>
      <c r="H9" s="25"/>
      <c r="I9" s="25">
        <v>1.7821</v>
      </c>
      <c r="J9" s="21"/>
      <c r="K9" s="9"/>
      <c r="L9" s="3"/>
    </row>
    <row r="10" spans="1:12" ht="12.75">
      <c r="A10" s="34"/>
      <c r="B10" s="23"/>
      <c r="C10" s="23"/>
      <c r="D10" s="23"/>
      <c r="E10" s="48">
        <v>0.49899</v>
      </c>
      <c r="F10" s="25"/>
      <c r="G10" s="25"/>
      <c r="H10" s="25"/>
      <c r="I10" s="25"/>
      <c r="J10" s="21"/>
      <c r="K10" s="9"/>
      <c r="L10" s="3"/>
    </row>
    <row r="11" spans="1:12" ht="12.75">
      <c r="A11" s="34"/>
      <c r="B11" s="23"/>
      <c r="C11" s="23"/>
      <c r="D11" s="23"/>
      <c r="E11" s="23">
        <v>0.0854</v>
      </c>
      <c r="F11" s="25"/>
      <c r="G11" s="25"/>
      <c r="H11" s="25"/>
      <c r="I11" s="25"/>
      <c r="J11" s="21"/>
      <c r="K11" s="9"/>
      <c r="L11" s="3"/>
    </row>
    <row r="12" spans="1:12" ht="12.75">
      <c r="A12" s="34"/>
      <c r="B12" s="23"/>
      <c r="C12" s="23"/>
      <c r="D12" s="23"/>
      <c r="E12" s="23">
        <v>7.7454</v>
      </c>
      <c r="F12" s="25"/>
      <c r="G12" s="25"/>
      <c r="H12" s="25"/>
      <c r="I12" s="25"/>
      <c r="J12" s="21"/>
      <c r="K12" s="9"/>
      <c r="L12" s="3"/>
    </row>
    <row r="13" spans="1:12" ht="12.75">
      <c r="A13" s="68"/>
      <c r="B13" s="70"/>
      <c r="C13" s="70"/>
      <c r="D13" s="70"/>
      <c r="E13" s="70">
        <v>0.1725</v>
      </c>
      <c r="F13" s="71"/>
      <c r="G13" s="71"/>
      <c r="H13" s="71"/>
      <c r="I13" s="71"/>
      <c r="J13" s="72"/>
      <c r="K13" s="73"/>
      <c r="L13" s="3"/>
    </row>
    <row r="14" spans="1:12" ht="12.75">
      <c r="A14" s="33" t="s">
        <v>62</v>
      </c>
      <c r="B14" s="23"/>
      <c r="C14" s="23"/>
      <c r="D14" s="23"/>
      <c r="E14" s="23">
        <v>0.3838</v>
      </c>
      <c r="F14" s="25"/>
      <c r="G14" s="25"/>
      <c r="H14" s="25"/>
      <c r="I14" s="25">
        <v>3.5642</v>
      </c>
      <c r="J14" s="21">
        <v>15.2576</v>
      </c>
      <c r="K14" s="9">
        <v>100</v>
      </c>
      <c r="L14" s="3"/>
    </row>
    <row r="15" spans="1:12" ht="12.75">
      <c r="A15" s="35"/>
      <c r="B15" s="23"/>
      <c r="C15" s="23"/>
      <c r="D15" s="23"/>
      <c r="E15" s="23">
        <v>7.7454</v>
      </c>
      <c r="F15" s="25"/>
      <c r="G15" s="25"/>
      <c r="H15" s="25"/>
      <c r="I15" s="25">
        <v>1.7821</v>
      </c>
      <c r="J15" s="21"/>
      <c r="K15" s="9"/>
      <c r="L15" s="3"/>
    </row>
    <row r="16" spans="1:12" ht="12.75">
      <c r="A16" s="74"/>
      <c r="B16" s="70"/>
      <c r="C16" s="70"/>
      <c r="D16" s="70"/>
      <c r="E16" s="70"/>
      <c r="F16" s="71"/>
      <c r="G16" s="71"/>
      <c r="H16" s="71"/>
      <c r="I16" s="71">
        <v>1.7821</v>
      </c>
      <c r="J16" s="72"/>
      <c r="K16" s="73"/>
      <c r="L16" s="3"/>
    </row>
    <row r="17" spans="1:12" ht="15.75">
      <c r="A17" s="76" t="s">
        <v>111</v>
      </c>
      <c r="B17" s="77">
        <v>0.7322</v>
      </c>
      <c r="C17" s="77"/>
      <c r="D17" s="77">
        <v>0.7681</v>
      </c>
      <c r="E17" s="77"/>
      <c r="F17" s="78"/>
      <c r="G17" s="78"/>
      <c r="H17" s="78">
        <v>0.3099</v>
      </c>
      <c r="I17" s="78">
        <v>0.8952</v>
      </c>
      <c r="J17" s="79">
        <v>2.7054</v>
      </c>
      <c r="K17" s="80">
        <v>100</v>
      </c>
      <c r="L17" s="3"/>
    </row>
    <row r="18" spans="1:12" ht="12.75">
      <c r="A18" s="76" t="s">
        <v>63</v>
      </c>
      <c r="B18" s="77"/>
      <c r="C18" s="77"/>
      <c r="D18" s="77"/>
      <c r="E18" s="77">
        <v>0.2</v>
      </c>
      <c r="F18" s="78">
        <v>0.0129</v>
      </c>
      <c r="G18" s="78"/>
      <c r="H18" s="78">
        <v>0.19</v>
      </c>
      <c r="I18" s="78"/>
      <c r="J18" s="79">
        <v>0.4029</v>
      </c>
      <c r="K18" s="80">
        <v>10</v>
      </c>
      <c r="L18" s="3"/>
    </row>
    <row r="19" spans="1:12" ht="12.75">
      <c r="A19" s="76" t="s">
        <v>64</v>
      </c>
      <c r="B19" s="81">
        <v>1.2146</v>
      </c>
      <c r="C19" s="77"/>
      <c r="D19" s="77"/>
      <c r="E19" s="77"/>
      <c r="F19" s="78"/>
      <c r="G19" s="78"/>
      <c r="H19" s="78"/>
      <c r="I19" s="78"/>
      <c r="J19" s="79">
        <v>1.2146</v>
      </c>
      <c r="K19" s="80">
        <v>10</v>
      </c>
      <c r="L19" s="3"/>
    </row>
    <row r="20" spans="1:12" ht="12.75">
      <c r="A20" s="33" t="s">
        <v>65</v>
      </c>
      <c r="B20" s="23">
        <v>0.0171</v>
      </c>
      <c r="C20" s="23">
        <v>0.0045</v>
      </c>
      <c r="D20" s="23"/>
      <c r="E20" s="23">
        <v>0.1725</v>
      </c>
      <c r="F20" s="25"/>
      <c r="G20" s="25"/>
      <c r="H20" s="25"/>
      <c r="I20" s="25"/>
      <c r="J20" s="21">
        <v>0.2142</v>
      </c>
      <c r="K20" s="9">
        <v>10</v>
      </c>
      <c r="L20" s="3"/>
    </row>
    <row r="21" spans="1:11" ht="12.75">
      <c r="A21" s="25"/>
      <c r="B21" s="25"/>
      <c r="C21" s="25"/>
      <c r="D21" s="25"/>
      <c r="E21" s="25">
        <v>0.0086</v>
      </c>
      <c r="F21" s="25"/>
      <c r="G21" s="25"/>
      <c r="H21" s="25"/>
      <c r="I21" s="25"/>
      <c r="K21" s="32"/>
    </row>
    <row r="22" spans="1:11" ht="12.75">
      <c r="A22" s="71"/>
      <c r="B22" s="71"/>
      <c r="C22" s="71"/>
      <c r="D22" s="71"/>
      <c r="E22" s="71">
        <v>0.0115</v>
      </c>
      <c r="F22" s="71"/>
      <c r="G22" s="71"/>
      <c r="H22" s="71"/>
      <c r="I22" s="71"/>
      <c r="J22" s="56"/>
      <c r="K22" s="75"/>
    </row>
    <row r="23" spans="1:12" ht="12.75">
      <c r="A23" s="82" t="s">
        <v>66</v>
      </c>
      <c r="B23" s="78"/>
      <c r="C23" s="78"/>
      <c r="D23" s="83"/>
      <c r="E23" s="78"/>
      <c r="F23" s="78"/>
      <c r="G23" s="78"/>
      <c r="H23" s="78"/>
      <c r="I23" s="78"/>
      <c r="J23" s="79">
        <v>1.8317</v>
      </c>
      <c r="K23" s="80">
        <v>25</v>
      </c>
      <c r="L23" s="3"/>
    </row>
    <row r="24" spans="1:11" ht="12.75">
      <c r="A24" s="50"/>
      <c r="B24" s="50"/>
      <c r="C24" s="50"/>
      <c r="D24" s="50"/>
      <c r="E24" s="50"/>
      <c r="F24" s="63"/>
      <c r="G24" s="63"/>
      <c r="H24" s="63"/>
      <c r="I24" s="63"/>
      <c r="J24" s="50"/>
      <c r="K24" s="50"/>
    </row>
    <row r="25" spans="1:11" ht="12.75">
      <c r="A25" s="50"/>
      <c r="B25" s="50"/>
      <c r="C25" s="50"/>
      <c r="D25" s="50"/>
      <c r="E25" s="50"/>
      <c r="F25" s="63"/>
      <c r="G25" s="63"/>
      <c r="H25" s="63"/>
      <c r="I25" s="63"/>
      <c r="J25" s="50"/>
      <c r="K25" s="50"/>
    </row>
    <row r="26" spans="1:9" ht="12.75">
      <c r="A26" s="24"/>
      <c r="B26" s="26"/>
      <c r="C26" s="25"/>
      <c r="F26" s="23"/>
      <c r="G26" s="23"/>
      <c r="H26" s="23"/>
      <c r="I26" s="23"/>
    </row>
    <row r="27" spans="1:9" ht="12.75">
      <c r="A27" s="58" t="s">
        <v>95</v>
      </c>
      <c r="B27" s="59" t="s">
        <v>91</v>
      </c>
      <c r="C27" s="52"/>
      <c r="D27" s="53"/>
      <c r="E27" s="54"/>
      <c r="F27" s="63"/>
      <c r="G27" s="23"/>
      <c r="H27" s="23"/>
      <c r="I27" s="23"/>
    </row>
    <row r="28" spans="1:9" ht="12.75">
      <c r="A28" s="60" t="s">
        <v>63</v>
      </c>
      <c r="B28" s="34" t="s">
        <v>92</v>
      </c>
      <c r="C28" s="25"/>
      <c r="D28" s="50"/>
      <c r="E28" s="55"/>
      <c r="F28" s="63"/>
      <c r="G28" s="23"/>
      <c r="H28" s="23"/>
      <c r="I28" s="23"/>
    </row>
    <row r="29" spans="1:9" ht="12.75">
      <c r="A29" s="60" t="s">
        <v>64</v>
      </c>
      <c r="B29" s="34" t="s">
        <v>93</v>
      </c>
      <c r="C29" s="25"/>
      <c r="D29" s="50"/>
      <c r="E29" s="55"/>
      <c r="F29" s="63"/>
      <c r="G29" s="23"/>
      <c r="H29" s="23"/>
      <c r="I29" s="23"/>
    </row>
    <row r="30" spans="1:9" ht="12.75">
      <c r="A30" s="60" t="s">
        <v>62</v>
      </c>
      <c r="B30" s="34" t="s">
        <v>123</v>
      </c>
      <c r="C30" s="25"/>
      <c r="D30" s="50"/>
      <c r="E30" s="55"/>
      <c r="F30" s="63"/>
      <c r="G30" s="23"/>
      <c r="H30" s="23"/>
      <c r="I30" s="23"/>
    </row>
    <row r="31" spans="1:9" ht="15.75">
      <c r="A31" s="60" t="s">
        <v>110</v>
      </c>
      <c r="B31" s="34" t="s">
        <v>94</v>
      </c>
      <c r="C31" s="25"/>
      <c r="D31" s="50"/>
      <c r="E31" s="55"/>
      <c r="F31" s="63"/>
      <c r="G31" s="23"/>
      <c r="H31" s="23"/>
      <c r="I31" s="23"/>
    </row>
    <row r="32" spans="1:9" ht="15.75">
      <c r="A32" s="61" t="s">
        <v>111</v>
      </c>
      <c r="B32" s="62" t="s">
        <v>112</v>
      </c>
      <c r="C32" s="56"/>
      <c r="D32" s="56"/>
      <c r="E32" s="57"/>
      <c r="F32" s="63"/>
      <c r="G32" s="23"/>
      <c r="H32" s="23"/>
      <c r="I32" s="23"/>
    </row>
    <row r="33" spans="1:9" ht="12.75">
      <c r="A33" s="51"/>
      <c r="F33" s="23"/>
      <c r="G33" s="23"/>
      <c r="H33" s="23"/>
      <c r="I33" s="23"/>
    </row>
    <row r="34" spans="1:9" ht="12.75">
      <c r="A34" s="51"/>
      <c r="F34" s="23"/>
      <c r="G34" s="23"/>
      <c r="H34" s="23"/>
      <c r="I34" s="23"/>
    </row>
    <row r="35" spans="1:9" ht="12.75">
      <c r="A35" t="s">
        <v>86</v>
      </c>
      <c r="C35" t="s">
        <v>89</v>
      </c>
      <c r="F35" s="23"/>
      <c r="G35" s="23"/>
      <c r="H35" s="23"/>
      <c r="I35" s="23"/>
    </row>
    <row r="36" spans="3:9" ht="12.75">
      <c r="C36" t="s">
        <v>90</v>
      </c>
      <c r="F36" s="23"/>
      <c r="G36" s="23"/>
      <c r="H36" s="23"/>
      <c r="I36" s="23"/>
    </row>
    <row r="37" spans="1:9" ht="12.75">
      <c r="A37" s="32"/>
      <c r="B37" s="21"/>
      <c r="F37" s="23"/>
      <c r="G37" s="23"/>
      <c r="H37" s="23"/>
      <c r="I37" s="23"/>
    </row>
    <row r="38" spans="2:9" ht="12.75">
      <c r="B38" s="3"/>
      <c r="C38" s="3"/>
      <c r="F38" s="23"/>
      <c r="G38" s="23"/>
      <c r="H38" s="23"/>
      <c r="I38" s="23"/>
    </row>
    <row r="39" spans="6:9" ht="12.75">
      <c r="F39" s="23"/>
      <c r="G39" s="23"/>
      <c r="H39" s="23"/>
      <c r="I39" s="23"/>
    </row>
    <row r="40" spans="6:9" ht="12.75">
      <c r="F40" s="23"/>
      <c r="G40" s="23"/>
      <c r="H40" s="23"/>
      <c r="I40" s="23"/>
    </row>
    <row r="41" spans="6:9" ht="12.75">
      <c r="F41" s="23"/>
      <c r="G41" s="23"/>
      <c r="H41" s="23"/>
      <c r="I41" s="23"/>
    </row>
    <row r="42" spans="6:9" ht="12.75">
      <c r="F42" s="23"/>
      <c r="G42" s="23"/>
      <c r="H42" s="23"/>
      <c r="I42" s="23"/>
    </row>
    <row r="43" spans="6:9" ht="12.75">
      <c r="F43" s="23"/>
      <c r="G43" s="23"/>
      <c r="H43" s="23"/>
      <c r="I43" s="23"/>
    </row>
    <row r="44" spans="6:9" ht="12.75">
      <c r="F44" s="23"/>
      <c r="G44" s="23"/>
      <c r="H44" s="23"/>
      <c r="I44" s="23"/>
    </row>
    <row r="45" spans="6:9" ht="12.75">
      <c r="F45" s="23"/>
      <c r="G45" s="23"/>
      <c r="H45" s="23"/>
      <c r="I45" s="23"/>
    </row>
    <row r="46" spans="6:9" ht="12.75">
      <c r="F46" s="23"/>
      <c r="G46" s="23"/>
      <c r="H46" s="23"/>
      <c r="I46" s="23"/>
    </row>
    <row r="47" spans="6:9" ht="12.75">
      <c r="F47" s="23"/>
      <c r="G47" s="23"/>
      <c r="H47" s="23"/>
      <c r="I47" s="23"/>
    </row>
    <row r="48" spans="6:9" ht="12.75">
      <c r="F48" s="23"/>
      <c r="G48" s="23"/>
      <c r="H48" s="23"/>
      <c r="I48" s="23"/>
    </row>
    <row r="49" ht="12.75">
      <c r="A49" s="35"/>
    </row>
    <row r="50" ht="12.75">
      <c r="A50" s="33"/>
    </row>
    <row r="51" ht="12.75">
      <c r="A51" s="33"/>
    </row>
    <row r="52" ht="12.75">
      <c r="A52" s="33"/>
    </row>
    <row r="53" ht="12.75">
      <c r="A53" s="33"/>
    </row>
    <row r="54" ht="12.75">
      <c r="A54" s="32"/>
    </row>
    <row r="55" ht="12.75">
      <c r="A55" s="32"/>
    </row>
  </sheetData>
  <printOptions/>
  <pageMargins left="0.75" right="0.75" top="1" bottom="1" header="0.5" footer="0.5"/>
  <pageSetup fitToHeight="1" fitToWidth="1"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MPCA staff</dc:creator>
  <cp:keywords/>
  <dc:description>electro plating air emission calculate HAP criteria SBEAP gassing rate PTE actual</dc:description>
  <cp:lastModifiedBy>Troy Johnson</cp:lastModifiedBy>
  <cp:lastPrinted>2000-05-02T19:53:41Z</cp:lastPrinted>
  <dcterms:created xsi:type="dcterms:W3CDTF">1999-07-06T17:40:57Z</dcterms:created>
  <dcterms:modified xsi:type="dcterms:W3CDTF">2006-08-16T12:43:50Z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-706772666</vt:i4>
  </property>
  <property fmtid="{D5CDD505-2E9C-101B-9397-08002B2CF9AE}" pid="4" name="_EmailSubje">
    <vt:lpwstr>Replacement of files on SBEAP web page</vt:lpwstr>
  </property>
  <property fmtid="{D5CDD505-2E9C-101B-9397-08002B2CF9AE}" pid="5" name="_AuthorEma">
    <vt:lpwstr>Troy.Johnson@pca.state.mn.us</vt:lpwstr>
  </property>
  <property fmtid="{D5CDD505-2E9C-101B-9397-08002B2CF9AE}" pid="6" name="_AuthorEmailDisplayNa">
    <vt:lpwstr>Johnson, Troy</vt:lpwstr>
  </property>
</Properties>
</file>