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simbec\Desktop\Rand Silvers\Ticket 423 - Emission Calculators\"/>
    </mc:Choice>
  </mc:AlternateContent>
  <xr:revisionPtr revIDLastSave="0" documentId="13_ncr:1_{574EC3DB-CBC7-4E8E-9008-432CD60E3835}" xr6:coauthVersionLast="47" xr6:coauthVersionMax="47" xr10:uidLastSave="{00000000-0000-0000-0000-000000000000}"/>
  <bookViews>
    <workbookView xWindow="-120" yWindow="-120" windowWidth="29040" windowHeight="15840" xr2:uid="{C9BBB0D3-D36F-4B09-88ED-68F0574B4077}"/>
  </bookViews>
  <sheets>
    <sheet name="Instructions" sheetId="6" r:id="rId1"/>
    <sheet name="Single Fuel Emission Units" sheetId="5" r:id="rId2"/>
    <sheet name="Dual Fuel Emission Units" sheetId="4" r:id="rId3"/>
    <sheet name="Emission Factors" sheetId="7" r:id="rId4"/>
  </sheets>
  <definedNames>
    <definedName name="_xlnm.Print_Area" localSheetId="2">'Dual Fuel Emission Units'!$A$1:$J$50</definedName>
    <definedName name="_xlnm.Print_Area" localSheetId="0">Instructions!$B$1:$O$25</definedName>
    <definedName name="_xlnm.Print_Area" localSheetId="1">'Single Fuel Emission Units'!$A$1:$AC$49</definedName>
    <definedName name="_xlnm.Print_Titles" localSheetId="1">'Single Fuel Emission Units'!$A:$A</definedName>
    <definedName name="Title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5" l="1"/>
  <c r="W10" i="5"/>
  <c r="W11" i="5"/>
  <c r="W12" i="5"/>
  <c r="W13" i="5"/>
  <c r="W14" i="5"/>
  <c r="W16" i="5"/>
  <c r="W17" i="5"/>
  <c r="W18"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8" i="5"/>
  <c r="P8" i="5"/>
  <c r="P9" i="5"/>
  <c r="P10" i="5"/>
  <c r="P11" i="5"/>
  <c r="P12" i="5"/>
  <c r="P13" i="5"/>
  <c r="P14" i="5"/>
  <c r="P16" i="5"/>
  <c r="P17" i="5"/>
  <c r="P18"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I8" i="5"/>
  <c r="B8" i="5"/>
  <c r="I9" i="5"/>
  <c r="I14" i="5"/>
  <c r="I10" i="5"/>
  <c r="I11" i="5"/>
  <c r="I12" i="5"/>
  <c r="I13" i="5"/>
  <c r="I16" i="5"/>
  <c r="I17" i="5"/>
  <c r="I18"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B9" i="5"/>
  <c r="B10" i="5"/>
  <c r="B11" i="5"/>
  <c r="B12" i="5"/>
  <c r="B13" i="5"/>
  <c r="B14" i="5"/>
  <c r="B16" i="5"/>
  <c r="B17" i="5"/>
  <c r="B18"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C21" i="4"/>
  <c r="C10" i="4"/>
  <c r="C11" i="4"/>
  <c r="C12" i="4"/>
  <c r="C13" i="4"/>
  <c r="C14" i="4"/>
  <c r="C15" i="4"/>
  <c r="C17" i="4"/>
  <c r="C18" i="4"/>
  <c r="C19" i="4"/>
  <c r="C22" i="4"/>
  <c r="C23" i="4"/>
  <c r="C24" i="4"/>
  <c r="C25" i="4"/>
  <c r="C26" i="4"/>
  <c r="C27" i="4"/>
  <c r="C28" i="4"/>
  <c r="C29" i="4"/>
  <c r="C30" i="4"/>
  <c r="C31" i="4"/>
  <c r="C32" i="4"/>
  <c r="C33" i="4"/>
  <c r="C34" i="4"/>
  <c r="C35" i="4"/>
  <c r="C36" i="4"/>
  <c r="C37" i="4"/>
  <c r="C38" i="4"/>
  <c r="C39" i="4"/>
  <c r="C40" i="4"/>
  <c r="C41" i="4"/>
  <c r="C42" i="4"/>
  <c r="C43" i="4"/>
  <c r="C44" i="4"/>
  <c r="C45" i="4"/>
  <c r="C46" i="4"/>
  <c r="C47" i="4"/>
  <c r="C48" i="4"/>
  <c r="C9" i="4"/>
  <c r="B9" i="4"/>
  <c r="B17" i="4"/>
  <c r="B18" i="4"/>
  <c r="B19"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10" i="4"/>
  <c r="B11" i="4"/>
  <c r="B12" i="4"/>
  <c r="B13" i="4"/>
  <c r="B14" i="4"/>
  <c r="B15" i="4"/>
  <c r="C16" i="4" l="1"/>
  <c r="W15" i="5"/>
  <c r="B16" i="4"/>
  <c r="P15" i="5"/>
  <c r="I15" i="5"/>
  <c r="B15" i="5"/>
  <c r="I19" i="5"/>
  <c r="B19" i="5"/>
  <c r="P19" i="5"/>
  <c r="W19" i="5"/>
  <c r="C20" i="4"/>
  <c r="B20" i="4"/>
  <c r="AC47" i="5" l="1"/>
  <c r="Z46" i="5"/>
  <c r="AC45" i="5"/>
  <c r="AB44" i="5"/>
  <c r="AC43" i="5"/>
  <c r="AB42" i="5"/>
  <c r="AA41" i="5"/>
  <c r="AC40" i="5"/>
  <c r="AC39" i="5"/>
  <c r="Z38" i="5"/>
  <c r="AC37" i="5"/>
  <c r="AB36" i="5"/>
  <c r="AC35" i="5"/>
  <c r="AB34" i="5"/>
  <c r="AA33" i="5"/>
  <c r="AC32" i="5"/>
  <c r="AC31" i="5"/>
  <c r="Z30" i="5"/>
  <c r="AC29" i="5"/>
  <c r="AB28" i="5"/>
  <c r="AC27" i="5"/>
  <c r="AB26" i="5"/>
  <c r="AA25" i="5"/>
  <c r="AC24" i="5"/>
  <c r="AC23" i="5"/>
  <c r="Z22" i="5"/>
  <c r="AC21" i="5"/>
  <c r="AB20" i="5"/>
  <c r="AB18" i="5"/>
  <c r="AA17" i="5"/>
  <c r="AC16" i="5"/>
  <c r="Z14" i="5"/>
  <c r="AC13" i="5"/>
  <c r="AB12" i="5"/>
  <c r="AC11" i="5"/>
  <c r="AB10" i="5"/>
  <c r="AA9" i="5"/>
  <c r="AB8" i="5"/>
  <c r="G8" i="5"/>
  <c r="H8" i="5" l="1"/>
  <c r="Z8" i="5"/>
  <c r="Z9" i="5"/>
  <c r="AA31" i="5"/>
  <c r="Z25" i="5"/>
  <c r="Z31" i="5"/>
  <c r="AC41" i="5"/>
  <c r="AB14" i="5"/>
  <c r="AC26" i="5"/>
  <c r="AC42" i="5"/>
  <c r="AC9" i="5"/>
  <c r="Z16" i="5"/>
  <c r="Z33" i="5"/>
  <c r="Z39" i="5"/>
  <c r="AA16" i="5"/>
  <c r="Z23" i="5"/>
  <c r="AC33" i="5"/>
  <c r="Z41" i="5"/>
  <c r="Z24" i="5"/>
  <c r="AA27" i="5"/>
  <c r="Z40" i="5"/>
  <c r="AA43" i="5"/>
  <c r="AA12" i="5"/>
  <c r="Z17" i="5"/>
  <c r="AB22" i="5"/>
  <c r="AA24" i="5"/>
  <c r="AB31" i="5"/>
  <c r="AB38" i="5"/>
  <c r="AA40" i="5"/>
  <c r="AC10" i="5"/>
  <c r="AC17" i="5"/>
  <c r="AA28" i="5"/>
  <c r="AC34" i="5"/>
  <c r="AA44" i="5"/>
  <c r="AA8" i="5"/>
  <c r="Z11" i="5"/>
  <c r="AA19" i="5"/>
  <c r="AC18" i="5"/>
  <c r="AA23" i="5"/>
  <c r="AC25" i="5"/>
  <c r="Z32" i="5"/>
  <c r="AA35" i="5"/>
  <c r="AA39" i="5"/>
  <c r="AC8" i="5"/>
  <c r="AA11" i="5"/>
  <c r="AB23" i="5"/>
  <c r="AB30" i="5"/>
  <c r="AA32" i="5"/>
  <c r="AB39" i="5"/>
  <c r="AB46" i="5"/>
  <c r="AB11" i="5"/>
  <c r="AA20" i="5"/>
  <c r="AA36" i="5"/>
  <c r="AB9" i="5"/>
  <c r="AC12" i="5"/>
  <c r="AA14" i="5"/>
  <c r="AB17" i="5"/>
  <c r="AC20" i="5"/>
  <c r="AA22" i="5"/>
  <c r="AB25" i="5"/>
  <c r="Z27" i="5"/>
  <c r="AC28" i="5"/>
  <c r="AA30" i="5"/>
  <c r="AB33" i="5"/>
  <c r="Z35" i="5"/>
  <c r="AC36" i="5"/>
  <c r="AA38" i="5"/>
  <c r="AB41" i="5"/>
  <c r="Z43" i="5"/>
  <c r="AC44" i="5"/>
  <c r="AA46" i="5"/>
  <c r="Z13" i="5"/>
  <c r="AC14" i="5"/>
  <c r="Z21" i="5"/>
  <c r="AC22" i="5"/>
  <c r="AB27" i="5"/>
  <c r="Z29" i="5"/>
  <c r="AC30" i="5"/>
  <c r="AB35" i="5"/>
  <c r="Z37" i="5"/>
  <c r="AC38" i="5"/>
  <c r="AB43" i="5"/>
  <c r="Z45" i="5"/>
  <c r="AC46" i="5"/>
  <c r="Z10" i="5"/>
  <c r="AA13" i="5"/>
  <c r="AB16" i="5"/>
  <c r="Z18" i="5"/>
  <c r="AA21" i="5"/>
  <c r="AB24" i="5"/>
  <c r="Z26" i="5"/>
  <c r="AA29" i="5"/>
  <c r="AB32" i="5"/>
  <c r="Z34" i="5"/>
  <c r="AA37" i="5"/>
  <c r="AB40" i="5"/>
  <c r="Z42" i="5"/>
  <c r="AA45" i="5"/>
  <c r="AA10" i="5"/>
  <c r="AB13" i="5"/>
  <c r="AA18" i="5"/>
  <c r="AB21" i="5"/>
  <c r="AA26" i="5"/>
  <c r="AB29" i="5"/>
  <c r="AA34" i="5"/>
  <c r="AB37" i="5"/>
  <c r="AA42" i="5"/>
  <c r="AB45" i="5"/>
  <c r="Z47" i="5"/>
  <c r="Z12" i="5"/>
  <c r="Z20" i="5"/>
  <c r="Z28" i="5"/>
  <c r="Z36" i="5"/>
  <c r="Z44" i="5"/>
  <c r="AA47" i="5"/>
  <c r="AB47" i="5"/>
  <c r="E8" i="5"/>
  <c r="F8" i="5"/>
  <c r="L8" i="5"/>
  <c r="M14" i="5"/>
  <c r="S14" i="5"/>
  <c r="F13" i="5"/>
  <c r="F14" i="5"/>
  <c r="AC19" i="5" l="1"/>
  <c r="H14" i="5"/>
  <c r="G14" i="5"/>
  <c r="E14" i="5"/>
  <c r="M8" i="5"/>
  <c r="E32" i="5"/>
  <c r="G32" i="5"/>
  <c r="H32" i="5"/>
  <c r="S12" i="5"/>
  <c r="U12" i="5"/>
  <c r="V12" i="5"/>
  <c r="L25" i="5"/>
  <c r="O25" i="5"/>
  <c r="N25" i="5"/>
  <c r="L41" i="5"/>
  <c r="O41" i="5"/>
  <c r="N41" i="5"/>
  <c r="U8" i="5"/>
  <c r="V8" i="5"/>
  <c r="S8" i="5"/>
  <c r="E20" i="5"/>
  <c r="H20" i="5"/>
  <c r="G20" i="5"/>
  <c r="F39" i="5"/>
  <c r="H39" i="5"/>
  <c r="G39" i="5"/>
  <c r="F31" i="5"/>
  <c r="G31" i="5"/>
  <c r="H31" i="5"/>
  <c r="F23" i="5"/>
  <c r="H23" i="5"/>
  <c r="G23" i="5"/>
  <c r="S13" i="5"/>
  <c r="V13" i="5"/>
  <c r="U13" i="5"/>
  <c r="S23" i="5"/>
  <c r="V23" i="5"/>
  <c r="U23" i="5"/>
  <c r="S31" i="5"/>
  <c r="V31" i="5"/>
  <c r="U31" i="5"/>
  <c r="S39" i="5"/>
  <c r="V39" i="5"/>
  <c r="U39" i="5"/>
  <c r="S47" i="5"/>
  <c r="V47" i="5"/>
  <c r="U47" i="5"/>
  <c r="L17" i="5"/>
  <c r="N17" i="5"/>
  <c r="O17" i="5"/>
  <c r="L26" i="5"/>
  <c r="O26" i="5"/>
  <c r="N26" i="5"/>
  <c r="L34" i="5"/>
  <c r="O34" i="5"/>
  <c r="N34" i="5"/>
  <c r="L42" i="5"/>
  <c r="O42" i="5"/>
  <c r="N42" i="5"/>
  <c r="T8" i="5"/>
  <c r="Z19" i="5"/>
  <c r="L43" i="5"/>
  <c r="O43" i="5"/>
  <c r="N43" i="5"/>
  <c r="T14" i="5"/>
  <c r="AB19" i="5"/>
  <c r="E18" i="5"/>
  <c r="G18" i="5"/>
  <c r="H18" i="5"/>
  <c r="S22" i="5"/>
  <c r="V22" i="5"/>
  <c r="U22" i="5"/>
  <c r="F47" i="5"/>
  <c r="H47" i="5"/>
  <c r="G47" i="5"/>
  <c r="S40" i="5"/>
  <c r="U40" i="5"/>
  <c r="V40" i="5"/>
  <c r="G46" i="5"/>
  <c r="H46" i="5"/>
  <c r="S16" i="5"/>
  <c r="U16" i="5"/>
  <c r="V16" i="5"/>
  <c r="V33" i="5"/>
  <c r="U33" i="5"/>
  <c r="L10" i="5"/>
  <c r="O10" i="5"/>
  <c r="N10" i="5"/>
  <c r="L28" i="5"/>
  <c r="N28" i="5"/>
  <c r="O28" i="5"/>
  <c r="L36" i="5"/>
  <c r="N36" i="5"/>
  <c r="O36" i="5"/>
  <c r="L44" i="5"/>
  <c r="N44" i="5"/>
  <c r="O44" i="5"/>
  <c r="E9" i="5"/>
  <c r="G9" i="5"/>
  <c r="H9" i="5"/>
  <c r="S30" i="5"/>
  <c r="V30" i="5"/>
  <c r="U30" i="5"/>
  <c r="L33" i="5"/>
  <c r="N33" i="5"/>
  <c r="O33" i="5"/>
  <c r="G22" i="5"/>
  <c r="H22" i="5"/>
  <c r="L9" i="5"/>
  <c r="O9" i="5"/>
  <c r="N9" i="5"/>
  <c r="E12" i="5"/>
  <c r="G12" i="5"/>
  <c r="H12" i="5"/>
  <c r="S25" i="5"/>
  <c r="V25" i="5"/>
  <c r="U25" i="5"/>
  <c r="U41" i="5"/>
  <c r="V41" i="5"/>
  <c r="L20" i="5"/>
  <c r="N20" i="5"/>
  <c r="O20" i="5"/>
  <c r="E11" i="5"/>
  <c r="H11" i="5"/>
  <c r="G11" i="5"/>
  <c r="G45" i="5"/>
  <c r="H45" i="5"/>
  <c r="E36" i="5"/>
  <c r="G36" i="5"/>
  <c r="H36" i="5"/>
  <c r="E28" i="5"/>
  <c r="H28" i="5"/>
  <c r="G28" i="5"/>
  <c r="E44" i="5"/>
  <c r="H44" i="5"/>
  <c r="G44" i="5"/>
  <c r="S17" i="5"/>
  <c r="U17" i="5"/>
  <c r="V17" i="5"/>
  <c r="S26" i="5"/>
  <c r="V26" i="5"/>
  <c r="U26" i="5"/>
  <c r="S34" i="5"/>
  <c r="V34" i="5"/>
  <c r="U34" i="5"/>
  <c r="S42" i="5"/>
  <c r="V42" i="5"/>
  <c r="U42" i="5"/>
  <c r="L11" i="5"/>
  <c r="O11" i="5"/>
  <c r="N11" i="5"/>
  <c r="L21" i="5"/>
  <c r="N21" i="5"/>
  <c r="O21" i="5"/>
  <c r="L29" i="5"/>
  <c r="O29" i="5"/>
  <c r="N29" i="5"/>
  <c r="L37" i="5"/>
  <c r="N37" i="5"/>
  <c r="O37" i="5"/>
  <c r="L45" i="5"/>
  <c r="O45" i="5"/>
  <c r="N45" i="5"/>
  <c r="E24" i="5"/>
  <c r="H24" i="5"/>
  <c r="G24" i="5"/>
  <c r="L16" i="5"/>
  <c r="N16" i="5"/>
  <c r="O16" i="5"/>
  <c r="G30" i="5"/>
  <c r="H30" i="5"/>
  <c r="S24" i="5"/>
  <c r="U24" i="5"/>
  <c r="V24" i="5"/>
  <c r="L18" i="5"/>
  <c r="O18" i="5"/>
  <c r="N18" i="5"/>
  <c r="G37" i="5"/>
  <c r="H37" i="5"/>
  <c r="E10" i="5"/>
  <c r="G10" i="5"/>
  <c r="H10" i="5"/>
  <c r="E27" i="5"/>
  <c r="H27" i="5"/>
  <c r="G27" i="5"/>
  <c r="S9" i="5"/>
  <c r="U9" i="5"/>
  <c r="V9" i="5"/>
  <c r="S18" i="5"/>
  <c r="V18" i="5"/>
  <c r="U18" i="5"/>
  <c r="S27" i="5"/>
  <c r="V27" i="5"/>
  <c r="U27" i="5"/>
  <c r="S35" i="5"/>
  <c r="V35" i="5"/>
  <c r="U35" i="5"/>
  <c r="S43" i="5"/>
  <c r="V43" i="5"/>
  <c r="U43" i="5"/>
  <c r="L12" i="5"/>
  <c r="N12" i="5"/>
  <c r="O12" i="5"/>
  <c r="L22" i="5"/>
  <c r="O22" i="5"/>
  <c r="N22" i="5"/>
  <c r="L30" i="5"/>
  <c r="O30" i="5"/>
  <c r="N30" i="5"/>
  <c r="L38" i="5"/>
  <c r="O38" i="5"/>
  <c r="N38" i="5"/>
  <c r="L46" i="5"/>
  <c r="O46" i="5"/>
  <c r="N46" i="5"/>
  <c r="E40" i="5"/>
  <c r="H40" i="5"/>
  <c r="G40" i="5"/>
  <c r="S46" i="5"/>
  <c r="V46" i="5"/>
  <c r="U46" i="5"/>
  <c r="G13" i="5"/>
  <c r="H13" i="5"/>
  <c r="S32" i="5"/>
  <c r="U32" i="5"/>
  <c r="V32" i="5"/>
  <c r="L35" i="5"/>
  <c r="O35" i="5"/>
  <c r="N35" i="5"/>
  <c r="G21" i="5"/>
  <c r="H21" i="5"/>
  <c r="E35" i="5"/>
  <c r="G35" i="5"/>
  <c r="H35" i="5"/>
  <c r="E16" i="5"/>
  <c r="G16" i="5"/>
  <c r="H16" i="5"/>
  <c r="E42" i="5"/>
  <c r="G42" i="5"/>
  <c r="H42" i="5"/>
  <c r="E34" i="5"/>
  <c r="G34" i="5"/>
  <c r="H34" i="5"/>
  <c r="E26" i="5"/>
  <c r="G26" i="5"/>
  <c r="H26" i="5"/>
  <c r="S10" i="5"/>
  <c r="V10" i="5"/>
  <c r="U10" i="5"/>
  <c r="S20" i="5"/>
  <c r="U20" i="5"/>
  <c r="V20" i="5"/>
  <c r="S28" i="5"/>
  <c r="U28" i="5"/>
  <c r="V28" i="5"/>
  <c r="S36" i="5"/>
  <c r="U36" i="5"/>
  <c r="V36" i="5"/>
  <c r="S44" i="5"/>
  <c r="U44" i="5"/>
  <c r="V44" i="5"/>
  <c r="L13" i="5"/>
  <c r="O13" i="5"/>
  <c r="N13" i="5"/>
  <c r="L23" i="5"/>
  <c r="O23" i="5"/>
  <c r="N23" i="5"/>
  <c r="L31" i="5"/>
  <c r="O31" i="5"/>
  <c r="N31" i="5"/>
  <c r="L39" i="5"/>
  <c r="O39" i="5"/>
  <c r="N39" i="5"/>
  <c r="L47" i="5"/>
  <c r="O47" i="5"/>
  <c r="N47" i="5"/>
  <c r="S38" i="5"/>
  <c r="V38" i="5"/>
  <c r="U38" i="5"/>
  <c r="G38" i="5"/>
  <c r="H38" i="5"/>
  <c r="V14" i="5"/>
  <c r="U14" i="5"/>
  <c r="L27" i="5"/>
  <c r="O27" i="5"/>
  <c r="N27" i="5"/>
  <c r="G29" i="5"/>
  <c r="H29" i="5"/>
  <c r="E43" i="5"/>
  <c r="G43" i="5"/>
  <c r="H43" i="5"/>
  <c r="E17" i="5"/>
  <c r="G17" i="5"/>
  <c r="H17" i="5"/>
  <c r="E41" i="5"/>
  <c r="G41" i="5"/>
  <c r="H41" i="5"/>
  <c r="E33" i="5"/>
  <c r="G33" i="5"/>
  <c r="H33" i="5"/>
  <c r="E25" i="5"/>
  <c r="G25" i="5"/>
  <c r="H25" i="5"/>
  <c r="S11" i="5"/>
  <c r="V11" i="5"/>
  <c r="U11" i="5"/>
  <c r="S21" i="5"/>
  <c r="V21" i="5"/>
  <c r="U21" i="5"/>
  <c r="S29" i="5"/>
  <c r="U29" i="5"/>
  <c r="V29" i="5"/>
  <c r="S37" i="5"/>
  <c r="U37" i="5"/>
  <c r="V37" i="5"/>
  <c r="S45" i="5"/>
  <c r="U45" i="5"/>
  <c r="V45" i="5"/>
  <c r="O14" i="5"/>
  <c r="N14" i="5"/>
  <c r="L24" i="5"/>
  <c r="N24" i="5"/>
  <c r="O24" i="5"/>
  <c r="L32" i="5"/>
  <c r="N32" i="5"/>
  <c r="O32" i="5"/>
  <c r="L40" i="5"/>
  <c r="N40" i="5"/>
  <c r="O40" i="5"/>
  <c r="N8" i="5"/>
  <c r="O8" i="5"/>
  <c r="L14" i="5"/>
  <c r="AC15" i="5"/>
  <c r="AB15" i="5"/>
  <c r="AA15" i="5"/>
  <c r="Z15" i="5"/>
  <c r="E38" i="5"/>
  <c r="E30" i="5"/>
  <c r="E22" i="5"/>
  <c r="F45" i="5"/>
  <c r="E47" i="5"/>
  <c r="E39" i="5"/>
  <c r="E31" i="5"/>
  <c r="E23" i="5"/>
  <c r="F46" i="5"/>
  <c r="F38" i="5"/>
  <c r="F30" i="5"/>
  <c r="F22" i="5"/>
  <c r="F21" i="5"/>
  <c r="E45" i="5"/>
  <c r="E37" i="5"/>
  <c r="E29" i="5"/>
  <c r="E21" i="5"/>
  <c r="E13" i="5"/>
  <c r="F44" i="5"/>
  <c r="F36" i="5"/>
  <c r="F28" i="5"/>
  <c r="F20" i="5"/>
  <c r="F12" i="5"/>
  <c r="M47" i="5"/>
  <c r="M45" i="5"/>
  <c r="M43" i="5"/>
  <c r="M41" i="5"/>
  <c r="M39" i="5"/>
  <c r="M37" i="5"/>
  <c r="M35" i="5"/>
  <c r="M33" i="5"/>
  <c r="M31" i="5"/>
  <c r="M29" i="5"/>
  <c r="M27" i="5"/>
  <c r="M25" i="5"/>
  <c r="M23" i="5"/>
  <c r="M21" i="5"/>
  <c r="M17" i="5"/>
  <c r="M13" i="5"/>
  <c r="M11" i="5"/>
  <c r="M9" i="5"/>
  <c r="T47" i="5"/>
  <c r="T45" i="5"/>
  <c r="T43" i="5"/>
  <c r="T41" i="5"/>
  <c r="T39" i="5"/>
  <c r="T37" i="5"/>
  <c r="T35" i="5"/>
  <c r="T33" i="5"/>
  <c r="T31" i="5"/>
  <c r="T29" i="5"/>
  <c r="T27" i="5"/>
  <c r="T25" i="5"/>
  <c r="T23" i="5"/>
  <c r="T21" i="5"/>
  <c r="T17" i="5"/>
  <c r="T13" i="5"/>
  <c r="T11" i="5"/>
  <c r="T9" i="5"/>
  <c r="F43" i="5"/>
  <c r="F35" i="5"/>
  <c r="F27" i="5"/>
  <c r="F11" i="5"/>
  <c r="S41" i="5"/>
  <c r="S33" i="5"/>
  <c r="F37" i="5"/>
  <c r="F42" i="5"/>
  <c r="F34" i="5"/>
  <c r="F26" i="5"/>
  <c r="F18" i="5"/>
  <c r="F10" i="5"/>
  <c r="E46" i="5"/>
  <c r="F41" i="5"/>
  <c r="F33" i="5"/>
  <c r="F25" i="5"/>
  <c r="F17" i="5"/>
  <c r="F9" i="5"/>
  <c r="F40" i="5"/>
  <c r="F32" i="5"/>
  <c r="F24" i="5"/>
  <c r="F16" i="5"/>
  <c r="M46" i="5"/>
  <c r="M44" i="5"/>
  <c r="M42" i="5"/>
  <c r="M40" i="5"/>
  <c r="M38" i="5"/>
  <c r="M36" i="5"/>
  <c r="M34" i="5"/>
  <c r="M32" i="5"/>
  <c r="M30" i="5"/>
  <c r="M28" i="5"/>
  <c r="M26" i="5"/>
  <c r="M24" i="5"/>
  <c r="M22" i="5"/>
  <c r="M20" i="5"/>
  <c r="M18" i="5"/>
  <c r="M16" i="5"/>
  <c r="M12" i="5"/>
  <c r="M10" i="5"/>
  <c r="T46" i="5"/>
  <c r="T44" i="5"/>
  <c r="T42" i="5"/>
  <c r="T40" i="5"/>
  <c r="T38" i="5"/>
  <c r="T36" i="5"/>
  <c r="T34" i="5"/>
  <c r="T32" i="5"/>
  <c r="T30" i="5"/>
  <c r="T28" i="5"/>
  <c r="T26" i="5"/>
  <c r="T24" i="5"/>
  <c r="T22" i="5"/>
  <c r="T20" i="5"/>
  <c r="T18" i="5"/>
  <c r="T16" i="5"/>
  <c r="T12" i="5"/>
  <c r="T10" i="5"/>
  <c r="F29" i="5"/>
  <c r="D9" i="4"/>
  <c r="D11" i="4"/>
  <c r="D15" i="4"/>
  <c r="D12" i="4"/>
  <c r="D10" i="4"/>
  <c r="D14" i="4"/>
  <c r="D34" i="4"/>
  <c r="D13" i="4"/>
  <c r="D18" i="4"/>
  <c r="D37" i="4"/>
  <c r="D41" i="4"/>
  <c r="D45" i="4"/>
  <c r="D21" i="4"/>
  <c r="D25" i="4"/>
  <c r="D29" i="4"/>
  <c r="D33" i="4"/>
  <c r="D22" i="4"/>
  <c r="D26" i="4"/>
  <c r="D30" i="4"/>
  <c r="D38" i="4"/>
  <c r="D42" i="4"/>
  <c r="D46" i="4"/>
  <c r="D23" i="4"/>
  <c r="D27" i="4"/>
  <c r="D31" i="4"/>
  <c r="D35" i="4"/>
  <c r="D39" i="4"/>
  <c r="D43" i="4"/>
  <c r="D47" i="4"/>
  <c r="D19" i="4"/>
  <c r="D24" i="4"/>
  <c r="D28" i="4"/>
  <c r="D32" i="4"/>
  <c r="D36" i="4"/>
  <c r="D40" i="4"/>
  <c r="D44" i="4"/>
  <c r="D48" i="4"/>
  <c r="D17" i="4"/>
  <c r="J17" i="4" l="1"/>
  <c r="I17" i="4"/>
  <c r="H17" i="4"/>
  <c r="G17" i="4"/>
  <c r="I9" i="4"/>
  <c r="J9" i="4"/>
  <c r="G9" i="4"/>
  <c r="H9" i="4"/>
  <c r="O19" i="5"/>
  <c r="N19" i="5"/>
  <c r="V19" i="5"/>
  <c r="U19" i="5"/>
  <c r="V15" i="5"/>
  <c r="U15" i="5"/>
  <c r="G15" i="5"/>
  <c r="H15" i="5"/>
  <c r="H19" i="5"/>
  <c r="G19" i="5"/>
  <c r="O15" i="5"/>
  <c r="N15" i="5"/>
  <c r="J28" i="4"/>
  <c r="I28" i="4"/>
  <c r="I33" i="4"/>
  <c r="J33" i="4"/>
  <c r="I13" i="4"/>
  <c r="J13" i="4"/>
  <c r="I27" i="4"/>
  <c r="J27" i="4"/>
  <c r="I23" i="4"/>
  <c r="J23" i="4"/>
  <c r="I10" i="4"/>
  <c r="J10" i="4"/>
  <c r="J24" i="4"/>
  <c r="I24" i="4"/>
  <c r="I19" i="4"/>
  <c r="J19" i="4"/>
  <c r="I25" i="4"/>
  <c r="J25" i="4"/>
  <c r="I47" i="4"/>
  <c r="J47" i="4"/>
  <c r="I21" i="4"/>
  <c r="J21" i="4"/>
  <c r="J44" i="4"/>
  <c r="I44" i="4"/>
  <c r="I43" i="4"/>
  <c r="J43" i="4"/>
  <c r="I38" i="4"/>
  <c r="J38" i="4"/>
  <c r="I45" i="4"/>
  <c r="J45" i="4"/>
  <c r="I34" i="4"/>
  <c r="J34" i="4"/>
  <c r="I14" i="4"/>
  <c r="J14" i="4"/>
  <c r="J40" i="4"/>
  <c r="I40" i="4"/>
  <c r="I30" i="4"/>
  <c r="J30" i="4"/>
  <c r="I41" i="4"/>
  <c r="J41" i="4"/>
  <c r="I12" i="4"/>
  <c r="J12" i="4"/>
  <c r="I29" i="4"/>
  <c r="J29" i="4"/>
  <c r="I46" i="4"/>
  <c r="J46" i="4"/>
  <c r="J48" i="4"/>
  <c r="I48" i="4"/>
  <c r="I42" i="4"/>
  <c r="J42" i="4"/>
  <c r="I39" i="4"/>
  <c r="J39" i="4"/>
  <c r="J36" i="4"/>
  <c r="I36" i="4"/>
  <c r="I35" i="4"/>
  <c r="J35" i="4"/>
  <c r="I26" i="4"/>
  <c r="J26" i="4"/>
  <c r="I37" i="4"/>
  <c r="J37" i="4"/>
  <c r="I15" i="4"/>
  <c r="J15" i="4"/>
  <c r="I32" i="4"/>
  <c r="J32" i="4"/>
  <c r="I31" i="4"/>
  <c r="J31" i="4"/>
  <c r="I22" i="4"/>
  <c r="J22" i="4"/>
  <c r="I18" i="4"/>
  <c r="J18" i="4"/>
  <c r="I11" i="4"/>
  <c r="J11" i="4"/>
  <c r="G34" i="4"/>
  <c r="H34" i="4"/>
  <c r="G14" i="4"/>
  <c r="H14" i="4"/>
  <c r="H33" i="4"/>
  <c r="G33" i="4"/>
  <c r="G28" i="4"/>
  <c r="H28" i="4"/>
  <c r="G24" i="4"/>
  <c r="H24" i="4"/>
  <c r="H19" i="4"/>
  <c r="G19" i="4"/>
  <c r="G48" i="4"/>
  <c r="H48" i="4"/>
  <c r="G42" i="4"/>
  <c r="H42" i="4"/>
  <c r="G44" i="4"/>
  <c r="H44" i="4"/>
  <c r="G45" i="4"/>
  <c r="H45" i="4"/>
  <c r="H23" i="4"/>
  <c r="G23" i="4"/>
  <c r="H25" i="4"/>
  <c r="G25" i="4"/>
  <c r="H21" i="4"/>
  <c r="G21" i="4"/>
  <c r="G12" i="4"/>
  <c r="H12" i="4"/>
  <c r="H13" i="4"/>
  <c r="G13" i="4"/>
  <c r="H43" i="4"/>
  <c r="G43" i="4"/>
  <c r="H39" i="4"/>
  <c r="G39" i="4"/>
  <c r="G35" i="4"/>
  <c r="H35" i="4"/>
  <c r="H15" i="4"/>
  <c r="G15" i="4"/>
  <c r="H27" i="4"/>
  <c r="G27" i="4"/>
  <c r="G29" i="4"/>
  <c r="H29" i="4"/>
  <c r="G46" i="4"/>
  <c r="H46" i="4"/>
  <c r="H47" i="4"/>
  <c r="G47" i="4"/>
  <c r="G10" i="4"/>
  <c r="H10" i="4"/>
  <c r="G38" i="4"/>
  <c r="H38" i="4"/>
  <c r="G40" i="4"/>
  <c r="H40" i="4"/>
  <c r="G30" i="4"/>
  <c r="H30" i="4"/>
  <c r="H41" i="4"/>
  <c r="G41" i="4"/>
  <c r="G36" i="4"/>
  <c r="H36" i="4"/>
  <c r="G26" i="4"/>
  <c r="H26" i="4"/>
  <c r="G37" i="4"/>
  <c r="H37" i="4"/>
  <c r="G32" i="4"/>
  <c r="H32" i="4"/>
  <c r="H31" i="4"/>
  <c r="G31" i="4"/>
  <c r="G22" i="4"/>
  <c r="H22" i="4"/>
  <c r="G18" i="4"/>
  <c r="H18" i="4"/>
  <c r="H11" i="4"/>
  <c r="G11" i="4"/>
  <c r="F15" i="5"/>
  <c r="E15" i="5"/>
  <c r="L15" i="5"/>
  <c r="M15" i="5"/>
  <c r="L19" i="5"/>
  <c r="M19" i="5"/>
  <c r="S19" i="5"/>
  <c r="T19" i="5"/>
  <c r="S15" i="5"/>
  <c r="T15" i="5"/>
  <c r="E19" i="5"/>
  <c r="F19" i="5"/>
  <c r="D16" i="4"/>
  <c r="D20" i="4"/>
  <c r="J20" i="4" l="1"/>
  <c r="I20" i="4"/>
  <c r="J16" i="4"/>
  <c r="I16" i="4"/>
  <c r="G20" i="4"/>
  <c r="H20" i="4"/>
  <c r="G16" i="4"/>
  <c r="H16" i="4"/>
</calcChain>
</file>

<file path=xl/sharedStrings.xml><?xml version="1.0" encoding="utf-8"?>
<sst xmlns="http://schemas.openxmlformats.org/spreadsheetml/2006/main" count="232" uniqueCount="102">
  <si>
    <t>Particulate Matter</t>
  </si>
  <si>
    <t>PM &lt; 10 micron</t>
  </si>
  <si>
    <t>PM &lt; 2.5 micron</t>
  </si>
  <si>
    <t>Nitrogen Oxides</t>
  </si>
  <si>
    <t>Carbon Monoxide</t>
  </si>
  <si>
    <t>Sulfur Dioxide</t>
  </si>
  <si>
    <t>Volatile Organic Compounds</t>
  </si>
  <si>
    <t>Carbon Dioxide</t>
  </si>
  <si>
    <t>Methane</t>
  </si>
  <si>
    <t>Nitrous Oxide</t>
  </si>
  <si>
    <t>Carbon Dioxide Equivalent</t>
  </si>
  <si>
    <t>HAPs - Total</t>
  </si>
  <si>
    <t>1,1,2,2-Tetrachloroethane</t>
  </si>
  <si>
    <t>1,1,2-Trichloroethane</t>
  </si>
  <si>
    <t>1,1-Dichloroethane</t>
  </si>
  <si>
    <t>1,2-Dibromoethane (Ethylene dibromide); EDB</t>
  </si>
  <si>
    <t>1,2-Dichloropropane</t>
  </si>
  <si>
    <t>1,3-Butadiene</t>
  </si>
  <si>
    <t>1,3-Dichloropropene</t>
  </si>
  <si>
    <t>2,2,4-trimethylpentane</t>
  </si>
  <si>
    <t>Acetaldehyde</t>
  </si>
  <si>
    <t>Acrolein</t>
  </si>
  <si>
    <t>Benzene</t>
  </si>
  <si>
    <t>Benzo(e)pyrene</t>
  </si>
  <si>
    <t>Biphenyl</t>
  </si>
  <si>
    <t>Carbon tetrachloride</t>
  </si>
  <si>
    <t>Chlorobenzene (Monochlorobenzene)</t>
  </si>
  <si>
    <t>Chloroform</t>
  </si>
  <si>
    <t>Dichloromethane (Methylene chloride)</t>
  </si>
  <si>
    <t>Ethylbenzene</t>
  </si>
  <si>
    <t>Formaldehyde</t>
  </si>
  <si>
    <t>Hexane</t>
  </si>
  <si>
    <t>Methanol</t>
  </si>
  <si>
    <t>Naphthalene</t>
  </si>
  <si>
    <t>Phenol</t>
  </si>
  <si>
    <t>Polycyclic organic matter</t>
  </si>
  <si>
    <t>Styrene</t>
  </si>
  <si>
    <t>Toluene</t>
  </si>
  <si>
    <t>Vinyl chloride (chloroethene)</t>
  </si>
  <si>
    <t>Xylenes, Total</t>
  </si>
  <si>
    <t>Pollutant</t>
  </si>
  <si>
    <t>EQUI ID</t>
  </si>
  <si>
    <t>Heat Input (BTU/hr)</t>
  </si>
  <si>
    <t>Unrestricted Emissions (tpy)</t>
  </si>
  <si>
    <t>Emission Factor (lb/MMSCF)</t>
  </si>
  <si>
    <t>Firing Type</t>
  </si>
  <si>
    <t>EQUI XX</t>
  </si>
  <si>
    <t>Control Efficiency, %</t>
  </si>
  <si>
    <t>Diesel</t>
  </si>
  <si>
    <t>2SLB &lt;90% Load</t>
  </si>
  <si>
    <t>2SLB 
90-105% Load</t>
  </si>
  <si>
    <t>4SLB 
90-105% Load</t>
  </si>
  <si>
    <t>4SLB &lt;90% Load</t>
  </si>
  <si>
    <t>4SRB 
90-105% Load</t>
  </si>
  <si>
    <t>4SRB &lt;90% Load</t>
  </si>
  <si>
    <t>Heat Input (MMBTU/hr)</t>
  </si>
  <si>
    <t>Controlled Emission Rate (lb/hr)</t>
  </si>
  <si>
    <t>Control Efficiency (%)</t>
  </si>
  <si>
    <t>Firing Type 1</t>
  </si>
  <si>
    <t>Firing Type 2</t>
  </si>
  <si>
    <t>Emission Factor 1 (lb/MMBtu)</t>
  </si>
  <si>
    <t>Emission Factor 2 (lb/MMBtu)</t>
  </si>
  <si>
    <t>Worst Case Emission Factor (lb/MMBtu)</t>
  </si>
  <si>
    <t>Gasoline</t>
  </si>
  <si>
    <t>Diesel and Gasoline VOC emission factors (AP-42 Chapter 3.3) include all of the components of TOC (Table 3.3-1)</t>
  </si>
  <si>
    <t>Emission Factors</t>
  </si>
  <si>
    <t>Notes:</t>
  </si>
  <si>
    <t>HAP emission factors include PAH as part of POM. Pollutants included in POM are not included separately.</t>
  </si>
  <si>
    <t>From Table 3.2-1, 3.2-2, and 3.2-3,  the VOC emission factor was used instead of the TOC emission factor</t>
  </si>
  <si>
    <t>Methane and Nitrous Oxides are from CFR 98, subp. C, Table C-2, converted from kg/MMBtu to lb/MMBtu.</t>
  </si>
  <si>
    <t>Limited Hours (hr/yr)</t>
  </si>
  <si>
    <t>Unlimited Hours (hr/yr)</t>
  </si>
  <si>
    <t>Instructions</t>
  </si>
  <si>
    <t>Notes</t>
  </si>
  <si>
    <t>Color key</t>
  </si>
  <si>
    <t>Blue</t>
  </si>
  <si>
    <t>Enter information for your facility in the blue boxes.</t>
  </si>
  <si>
    <t>Yellow</t>
  </si>
  <si>
    <t>Enter information for your facility by choosing from the dropdown options.</t>
  </si>
  <si>
    <t>Unrestricted Emission Rate (lb/hr)</t>
  </si>
  <si>
    <t>4)  If not using the AP-42 emission factor, type the new emission factor in the "Other Emission Factor" column (converted to lb/MMBtu). Make notes about the source and any conversion factors at the bottom of the spreadsheet.</t>
  </si>
  <si>
    <t>1) Do not edit data in any white or gray cells.</t>
  </si>
  <si>
    <t>Other Emission Factor and/or Control Efficiency Factor Notes:</t>
  </si>
  <si>
    <t>Other Emission Factor (lb/MMBtu)</t>
  </si>
  <si>
    <t>3) For dual fuel engines, select each of the two firing types using the "Firing Type 1" and "Firing Type 2" dropdowns.</t>
  </si>
  <si>
    <t>Limited Emissions (tpy)</t>
  </si>
  <si>
    <t>AP-42 Emission Factor (lb/MMBtu)</t>
  </si>
  <si>
    <t>4) Do not delete or edit the "Emission Factors" tab.</t>
  </si>
  <si>
    <t>Where AP-42 emission factors are "&lt; X", X is used as the emission factor.</t>
  </si>
  <si>
    <t>POM emission factors include naphthalene.However, since naphthalene is a HAP, it is also listed separately. Total HAPS subtracts the separate naphthalene factor  so it is not counted twice in the total.</t>
  </si>
  <si>
    <t>5) If you need to add more units, you can duplicate the tab.</t>
  </si>
  <si>
    <t>2) Unlimited hours is 8760 hours/year per default. Adjust to 500 hours if an emergency unit. If you have permit enforceable hours of operation for your equipment, then input the limited operation hours where specified at the top of the worksheet.</t>
  </si>
  <si>
    <r>
      <t xml:space="preserve">Engine Air Emissions Calculator
</t>
    </r>
    <r>
      <rPr>
        <sz val="11"/>
        <color theme="1"/>
        <rFont val="Calibri"/>
        <family val="2"/>
        <scheme val="minor"/>
      </rPr>
      <t>Air Quality Permit Program</t>
    </r>
  </si>
  <si>
    <r>
      <t xml:space="preserve">3) You may delete any tabs you do not need </t>
    </r>
    <r>
      <rPr>
        <b/>
        <sz val="9"/>
        <rFont val="Arial"/>
        <family val="2"/>
      </rPr>
      <t>except</t>
    </r>
    <r>
      <rPr>
        <sz val="9"/>
        <rFont val="Arial"/>
        <family val="2"/>
      </rPr>
      <t xml:space="preserve"> for the "Emission Factors" tab.</t>
    </r>
  </si>
  <si>
    <t>2) Enter information for each engine EQUI at your facility in the blue boxes and yellow dropdown menus. Note the original value before conversion in the notes at the bottom of the spreadsheet, if needed.</t>
  </si>
  <si>
    <t>Single Fuel Emission Units</t>
  </si>
  <si>
    <t>Dual Fuel Emission Units</t>
  </si>
  <si>
    <t>6) Add control efficiency factors if applicable. Make a note about the source of the factor(s) at the bottom of the spreadsheet.</t>
  </si>
  <si>
    <t>5) The factors for diesel are from AP-42 Chapter 3.3. If your engine is greater than 600 hp, you cannot use this form.</t>
  </si>
  <si>
    <t>6) If your equipment fits the description of this form but you are unable to use this spreadsheet to characterize its emissions, include your own emission calculations and an explanation of why this form was not used, either in the spreadsheet or in a cover letter to your application.</t>
  </si>
  <si>
    <t>1) Read through the instructions and information in the 'Instructions' tab. Use this form for any of the following natural gas-fired reciprocating engines: 2SLB 90-105% load, 2SLB &lt;90% load, 4SLB 90-105% load, 4SLB &lt;90% load, 4SRB 90-105% load, or 4SRB &lt;90% load (AP-42 Section 3.2). For any gasoline-fired engines up to 250 hp (AP-42 Section 3.3). For any diesel-fired engines up to 600 hp (AP-42 Section 3.3). For any dual fuel engines that use two of the firing types mentioned above. This form should not be used for gasoline-fired engines greater than 250hp, or. diesel fired engines greater than 600 hp.</t>
  </si>
  <si>
    <t>Doc type: Permit Application
aq-f13-ecs03  •  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</si>
</sst>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8"/>
      <name val="Arial"/>
      <family val="2"/>
    </font>
    <font>
      <sz val="12"/>
      <name val="Arial MT"/>
    </font>
    <font>
      <sz val="11"/>
      <name val="Calibri"/>
      <family val="2"/>
      <scheme val="minor"/>
    </font>
    <font>
      <sz val="11"/>
      <color theme="1"/>
      <name val="Calibri"/>
      <family val="2"/>
      <scheme val="minor"/>
    </font>
    <font>
      <b/>
      <sz val="22"/>
      <color theme="1"/>
      <name val="Calibri"/>
      <family val="2"/>
      <scheme val="minor"/>
    </font>
    <font>
      <sz val="20"/>
      <color theme="1"/>
      <name val="Calibri"/>
      <family val="2"/>
      <scheme val="minor"/>
    </font>
    <font>
      <i/>
      <sz val="10"/>
      <color theme="1"/>
      <name val="Arial"/>
      <family val="2"/>
    </font>
    <font>
      <b/>
      <sz val="14"/>
      <color theme="1"/>
      <name val="Calibri"/>
      <family val="2"/>
      <scheme val="minor"/>
    </font>
    <font>
      <sz val="10"/>
      <color theme="1"/>
      <name val="Calibri"/>
      <family val="2"/>
      <scheme val="minor"/>
    </font>
    <font>
      <sz val="10"/>
      <color theme="1"/>
      <name val="Arial"/>
      <family val="2"/>
    </font>
    <font>
      <i/>
      <sz val="8"/>
      <color theme="1"/>
      <name val="Arial"/>
      <family val="2"/>
    </font>
    <font>
      <sz val="9"/>
      <color theme="1"/>
      <name val="Arial"/>
      <family val="2"/>
    </font>
    <font>
      <sz val="9"/>
      <name val="Arial"/>
      <family val="2"/>
    </font>
    <font>
      <b/>
      <sz val="9"/>
      <name val="Arial"/>
      <family val="2"/>
    </font>
    <font>
      <sz val="9"/>
      <color rgb="FF000000"/>
      <name val="Arial"/>
      <family val="2"/>
    </font>
    <font>
      <b/>
      <sz val="10"/>
      <name val="Arial"/>
      <family val="2"/>
    </font>
    <font>
      <b/>
      <sz val="10"/>
      <name val="Calibri"/>
      <family val="2"/>
      <scheme val="minor"/>
    </font>
    <font>
      <b/>
      <sz val="10"/>
      <color theme="1"/>
      <name val="Arial"/>
      <family val="2"/>
    </font>
    <font>
      <b/>
      <sz val="14"/>
      <color theme="1"/>
      <name val="Calibri   "/>
    </font>
    <font>
      <b/>
      <sz val="9"/>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D1EAFF"/>
        <bgColor indexed="64"/>
      </patternFill>
    </fill>
    <fill>
      <patternFill patternType="solid">
        <fgColor rgb="FFFFFFCC"/>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7">
    <xf numFmtId="0" fontId="0" fillId="0" borderId="0"/>
    <xf numFmtId="0" fontId="1" fillId="0" borderId="0"/>
    <xf numFmtId="0" fontId="2" fillId="0" borderId="0"/>
    <xf numFmtId="0" fontId="4" fillId="0" borderId="0"/>
    <xf numFmtId="0" fontId="5" fillId="0" borderId="0" applyNumberFormat="0" applyFill="0" applyBorder="0" applyProtection="0">
      <alignment horizontal="right" vertical="center"/>
    </xf>
    <xf numFmtId="0" fontId="8" fillId="0" borderId="0" applyNumberFormat="0" applyFill="0" applyBorder="0" applyProtection="0">
      <alignment vertical="center"/>
    </xf>
    <xf numFmtId="0" fontId="9" fillId="0" borderId="0" applyNumberFormat="0" applyFill="0" applyBorder="0" applyProtection="0">
      <alignment vertical="center"/>
    </xf>
  </cellStyleXfs>
  <cellXfs count="139">
    <xf numFmtId="0" fontId="0" fillId="0" borderId="0" xfId="0"/>
    <xf numFmtId="0" fontId="0" fillId="0" borderId="0" xfId="0" applyFont="1"/>
    <xf numFmtId="0" fontId="0" fillId="0" borderId="0" xfId="0" applyFont="1" applyFill="1" applyBorder="1"/>
    <xf numFmtId="10" fontId="3" fillId="0" borderId="0" xfId="1" applyNumberFormat="1" applyFont="1" applyFill="1" applyBorder="1" applyAlignment="1">
      <alignment horizontal="center" vertical="center"/>
    </xf>
    <xf numFmtId="11" fontId="3" fillId="0" borderId="0" xfId="1" applyNumberFormat="1" applyFont="1" applyFill="1" applyBorder="1" applyAlignment="1">
      <alignment horizontal="center" vertical="center"/>
    </xf>
    <xf numFmtId="0" fontId="4" fillId="0" borderId="0" xfId="3"/>
    <xf numFmtId="0" fontId="7" fillId="0" borderId="0" xfId="3" applyFont="1" applyAlignment="1">
      <alignment horizontal="right" vertical="center"/>
    </xf>
    <xf numFmtId="0" fontId="10" fillId="0" borderId="0" xfId="3" applyFont="1"/>
    <xf numFmtId="0" fontId="10" fillId="0" borderId="0" xfId="6" applyFont="1" applyBorder="1" applyAlignment="1">
      <alignment vertical="center" wrapText="1"/>
    </xf>
    <xf numFmtId="0" fontId="4" fillId="0" borderId="0" xfId="3" applyBorder="1"/>
    <xf numFmtId="0" fontId="4" fillId="0" borderId="0" xfId="3" applyFont="1"/>
    <xf numFmtId="0" fontId="4" fillId="0" borderId="0" xfId="3" applyFont="1" applyAlignment="1">
      <alignment vertical="center"/>
    </xf>
    <xf numFmtId="0" fontId="0" fillId="0" borderId="0" xfId="0" applyFont="1" applyProtection="1">
      <protection locked="0"/>
    </xf>
    <xf numFmtId="0" fontId="0" fillId="0" borderId="0" xfId="0" applyFont="1" applyFill="1" applyBorder="1" applyAlignment="1" applyProtection="1">
      <alignment horizontal="right" wrapText="1"/>
      <protection locked="0"/>
    </xf>
    <xf numFmtId="0" fontId="0" fillId="0" borderId="0" xfId="0" applyFont="1" applyAlignment="1" applyProtection="1">
      <alignment wrapText="1"/>
      <protection locked="0"/>
    </xf>
    <xf numFmtId="0" fontId="0" fillId="0" borderId="0" xfId="0" applyFont="1" applyFill="1" applyBorder="1" applyAlignment="1" applyProtection="1">
      <alignment wrapText="1"/>
      <protection locked="0"/>
    </xf>
    <xf numFmtId="0" fontId="12" fillId="0" borderId="0" xfId="3" applyFont="1" applyAlignment="1">
      <alignment horizontal="left" vertical="center"/>
    </xf>
    <xf numFmtId="0" fontId="13" fillId="0" borderId="0" xfId="6" applyFont="1" applyBorder="1" applyAlignment="1">
      <alignment horizontal="left" vertical="center" wrapText="1"/>
    </xf>
    <xf numFmtId="0" fontId="12" fillId="0" borderId="0" xfId="3" applyFont="1" applyAlignment="1">
      <alignment horizontal="center"/>
    </xf>
    <xf numFmtId="0" fontId="13" fillId="0" borderId="0" xfId="6" applyFont="1" applyBorder="1" applyAlignment="1">
      <alignment vertical="center" wrapText="1"/>
    </xf>
    <xf numFmtId="0" fontId="12" fillId="3" borderId="0" xfId="6" applyFont="1" applyFill="1" applyBorder="1">
      <alignment vertical="center"/>
    </xf>
    <xf numFmtId="0" fontId="12" fillId="4" borderId="0" xfId="6" applyFont="1" applyFill="1" applyBorder="1">
      <alignment vertical="center"/>
    </xf>
    <xf numFmtId="0" fontId="12" fillId="0" borderId="0" xfId="0" applyFont="1"/>
    <xf numFmtId="0" fontId="12" fillId="0" borderId="7" xfId="0" applyFont="1" applyBorder="1"/>
    <xf numFmtId="0" fontId="12" fillId="3" borderId="8" xfId="0" applyFont="1" applyFill="1" applyBorder="1" applyProtection="1">
      <protection locked="0"/>
    </xf>
    <xf numFmtId="0" fontId="12" fillId="0" borderId="12" xfId="0" applyFont="1" applyBorder="1"/>
    <xf numFmtId="0" fontId="12" fillId="0" borderId="40" xfId="0" applyFont="1" applyBorder="1"/>
    <xf numFmtId="0" fontId="12" fillId="0" borderId="14" xfId="0" applyFont="1" applyBorder="1"/>
    <xf numFmtId="0" fontId="12" fillId="3" borderId="1" xfId="0" applyFont="1" applyFill="1" applyBorder="1" applyProtection="1">
      <protection locked="0"/>
    </xf>
    <xf numFmtId="0" fontId="12" fillId="0" borderId="0" xfId="0" applyFont="1" applyBorder="1"/>
    <xf numFmtId="0" fontId="12" fillId="0" borderId="41" xfId="0" applyFont="1" applyBorder="1"/>
    <xf numFmtId="0" fontId="12" fillId="0" borderId="19" xfId="0" applyFont="1" applyBorder="1"/>
    <xf numFmtId="0" fontId="12" fillId="3" borderId="29" xfId="0" applyFont="1" applyFill="1" applyBorder="1" applyProtection="1">
      <protection locked="0"/>
    </xf>
    <xf numFmtId="0" fontId="12" fillId="0" borderId="16" xfId="0" applyFont="1" applyBorder="1"/>
    <xf numFmtId="0" fontId="12" fillId="4" borderId="9" xfId="0" applyFont="1" applyFill="1" applyBorder="1" applyProtection="1">
      <protection locked="0"/>
    </xf>
    <xf numFmtId="0" fontId="12" fillId="0" borderId="39" xfId="0" applyFont="1" applyBorder="1"/>
    <xf numFmtId="0" fontId="12" fillId="0" borderId="42" xfId="0" applyFont="1" applyBorder="1"/>
    <xf numFmtId="11" fontId="13" fillId="0" borderId="7" xfId="1" applyNumberFormat="1" applyFont="1" applyBorder="1" applyAlignment="1">
      <alignment horizontal="center" vertical="center"/>
    </xf>
    <xf numFmtId="11" fontId="13" fillId="3" borderId="8" xfId="1" applyNumberFormat="1" applyFont="1" applyFill="1" applyBorder="1" applyAlignment="1" applyProtection="1">
      <alignment horizontal="center" vertical="center"/>
      <protection locked="0"/>
    </xf>
    <xf numFmtId="10" fontId="13" fillId="3" borderId="8" xfId="1" applyNumberFormat="1" applyFont="1" applyFill="1" applyBorder="1" applyAlignment="1" applyProtection="1">
      <alignment horizontal="center" vertical="center"/>
      <protection locked="0"/>
    </xf>
    <xf numFmtId="11" fontId="13" fillId="0" borderId="8" xfId="1" applyNumberFormat="1" applyFont="1" applyBorder="1" applyAlignment="1">
      <alignment horizontal="center" vertical="center"/>
    </xf>
    <xf numFmtId="11" fontId="13" fillId="0" borderId="14" xfId="1" applyNumberFormat="1" applyFont="1" applyBorder="1" applyAlignment="1">
      <alignment horizontal="center" vertical="center"/>
    </xf>
    <xf numFmtId="11" fontId="13" fillId="3" borderId="1" xfId="1" applyNumberFormat="1" applyFont="1" applyFill="1" applyBorder="1" applyAlignment="1" applyProtection="1">
      <alignment horizontal="center" vertical="center"/>
      <protection locked="0"/>
    </xf>
    <xf numFmtId="10" fontId="13" fillId="3" borderId="1" xfId="1" applyNumberFormat="1" applyFont="1" applyFill="1" applyBorder="1" applyAlignment="1" applyProtection="1">
      <alignment horizontal="center" vertical="center"/>
      <protection locked="0"/>
    </xf>
    <xf numFmtId="11" fontId="13" fillId="0" borderId="1" xfId="1" applyNumberFormat="1" applyFont="1" applyBorder="1" applyAlignment="1">
      <alignment horizontal="center" vertical="center"/>
    </xf>
    <xf numFmtId="11" fontId="13" fillId="0" borderId="14" xfId="1" applyNumberFormat="1" applyFont="1" applyFill="1" applyBorder="1" applyAlignment="1">
      <alignment horizontal="center" vertical="center"/>
    </xf>
    <xf numFmtId="11" fontId="13" fillId="0" borderId="16" xfId="1" applyNumberFormat="1" applyFont="1" applyBorder="1" applyAlignment="1">
      <alignment horizontal="center" vertical="center"/>
    </xf>
    <xf numFmtId="11" fontId="13" fillId="3" borderId="9" xfId="1" applyNumberFormat="1" applyFont="1" applyFill="1" applyBorder="1" applyAlignment="1" applyProtection="1">
      <alignment horizontal="center" vertical="center"/>
      <protection locked="0"/>
    </xf>
    <xf numFmtId="10" fontId="13" fillId="3" borderId="9" xfId="1" applyNumberFormat="1" applyFont="1" applyFill="1" applyBorder="1" applyAlignment="1" applyProtection="1">
      <alignment horizontal="center" vertical="center"/>
      <protection locked="0"/>
    </xf>
    <xf numFmtId="11" fontId="13" fillId="0" borderId="9" xfId="1" applyNumberFormat="1" applyFont="1" applyBorder="1" applyAlignment="1">
      <alignment horizontal="center" vertical="center"/>
    </xf>
    <xf numFmtId="11" fontId="13" fillId="0" borderId="21" xfId="1" applyNumberFormat="1" applyFont="1" applyBorder="1" applyAlignment="1">
      <alignment horizontal="center" vertical="center"/>
    </xf>
    <xf numFmtId="11" fontId="13" fillId="3" borderId="22" xfId="1" applyNumberFormat="1" applyFont="1" applyFill="1" applyBorder="1" applyAlignment="1" applyProtection="1">
      <alignment horizontal="center" vertical="center"/>
      <protection locked="0"/>
    </xf>
    <xf numFmtId="10" fontId="13" fillId="3" borderId="22" xfId="1" applyNumberFormat="1" applyFont="1" applyFill="1" applyBorder="1" applyAlignment="1" applyProtection="1">
      <alignment horizontal="center" vertical="center"/>
      <protection locked="0"/>
    </xf>
    <xf numFmtId="11" fontId="13" fillId="0" borderId="22" xfId="1" applyNumberFormat="1" applyFont="1" applyBorder="1" applyAlignment="1">
      <alignment horizontal="center" vertical="center"/>
    </xf>
    <xf numFmtId="11" fontId="13" fillId="0" borderId="1" xfId="1" applyNumberFormat="1" applyFont="1" applyFill="1" applyBorder="1" applyAlignment="1">
      <alignment horizontal="center" vertical="center"/>
    </xf>
    <xf numFmtId="0" fontId="12" fillId="0" borderId="0" xfId="0" applyFont="1" applyProtection="1">
      <protection locked="0"/>
    </xf>
    <xf numFmtId="0" fontId="16" fillId="0" borderId="43" xfId="1" applyFont="1" applyFill="1" applyBorder="1" applyAlignment="1">
      <alignment horizontal="center" wrapText="1"/>
    </xf>
    <xf numFmtId="0" fontId="16" fillId="0" borderId="35" xfId="1" applyFont="1" applyFill="1" applyBorder="1" applyAlignment="1">
      <alignment horizontal="center" wrapText="1"/>
    </xf>
    <xf numFmtId="0" fontId="16" fillId="0" borderId="32" xfId="1" applyFont="1" applyFill="1" applyBorder="1" applyAlignment="1">
      <alignment horizontal="center" wrapText="1"/>
    </xf>
    <xf numFmtId="0" fontId="16" fillId="0" borderId="11" xfId="2" applyFont="1" applyFill="1" applyBorder="1" applyAlignment="1">
      <alignment horizontal="center" wrapText="1"/>
    </xf>
    <xf numFmtId="0" fontId="16" fillId="0" borderId="2" xfId="1" applyFont="1" applyFill="1" applyBorder="1" applyAlignment="1">
      <alignment horizontal="center" wrapText="1"/>
    </xf>
    <xf numFmtId="0" fontId="16" fillId="0" borderId="13" xfId="1" applyFont="1" applyFill="1" applyBorder="1" applyAlignment="1">
      <alignment horizontal="center" wrapText="1"/>
    </xf>
    <xf numFmtId="0" fontId="16" fillId="0" borderId="3" xfId="1" applyFont="1" applyFill="1" applyBorder="1" applyAlignment="1">
      <alignment horizontal="center" wrapText="1"/>
    </xf>
    <xf numFmtId="0" fontId="16" fillId="0" borderId="4" xfId="2" applyFont="1" applyFill="1" applyBorder="1" applyAlignment="1">
      <alignment horizontal="center" wrapText="1"/>
    </xf>
    <xf numFmtId="0" fontId="9" fillId="0" borderId="0" xfId="0" applyFont="1" applyFill="1"/>
    <xf numFmtId="11" fontId="16" fillId="0" borderId="12" xfId="1" applyNumberFormat="1" applyFont="1" applyBorder="1" applyAlignment="1" applyProtection="1">
      <alignment horizontal="left" vertical="center"/>
      <protection locked="0"/>
    </xf>
    <xf numFmtId="0" fontId="12" fillId="0" borderId="0" xfId="0" applyFont="1" applyAlignment="1">
      <alignment wrapText="1"/>
    </xf>
    <xf numFmtId="0" fontId="10" fillId="0" borderId="0" xfId="0" applyFont="1" applyFill="1" applyAlignment="1"/>
    <xf numFmtId="0" fontId="12" fillId="3" borderId="6" xfId="0" applyFont="1" applyFill="1" applyBorder="1" applyProtection="1">
      <protection locked="0"/>
    </xf>
    <xf numFmtId="0" fontId="12" fillId="0" borderId="0" xfId="0" applyFont="1" applyFill="1" applyBorder="1"/>
    <xf numFmtId="0" fontId="12" fillId="3" borderId="15" xfId="0" applyFont="1" applyFill="1" applyBorder="1" applyProtection="1">
      <protection locked="0"/>
    </xf>
    <xf numFmtId="0" fontId="12" fillId="3" borderId="20" xfId="0" applyFont="1" applyFill="1" applyBorder="1" applyProtection="1">
      <protection locked="0"/>
    </xf>
    <xf numFmtId="0" fontId="12" fillId="4" borderId="15" xfId="0" applyFont="1" applyFill="1" applyBorder="1" applyProtection="1">
      <protection locked="0"/>
    </xf>
    <xf numFmtId="0" fontId="12" fillId="4" borderId="17" xfId="0" applyFont="1" applyFill="1" applyBorder="1" applyProtection="1">
      <protection locked="0"/>
    </xf>
    <xf numFmtId="0" fontId="15" fillId="0" borderId="36" xfId="0" applyFont="1" applyFill="1" applyBorder="1" applyAlignment="1"/>
    <xf numFmtId="11" fontId="13" fillId="0" borderId="33" xfId="1" applyNumberFormat="1" applyFont="1" applyBorder="1" applyAlignment="1">
      <alignment horizontal="center" vertical="center"/>
    </xf>
    <xf numFmtId="11" fontId="13" fillId="0" borderId="6" xfId="1" applyNumberFormat="1" applyFont="1" applyBorder="1" applyAlignment="1">
      <alignment horizontal="center" vertical="center"/>
    </xf>
    <xf numFmtId="0" fontId="15" fillId="0" borderId="24" xfId="0" applyFont="1" applyFill="1" applyBorder="1" applyAlignment="1"/>
    <xf numFmtId="11" fontId="13" fillId="0" borderId="30" xfId="1" applyNumberFormat="1" applyFont="1" applyBorder="1" applyAlignment="1">
      <alignment horizontal="center" vertical="center"/>
    </xf>
    <xf numFmtId="11" fontId="13" fillId="0" borderId="23" xfId="1" applyNumberFormat="1" applyFont="1" applyBorder="1" applyAlignment="1">
      <alignment horizontal="center" vertical="center"/>
    </xf>
    <xf numFmtId="0" fontId="15" fillId="0" borderId="28" xfId="0" applyFont="1" applyFill="1" applyBorder="1" applyAlignment="1"/>
    <xf numFmtId="11" fontId="13" fillId="0" borderId="25" xfId="1" applyNumberFormat="1" applyFont="1" applyBorder="1" applyAlignment="1">
      <alignment horizontal="center" vertical="center"/>
    </xf>
    <xf numFmtId="11" fontId="13" fillId="0" borderId="17" xfId="1" applyNumberFormat="1" applyFont="1" applyBorder="1" applyAlignment="1">
      <alignment horizontal="center" vertical="center"/>
    </xf>
    <xf numFmtId="11" fontId="13" fillId="0" borderId="34" xfId="1" applyNumberFormat="1" applyFont="1" applyBorder="1" applyAlignment="1">
      <alignment horizontal="center" vertical="center"/>
    </xf>
    <xf numFmtId="0" fontId="15" fillId="0" borderId="37" xfId="0" applyFont="1" applyFill="1" applyBorder="1" applyAlignment="1"/>
    <xf numFmtId="11" fontId="13" fillId="0" borderId="32" xfId="1" applyNumberFormat="1" applyFont="1" applyBorder="1" applyAlignment="1">
      <alignment horizontal="center" vertical="center"/>
    </xf>
    <xf numFmtId="11" fontId="13" fillId="0" borderId="11" xfId="1" applyNumberFormat="1" applyFont="1" applyBorder="1" applyAlignment="1">
      <alignment horizontal="center" vertical="center"/>
    </xf>
    <xf numFmtId="11" fontId="13" fillId="0" borderId="0" xfId="1" applyNumberFormat="1" applyFont="1" applyFill="1" applyBorder="1" applyAlignment="1" applyProtection="1">
      <alignment horizontal="center" vertical="center"/>
      <protection locked="0"/>
    </xf>
    <xf numFmtId="0" fontId="15" fillId="0" borderId="0" xfId="0" applyFont="1" applyFill="1" applyBorder="1" applyAlignment="1" applyProtection="1">
      <protection locked="0"/>
    </xf>
    <xf numFmtId="0" fontId="17" fillId="0" borderId="0" xfId="1" applyFont="1" applyFill="1" applyBorder="1" applyAlignment="1">
      <alignment horizontal="center" wrapText="1"/>
    </xf>
    <xf numFmtId="0" fontId="17" fillId="0" borderId="0" xfId="2" applyFont="1" applyFill="1" applyBorder="1" applyAlignment="1">
      <alignment horizontal="center" wrapText="1"/>
    </xf>
    <xf numFmtId="0" fontId="9" fillId="0" borderId="0" xfId="0" applyFont="1" applyFill="1" applyBorder="1"/>
    <xf numFmtId="0" fontId="18" fillId="0" borderId="0" xfId="0" applyFont="1" applyAlignment="1" applyProtection="1">
      <alignment vertical="top"/>
      <protection locked="0"/>
    </xf>
    <xf numFmtId="0" fontId="18" fillId="0" borderId="0" xfId="0" applyFont="1"/>
    <xf numFmtId="0" fontId="19" fillId="0" borderId="0" xfId="0" applyFont="1"/>
    <xf numFmtId="0" fontId="18" fillId="2" borderId="18" xfId="0" applyFont="1" applyFill="1" applyBorder="1"/>
    <xf numFmtId="0" fontId="15" fillId="0" borderId="27" xfId="0" applyFont="1" applyFill="1" applyBorder="1" applyAlignment="1"/>
    <xf numFmtId="11" fontId="12" fillId="0" borderId="7" xfId="0" applyNumberFormat="1" applyFont="1" applyBorder="1"/>
    <xf numFmtId="11" fontId="12" fillId="0" borderId="8" xfId="0" applyNumberFormat="1" applyFont="1" applyBorder="1"/>
    <xf numFmtId="11" fontId="12" fillId="0" borderId="6" xfId="0" applyNumberFormat="1" applyFont="1" applyBorder="1"/>
    <xf numFmtId="11" fontId="12" fillId="0" borderId="14" xfId="0" applyNumberFormat="1" applyFont="1" applyBorder="1"/>
    <xf numFmtId="11" fontId="12" fillId="0" borderId="1" xfId="0" applyNumberFormat="1" applyFont="1" applyBorder="1"/>
    <xf numFmtId="11" fontId="12" fillId="0" borderId="15" xfId="0" applyNumberFormat="1" applyFont="1" applyBorder="1"/>
    <xf numFmtId="11" fontId="12" fillId="0" borderId="14" xfId="0" applyNumberFormat="1" applyFont="1" applyFill="1" applyBorder="1"/>
    <xf numFmtId="11" fontId="12" fillId="0" borderId="1" xfId="0" applyNumberFormat="1" applyFont="1" applyFill="1" applyBorder="1"/>
    <xf numFmtId="11" fontId="12" fillId="0" borderId="5" xfId="0" applyNumberFormat="1" applyFont="1" applyBorder="1"/>
    <xf numFmtId="11" fontId="12" fillId="0" borderId="15" xfId="0" applyNumberFormat="1" applyFont="1" applyFill="1" applyBorder="1" applyAlignment="1">
      <alignment vertical="center"/>
    </xf>
    <xf numFmtId="11" fontId="12" fillId="0" borderId="1" xfId="0" applyNumberFormat="1" applyFont="1" applyFill="1" applyBorder="1" applyAlignment="1">
      <alignment vertical="center"/>
    </xf>
    <xf numFmtId="0" fontId="12" fillId="0" borderId="24" xfId="0" applyFont="1" applyFill="1" applyBorder="1"/>
    <xf numFmtId="11" fontId="12" fillId="0" borderId="15" xfId="0" applyNumberFormat="1" applyFont="1" applyFill="1" applyBorder="1"/>
    <xf numFmtId="11" fontId="12" fillId="0" borderId="16" xfId="0" applyNumberFormat="1" applyFont="1" applyBorder="1"/>
    <xf numFmtId="11" fontId="12" fillId="0" borderId="9" xfId="0" applyNumberFormat="1" applyFont="1" applyBorder="1"/>
    <xf numFmtId="11" fontId="12" fillId="0" borderId="17" xfId="0" applyNumberFormat="1" applyFont="1" applyFill="1" applyBorder="1"/>
    <xf numFmtId="0" fontId="20" fillId="0" borderId="12" xfId="0" applyFont="1" applyFill="1" applyBorder="1" applyAlignment="1"/>
    <xf numFmtId="0" fontId="12" fillId="0" borderId="0" xfId="0" applyFont="1" applyAlignment="1">
      <alignment horizontal="left"/>
    </xf>
    <xf numFmtId="0" fontId="15" fillId="0" borderId="0" xfId="0" applyFont="1" applyFill="1" applyBorder="1" applyAlignment="1"/>
    <xf numFmtId="0" fontId="12" fillId="0" borderId="0" xfId="0" applyFont="1" applyFill="1" applyBorder="1" applyAlignment="1">
      <alignment horizontal="right" wrapText="1"/>
    </xf>
    <xf numFmtId="49" fontId="18" fillId="2" borderId="38" xfId="0" applyNumberFormat="1" applyFont="1" applyFill="1" applyBorder="1"/>
    <xf numFmtId="49" fontId="18" fillId="2" borderId="26" xfId="0" applyNumberFormat="1" applyFont="1" applyFill="1" applyBorder="1"/>
    <xf numFmtId="49" fontId="18" fillId="2" borderId="10" xfId="0" applyNumberFormat="1" applyFont="1" applyFill="1" applyBorder="1"/>
    <xf numFmtId="0" fontId="16" fillId="0" borderId="18" xfId="1" applyFont="1" applyFill="1" applyBorder="1" applyAlignment="1">
      <alignment horizontal="left" wrapText="1"/>
    </xf>
    <xf numFmtId="0" fontId="16" fillId="0" borderId="4" xfId="1" applyFont="1" applyFill="1" applyBorder="1" applyAlignment="1">
      <alignment horizontal="left" wrapText="1"/>
    </xf>
    <xf numFmtId="0" fontId="15" fillId="0" borderId="6" xfId="0" applyFont="1" applyFill="1" applyBorder="1" applyAlignment="1"/>
    <xf numFmtId="0" fontId="15" fillId="0" borderId="15" xfId="0" applyFont="1" applyFill="1" applyBorder="1" applyAlignment="1"/>
    <xf numFmtId="0" fontId="15" fillId="0" borderId="17" xfId="0" applyFont="1" applyFill="1" applyBorder="1" applyAlignment="1"/>
    <xf numFmtId="0" fontId="15" fillId="0" borderId="23" xfId="0" applyFont="1" applyFill="1" applyBorder="1" applyAlignment="1"/>
    <xf numFmtId="0" fontId="13" fillId="0" borderId="0" xfId="6" applyFont="1" applyBorder="1" applyAlignment="1">
      <alignment horizontal="left" vertical="center" wrapText="1"/>
    </xf>
    <xf numFmtId="0" fontId="12" fillId="0" borderId="0" xfId="6" applyFont="1" applyBorder="1" applyAlignment="1">
      <alignment horizontal="left" vertical="center" wrapText="1"/>
    </xf>
    <xf numFmtId="0" fontId="13" fillId="0" borderId="0" xfId="6" applyFont="1" applyBorder="1" applyAlignment="1">
      <alignment horizontal="left" vertical="center" wrapText="1"/>
    </xf>
    <xf numFmtId="0" fontId="8" fillId="0" borderId="34" xfId="5" applyBorder="1" applyAlignment="1">
      <alignment horizontal="left" vertical="center"/>
    </xf>
    <xf numFmtId="0" fontId="4" fillId="0" borderId="0" xfId="3" applyAlignment="1">
      <alignment horizontal="center"/>
    </xf>
    <xf numFmtId="0" fontId="6" fillId="0" borderId="0" xfId="4" applyFont="1" applyAlignment="1">
      <alignment horizontal="right" vertical="center" wrapText="1"/>
    </xf>
    <xf numFmtId="0" fontId="11" fillId="0" borderId="0" xfId="3" applyFont="1" applyAlignment="1">
      <alignment horizontal="right" wrapText="1"/>
    </xf>
    <xf numFmtId="0" fontId="11" fillId="0" borderId="0" xfId="3" applyFont="1" applyAlignment="1">
      <alignment horizontal="right"/>
    </xf>
    <xf numFmtId="0" fontId="12" fillId="0" borderId="31" xfId="6" applyFont="1" applyBorder="1" applyAlignment="1">
      <alignment horizontal="left" vertical="center" wrapText="1"/>
    </xf>
    <xf numFmtId="0" fontId="12" fillId="0" borderId="0" xfId="6" applyFont="1" applyBorder="1" applyAlignment="1">
      <alignment vertical="center" wrapText="1"/>
    </xf>
    <xf numFmtId="0" fontId="13" fillId="0" borderId="0" xfId="6" applyFont="1" applyBorder="1" applyAlignment="1">
      <alignment vertical="center" wrapText="1"/>
    </xf>
    <xf numFmtId="0" fontId="10" fillId="0" borderId="0" xfId="6" applyFont="1" applyBorder="1" applyAlignment="1">
      <alignment vertical="center" wrapText="1"/>
    </xf>
    <xf numFmtId="0" fontId="12" fillId="0" borderId="0" xfId="3" applyFont="1" applyAlignment="1">
      <alignment horizontal="left" wrapText="1"/>
    </xf>
  </cellXfs>
  <cellStyles count="7">
    <cellStyle name="Normal" xfId="0" builtinId="0"/>
    <cellStyle name="Normal 2" xfId="3" xr:uid="{916CC2D3-E474-4769-B351-AD6BF03A5F86}"/>
    <cellStyle name="Normal 3 3" xfId="1" xr:uid="{C683B199-77BC-49E9-8B3F-5E0111D3577C}"/>
    <cellStyle name="Normal_EC02 -  Boilers" xfId="2" xr:uid="{2C41D35D-C194-4B10-AE7D-67B05DB331D3}"/>
    <cellStyle name="PCA Body Text 2" xfId="6" xr:uid="{F5BBB06F-8399-480F-AD6F-1439B3EEE217}"/>
    <cellStyle name="PCA Heading 2 2" xfId="5" xr:uid="{414D40FC-6C30-40DE-B2B4-ED9DEA779BB9}"/>
    <cellStyle name="PCA Title 2" xfId="4" xr:uid="{D5ECE9E4-E569-4FD1-B760-981365CBBE3D}"/>
  </cellStyles>
  <dxfs count="4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D1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4</xdr:col>
      <xdr:colOff>533400</xdr:colOff>
      <xdr:row>1</xdr:row>
      <xdr:rowOff>146685</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70A78E4D-2505-4B6F-A188-CB736BA056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2390775"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CD49-7D6E-4422-B601-76A91FBE9AB8}">
  <sheetPr>
    <pageSetUpPr fitToPage="1"/>
  </sheetPr>
  <dimension ref="B1:O24"/>
  <sheetViews>
    <sheetView showGridLines="0" tabSelected="1" zoomScaleNormal="100" zoomScaleSheetLayoutView="100" workbookViewId="0">
      <selection activeCell="B5" sqref="B5:O5"/>
    </sheetView>
  </sheetViews>
  <sheetFormatPr defaultColWidth="9.140625" defaultRowHeight="15"/>
  <cols>
    <col min="1" max="1" width="3.140625" style="5" customWidth="1"/>
    <col min="2" max="15" width="9.42578125" style="5" customWidth="1"/>
    <col min="16" max="16384" width="9.140625" style="5"/>
  </cols>
  <sheetData>
    <row r="1" spans="2:15" ht="51" customHeight="1">
      <c r="B1" s="130"/>
      <c r="C1" s="130"/>
      <c r="D1" s="130"/>
      <c r="E1" s="130"/>
      <c r="F1" s="130"/>
      <c r="G1" s="131" t="s">
        <v>92</v>
      </c>
      <c r="H1" s="131"/>
      <c r="I1" s="131"/>
      <c r="J1" s="131"/>
      <c r="K1" s="131"/>
      <c r="L1" s="131"/>
      <c r="M1" s="131"/>
      <c r="N1" s="131"/>
      <c r="O1" s="131"/>
    </row>
    <row r="2" spans="2:15" ht="16.5" customHeight="1">
      <c r="B2" s="130"/>
      <c r="C2" s="130"/>
      <c r="D2" s="130"/>
      <c r="E2" s="130"/>
      <c r="F2" s="130"/>
      <c r="G2" s="6"/>
      <c r="H2" s="132" t="s">
        <v>101</v>
      </c>
      <c r="I2" s="133"/>
      <c r="J2" s="133"/>
      <c r="K2" s="133"/>
      <c r="L2" s="133"/>
      <c r="M2" s="133"/>
      <c r="N2" s="133"/>
      <c r="O2" s="133"/>
    </row>
    <row r="3" spans="2:15" ht="7.5" customHeight="1">
      <c r="B3" s="130"/>
      <c r="C3" s="130"/>
      <c r="D3" s="130"/>
      <c r="E3" s="130"/>
      <c r="F3" s="130"/>
      <c r="G3" s="6"/>
      <c r="H3" s="133"/>
      <c r="I3" s="133"/>
      <c r="J3" s="133"/>
      <c r="K3" s="133"/>
      <c r="L3" s="133"/>
      <c r="M3" s="133"/>
      <c r="N3" s="133"/>
      <c r="O3" s="133"/>
    </row>
    <row r="4" spans="2:15" ht="18.75">
      <c r="B4" s="129" t="s">
        <v>72</v>
      </c>
      <c r="C4" s="129"/>
      <c r="D4" s="129"/>
      <c r="E4" s="129"/>
      <c r="F4" s="129"/>
      <c r="G4" s="129"/>
      <c r="H4" s="129"/>
      <c r="I4" s="129"/>
      <c r="J4" s="129"/>
      <c r="K4" s="129"/>
      <c r="L4" s="129"/>
      <c r="M4" s="129"/>
      <c r="N4" s="129"/>
      <c r="O4" s="129"/>
    </row>
    <row r="5" spans="2:15" s="10" customFormat="1" ht="54" customHeight="1">
      <c r="B5" s="134" t="s">
        <v>100</v>
      </c>
      <c r="C5" s="134"/>
      <c r="D5" s="134"/>
      <c r="E5" s="134"/>
      <c r="F5" s="134"/>
      <c r="G5" s="134"/>
      <c r="H5" s="134"/>
      <c r="I5" s="134"/>
      <c r="J5" s="134"/>
      <c r="K5" s="134"/>
      <c r="L5" s="134"/>
      <c r="M5" s="134"/>
      <c r="N5" s="134"/>
      <c r="O5" s="134"/>
    </row>
    <row r="6" spans="2:15" s="10" customFormat="1" ht="33" customHeight="1">
      <c r="B6" s="127" t="s">
        <v>94</v>
      </c>
      <c r="C6" s="127"/>
      <c r="D6" s="127"/>
      <c r="E6" s="127"/>
      <c r="F6" s="127"/>
      <c r="G6" s="127"/>
      <c r="H6" s="127"/>
      <c r="I6" s="127"/>
      <c r="J6" s="127"/>
      <c r="K6" s="127"/>
      <c r="L6" s="127"/>
      <c r="M6" s="127"/>
      <c r="N6" s="127"/>
      <c r="O6" s="127"/>
    </row>
    <row r="7" spans="2:15" s="10" customFormat="1" ht="20.25" customHeight="1">
      <c r="B7" s="127" t="s">
        <v>84</v>
      </c>
      <c r="C7" s="127"/>
      <c r="D7" s="127"/>
      <c r="E7" s="127"/>
      <c r="F7" s="127"/>
      <c r="G7" s="127"/>
      <c r="H7" s="127"/>
      <c r="I7" s="127"/>
      <c r="J7" s="127"/>
      <c r="K7" s="127"/>
      <c r="L7" s="127"/>
      <c r="M7" s="127"/>
      <c r="N7" s="127"/>
      <c r="O7" s="127"/>
    </row>
    <row r="8" spans="2:15" s="10" customFormat="1" ht="33" customHeight="1">
      <c r="B8" s="128" t="s">
        <v>80</v>
      </c>
      <c r="C8" s="128"/>
      <c r="D8" s="128"/>
      <c r="E8" s="128"/>
      <c r="F8" s="128"/>
      <c r="G8" s="128"/>
      <c r="H8" s="128"/>
      <c r="I8" s="128"/>
      <c r="J8" s="128"/>
      <c r="K8" s="128"/>
      <c r="L8" s="128"/>
      <c r="M8" s="128"/>
      <c r="N8" s="128"/>
      <c r="O8" s="128"/>
    </row>
    <row r="9" spans="2:15" s="10" customFormat="1" ht="20.25" customHeight="1">
      <c r="B9" s="16" t="s">
        <v>98</v>
      </c>
      <c r="C9" s="126"/>
      <c r="D9" s="126"/>
      <c r="E9" s="126"/>
      <c r="F9" s="126"/>
      <c r="G9" s="126"/>
      <c r="H9" s="126"/>
      <c r="I9" s="126"/>
      <c r="J9" s="126"/>
      <c r="K9" s="126"/>
      <c r="L9" s="126"/>
      <c r="M9" s="126"/>
      <c r="N9" s="126"/>
      <c r="O9" s="126"/>
    </row>
    <row r="10" spans="2:15" s="11" customFormat="1" ht="20.25" customHeight="1">
      <c r="B10" s="16" t="s">
        <v>97</v>
      </c>
      <c r="C10" s="17"/>
      <c r="D10" s="17"/>
      <c r="E10" s="17"/>
      <c r="F10" s="17"/>
      <c r="G10" s="17"/>
      <c r="H10" s="17"/>
      <c r="I10" s="17"/>
      <c r="J10" s="17"/>
      <c r="K10" s="17"/>
      <c r="L10" s="17"/>
      <c r="M10" s="17"/>
      <c r="N10" s="17"/>
      <c r="O10" s="17"/>
    </row>
    <row r="11" spans="2:15" ht="15" customHeight="1">
      <c r="B11" s="18"/>
      <c r="C11" s="18"/>
      <c r="D11" s="18"/>
      <c r="E11" s="18"/>
      <c r="F11" s="18"/>
      <c r="G11" s="18"/>
      <c r="H11" s="18"/>
      <c r="I11" s="18"/>
      <c r="J11" s="18"/>
      <c r="K11" s="18"/>
      <c r="L11" s="18"/>
      <c r="M11" s="18"/>
      <c r="N11" s="18"/>
      <c r="O11" s="18"/>
    </row>
    <row r="12" spans="2:15" ht="18.75">
      <c r="B12" s="129" t="s">
        <v>73</v>
      </c>
      <c r="C12" s="129"/>
      <c r="D12" s="129"/>
      <c r="E12" s="129"/>
      <c r="F12" s="129"/>
      <c r="G12" s="129"/>
      <c r="H12" s="129"/>
      <c r="I12" s="129"/>
      <c r="J12" s="129"/>
      <c r="K12" s="129"/>
      <c r="L12" s="129"/>
      <c r="M12" s="129"/>
      <c r="N12" s="129"/>
      <c r="O12" s="129"/>
    </row>
    <row r="13" spans="2:15" s="9" customFormat="1" ht="20.25" customHeight="1">
      <c r="B13" s="135" t="s">
        <v>81</v>
      </c>
      <c r="C13" s="135"/>
      <c r="D13" s="135"/>
      <c r="E13" s="135"/>
      <c r="F13" s="135"/>
      <c r="G13" s="135"/>
      <c r="H13" s="135"/>
      <c r="I13" s="135"/>
      <c r="J13" s="135"/>
      <c r="K13" s="135"/>
      <c r="L13" s="135"/>
      <c r="M13" s="135"/>
      <c r="N13" s="135"/>
      <c r="O13" s="135"/>
    </row>
    <row r="14" spans="2:15" s="7" customFormat="1" ht="33" customHeight="1">
      <c r="B14" s="127" t="s">
        <v>91</v>
      </c>
      <c r="C14" s="127"/>
      <c r="D14" s="127"/>
      <c r="E14" s="127"/>
      <c r="F14" s="127"/>
      <c r="G14" s="127"/>
      <c r="H14" s="127"/>
      <c r="I14" s="127"/>
      <c r="J14" s="127"/>
      <c r="K14" s="127"/>
      <c r="L14" s="127"/>
      <c r="M14" s="127"/>
      <c r="N14" s="127"/>
      <c r="O14" s="127"/>
    </row>
    <row r="15" spans="2:15" s="7" customFormat="1" ht="20.25" customHeight="1">
      <c r="B15" s="136" t="s">
        <v>93</v>
      </c>
      <c r="C15" s="136"/>
      <c r="D15" s="136"/>
      <c r="E15" s="136"/>
      <c r="F15" s="136"/>
      <c r="G15" s="136"/>
      <c r="H15" s="136"/>
      <c r="I15" s="136"/>
      <c r="J15" s="136"/>
      <c r="K15" s="136"/>
      <c r="L15" s="136"/>
      <c r="M15" s="136"/>
      <c r="N15" s="136"/>
      <c r="O15" s="136"/>
    </row>
    <row r="16" spans="2:15" s="7" customFormat="1" ht="20.25" customHeight="1">
      <c r="B16" s="128" t="s">
        <v>87</v>
      </c>
      <c r="C16" s="128"/>
      <c r="D16" s="128"/>
      <c r="E16" s="128"/>
      <c r="F16" s="128"/>
      <c r="G16" s="128"/>
      <c r="H16" s="128"/>
      <c r="I16" s="128"/>
      <c r="J16" s="128"/>
      <c r="K16" s="19"/>
      <c r="L16" s="19"/>
      <c r="M16" s="19"/>
      <c r="N16" s="19"/>
      <c r="O16" s="19"/>
    </row>
    <row r="17" spans="2:15" s="7" customFormat="1" ht="20.25" customHeight="1">
      <c r="B17" s="127" t="s">
        <v>90</v>
      </c>
      <c r="C17" s="127"/>
      <c r="D17" s="127"/>
      <c r="E17" s="127"/>
      <c r="F17" s="127"/>
      <c r="G17" s="127"/>
      <c r="H17" s="127"/>
      <c r="I17" s="127"/>
      <c r="J17" s="127"/>
      <c r="K17" s="127"/>
      <c r="L17" s="127"/>
      <c r="M17" s="127"/>
      <c r="N17" s="127"/>
      <c r="O17" s="127"/>
    </row>
    <row r="18" spans="2:15" s="7" customFormat="1" ht="27.75" customHeight="1">
      <c r="B18" s="138" t="s">
        <v>99</v>
      </c>
      <c r="C18" s="138"/>
      <c r="D18" s="138"/>
      <c r="E18" s="138"/>
      <c r="F18" s="138"/>
      <c r="G18" s="138"/>
      <c r="H18" s="138"/>
      <c r="I18" s="138"/>
      <c r="J18" s="138"/>
      <c r="K18" s="138"/>
      <c r="L18" s="138"/>
      <c r="M18" s="138"/>
      <c r="N18" s="138"/>
      <c r="O18" s="138"/>
    </row>
    <row r="19" spans="2:15" ht="15" customHeight="1">
      <c r="B19" s="18"/>
      <c r="C19" s="18"/>
      <c r="D19" s="18"/>
      <c r="E19" s="18"/>
      <c r="F19" s="18"/>
      <c r="G19" s="18"/>
      <c r="H19" s="18"/>
      <c r="I19" s="18"/>
      <c r="J19" s="18"/>
      <c r="K19" s="18"/>
      <c r="L19" s="18"/>
      <c r="M19" s="18"/>
      <c r="N19" s="18"/>
      <c r="O19" s="18"/>
    </row>
    <row r="20" spans="2:15" ht="18.75">
      <c r="B20" s="129" t="s">
        <v>74</v>
      </c>
      <c r="C20" s="129"/>
      <c r="D20" s="129"/>
      <c r="E20" s="129"/>
      <c r="F20" s="129"/>
      <c r="G20" s="129"/>
      <c r="H20" s="129"/>
      <c r="I20" s="129"/>
      <c r="J20" s="129"/>
      <c r="K20" s="129"/>
      <c r="L20" s="129"/>
      <c r="M20" s="129"/>
      <c r="N20" s="129"/>
      <c r="O20" s="129"/>
    </row>
    <row r="21" spans="2:15" s="10" customFormat="1" ht="20.25" customHeight="1">
      <c r="B21" s="20" t="s">
        <v>75</v>
      </c>
      <c r="C21" s="135" t="s">
        <v>76</v>
      </c>
      <c r="D21" s="135"/>
      <c r="E21" s="135"/>
      <c r="F21" s="135"/>
      <c r="G21" s="135"/>
      <c r="H21" s="135"/>
      <c r="I21" s="135"/>
      <c r="J21" s="135"/>
      <c r="K21" s="135"/>
      <c r="L21" s="135"/>
      <c r="M21" s="135"/>
      <c r="N21" s="135"/>
      <c r="O21" s="135"/>
    </row>
    <row r="22" spans="2:15" s="10" customFormat="1" ht="20.25" customHeight="1">
      <c r="B22" s="21" t="s">
        <v>77</v>
      </c>
      <c r="C22" s="135" t="s">
        <v>78</v>
      </c>
      <c r="D22" s="135"/>
      <c r="E22" s="135"/>
      <c r="F22" s="135"/>
      <c r="G22" s="135"/>
      <c r="H22" s="135"/>
      <c r="I22" s="135"/>
      <c r="J22" s="135"/>
      <c r="K22" s="135"/>
      <c r="L22" s="135"/>
      <c r="M22" s="135"/>
      <c r="N22" s="135"/>
      <c r="O22" s="135"/>
    </row>
    <row r="23" spans="2:15" ht="15" customHeight="1">
      <c r="B23" s="137"/>
      <c r="C23" s="137"/>
      <c r="D23" s="137"/>
      <c r="E23" s="137"/>
      <c r="F23" s="137"/>
      <c r="G23" s="137"/>
      <c r="H23" s="137"/>
      <c r="I23" s="137"/>
      <c r="J23" s="137"/>
      <c r="K23" s="137"/>
      <c r="L23" s="137"/>
      <c r="M23" s="137"/>
      <c r="N23" s="137"/>
      <c r="O23" s="8"/>
    </row>
    <row r="24" spans="2:15" ht="15" customHeight="1">
      <c r="B24" s="137"/>
      <c r="C24" s="137"/>
      <c r="D24" s="137"/>
      <c r="E24" s="137"/>
      <c r="F24" s="137"/>
      <c r="G24" s="137"/>
      <c r="H24" s="137"/>
      <c r="I24" s="137"/>
      <c r="J24" s="137"/>
      <c r="K24" s="137"/>
      <c r="L24" s="137"/>
      <c r="M24" s="137"/>
      <c r="N24" s="137"/>
      <c r="O24" s="8"/>
    </row>
  </sheetData>
  <mergeCells count="20">
    <mergeCell ref="B15:O15"/>
    <mergeCell ref="C21:O21"/>
    <mergeCell ref="C22:O22"/>
    <mergeCell ref="B23:N23"/>
    <mergeCell ref="B24:N24"/>
    <mergeCell ref="B17:O17"/>
    <mergeCell ref="B20:O20"/>
    <mergeCell ref="B16:J16"/>
    <mergeCell ref="B18:O18"/>
    <mergeCell ref="B7:O7"/>
    <mergeCell ref="B8:O8"/>
    <mergeCell ref="B12:O12"/>
    <mergeCell ref="B14:O14"/>
    <mergeCell ref="B1:F3"/>
    <mergeCell ref="G1:O1"/>
    <mergeCell ref="H2:O3"/>
    <mergeCell ref="B4:O4"/>
    <mergeCell ref="B5:O5"/>
    <mergeCell ref="B6:O6"/>
    <mergeCell ref="B13:O13"/>
  </mergeCells>
  <pageMargins left="0.25" right="0.25" top="0.5" bottom="0.5" header="0.3" footer="0.3"/>
  <pageSetup scale="98" orientation="landscape" r:id="rId1"/>
  <headerFooter>
    <oddFooter>&amp;L&amp;"Arial,Italic"&amp;8aq-f13-ecs03&amp;C&amp;"Arial,Italic"&amp;8https://www.pca.state.mn.us  •  Available in alternative formats  •  Use your preferred relay service&amp;R&amp;"Arial,Italic"&amp;8Page &amp;P of &amp;N</oddFooter>
    <firstFooter>&amp;L&amp;10Hot mix asphalt calculator - Instructions&amp;R&amp;10&amp;P</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7362-4C10-4EC5-80F3-8DDA0C474EFF}">
  <dimension ref="A1:AC55"/>
  <sheetViews>
    <sheetView view="pageBreakPreview" zoomScaleNormal="100" zoomScaleSheetLayoutView="100" workbookViewId="0">
      <selection activeCell="C3" sqref="C3"/>
    </sheetView>
  </sheetViews>
  <sheetFormatPr defaultColWidth="9.140625" defaultRowHeight="12"/>
  <cols>
    <col min="1" max="1" width="47.42578125" style="22" customWidth="1"/>
    <col min="2" max="158" width="24.5703125" style="22" customWidth="1"/>
    <col min="159" max="16384" width="9.140625" style="22"/>
  </cols>
  <sheetData>
    <row r="1" spans="1:29" ht="18.75" thickBot="1">
      <c r="A1" s="94" t="s">
        <v>95</v>
      </c>
    </row>
    <row r="2" spans="1:29">
      <c r="B2" s="23" t="s">
        <v>41</v>
      </c>
      <c r="C2" s="24" t="s">
        <v>46</v>
      </c>
      <c r="D2" s="25"/>
      <c r="E2" s="25"/>
      <c r="F2" s="25"/>
      <c r="G2" s="25"/>
      <c r="H2" s="26"/>
      <c r="I2" s="23" t="s">
        <v>41</v>
      </c>
      <c r="J2" s="24" t="s">
        <v>46</v>
      </c>
      <c r="K2" s="25"/>
      <c r="L2" s="25"/>
      <c r="M2" s="25"/>
      <c r="N2" s="25"/>
      <c r="O2" s="26"/>
      <c r="P2" s="23" t="s">
        <v>41</v>
      </c>
      <c r="Q2" s="24" t="s">
        <v>46</v>
      </c>
      <c r="R2" s="25"/>
      <c r="S2" s="25"/>
      <c r="T2" s="25"/>
      <c r="U2" s="25"/>
      <c r="V2" s="26"/>
      <c r="W2" s="23" t="s">
        <v>41</v>
      </c>
      <c r="X2" s="24" t="s">
        <v>46</v>
      </c>
      <c r="Y2" s="25"/>
      <c r="Z2" s="25"/>
      <c r="AA2" s="25"/>
      <c r="AB2" s="25"/>
      <c r="AC2" s="26"/>
    </row>
    <row r="3" spans="1:29">
      <c r="B3" s="27" t="s">
        <v>55</v>
      </c>
      <c r="C3" s="28"/>
      <c r="D3" s="29"/>
      <c r="E3" s="29"/>
      <c r="F3" s="29"/>
      <c r="G3" s="29"/>
      <c r="H3" s="30"/>
      <c r="I3" s="27" t="s">
        <v>42</v>
      </c>
      <c r="J3" s="28"/>
      <c r="K3" s="29"/>
      <c r="L3" s="29"/>
      <c r="M3" s="29"/>
      <c r="N3" s="29"/>
      <c r="O3" s="30"/>
      <c r="P3" s="27" t="s">
        <v>42</v>
      </c>
      <c r="Q3" s="28"/>
      <c r="R3" s="29"/>
      <c r="S3" s="29"/>
      <c r="T3" s="29"/>
      <c r="U3" s="29"/>
      <c r="V3" s="30"/>
      <c r="W3" s="27" t="s">
        <v>42</v>
      </c>
      <c r="X3" s="28"/>
      <c r="Y3" s="29"/>
      <c r="Z3" s="29"/>
      <c r="AA3" s="29"/>
      <c r="AB3" s="29"/>
      <c r="AC3" s="30"/>
    </row>
    <row r="4" spans="1:29">
      <c r="B4" s="31" t="s">
        <v>71</v>
      </c>
      <c r="C4" s="32">
        <v>8760</v>
      </c>
      <c r="D4" s="29"/>
      <c r="E4" s="29"/>
      <c r="F4" s="29"/>
      <c r="G4" s="29"/>
      <c r="H4" s="30"/>
      <c r="I4" s="31" t="s">
        <v>71</v>
      </c>
      <c r="J4" s="32">
        <v>8760</v>
      </c>
      <c r="K4" s="29"/>
      <c r="L4" s="29"/>
      <c r="M4" s="29"/>
      <c r="N4" s="29"/>
      <c r="O4" s="30"/>
      <c r="P4" s="31" t="s">
        <v>71</v>
      </c>
      <c r="Q4" s="32">
        <v>8760</v>
      </c>
      <c r="R4" s="29"/>
      <c r="S4" s="29"/>
      <c r="T4" s="29"/>
      <c r="U4" s="29"/>
      <c r="V4" s="30"/>
      <c r="W4" s="31" t="s">
        <v>71</v>
      </c>
      <c r="X4" s="32">
        <v>8760</v>
      </c>
      <c r="Y4" s="29"/>
      <c r="Z4" s="29"/>
      <c r="AA4" s="29"/>
      <c r="AB4" s="29"/>
      <c r="AC4" s="30"/>
    </row>
    <row r="5" spans="1:29">
      <c r="B5" s="31" t="s">
        <v>70</v>
      </c>
      <c r="C5" s="32"/>
      <c r="D5" s="29"/>
      <c r="E5" s="29"/>
      <c r="F5" s="29"/>
      <c r="G5" s="29"/>
      <c r="H5" s="30"/>
      <c r="I5" s="31" t="s">
        <v>70</v>
      </c>
      <c r="J5" s="32"/>
      <c r="K5" s="29"/>
      <c r="L5" s="29"/>
      <c r="M5" s="29"/>
      <c r="N5" s="29"/>
      <c r="O5" s="30"/>
      <c r="P5" s="31" t="s">
        <v>70</v>
      </c>
      <c r="Q5" s="32"/>
      <c r="R5" s="29"/>
      <c r="S5" s="29"/>
      <c r="T5" s="29"/>
      <c r="U5" s="29"/>
      <c r="V5" s="30"/>
      <c r="W5" s="31" t="s">
        <v>70</v>
      </c>
      <c r="X5" s="32"/>
      <c r="Y5" s="29"/>
      <c r="Z5" s="29"/>
      <c r="AA5" s="29"/>
      <c r="AB5" s="29"/>
      <c r="AC5" s="30"/>
    </row>
    <row r="6" spans="1:29" ht="12.75" thickBot="1">
      <c r="B6" s="33" t="s">
        <v>45</v>
      </c>
      <c r="C6" s="34"/>
      <c r="D6" s="35"/>
      <c r="E6" s="35"/>
      <c r="F6" s="35"/>
      <c r="G6" s="35"/>
      <c r="H6" s="36"/>
      <c r="I6" s="33" t="s">
        <v>45</v>
      </c>
      <c r="J6" s="34"/>
      <c r="K6" s="35"/>
      <c r="L6" s="35"/>
      <c r="M6" s="35"/>
      <c r="N6" s="35"/>
      <c r="O6" s="36"/>
      <c r="P6" s="33" t="s">
        <v>45</v>
      </c>
      <c r="Q6" s="34"/>
      <c r="R6" s="35"/>
      <c r="S6" s="35"/>
      <c r="T6" s="35"/>
      <c r="U6" s="35"/>
      <c r="V6" s="36"/>
      <c r="W6" s="33" t="s">
        <v>45</v>
      </c>
      <c r="X6" s="34"/>
      <c r="Y6" s="35"/>
      <c r="Z6" s="35"/>
      <c r="AA6" s="35"/>
      <c r="AB6" s="35"/>
      <c r="AC6" s="36"/>
    </row>
    <row r="7" spans="1:29" s="67" customFormat="1" ht="27.75" customHeight="1" thickBot="1">
      <c r="A7" s="121" t="s">
        <v>40</v>
      </c>
      <c r="B7" s="56" t="s">
        <v>86</v>
      </c>
      <c r="C7" s="57" t="s">
        <v>83</v>
      </c>
      <c r="D7" s="57" t="s">
        <v>57</v>
      </c>
      <c r="E7" s="57" t="s">
        <v>79</v>
      </c>
      <c r="F7" s="58" t="s">
        <v>56</v>
      </c>
      <c r="G7" s="58" t="s">
        <v>43</v>
      </c>
      <c r="H7" s="59" t="s">
        <v>85</v>
      </c>
      <c r="I7" s="60" t="s">
        <v>44</v>
      </c>
      <c r="J7" s="61" t="s">
        <v>83</v>
      </c>
      <c r="K7" s="61" t="s">
        <v>57</v>
      </c>
      <c r="L7" s="61" t="s">
        <v>79</v>
      </c>
      <c r="M7" s="62" t="s">
        <v>56</v>
      </c>
      <c r="N7" s="62" t="s">
        <v>43</v>
      </c>
      <c r="O7" s="63" t="s">
        <v>85</v>
      </c>
      <c r="P7" s="60" t="s">
        <v>44</v>
      </c>
      <c r="Q7" s="61" t="s">
        <v>83</v>
      </c>
      <c r="R7" s="61" t="s">
        <v>57</v>
      </c>
      <c r="S7" s="61" t="s">
        <v>79</v>
      </c>
      <c r="T7" s="62" t="s">
        <v>56</v>
      </c>
      <c r="U7" s="62" t="s">
        <v>43</v>
      </c>
      <c r="V7" s="63" t="s">
        <v>85</v>
      </c>
      <c r="W7" s="60" t="s">
        <v>44</v>
      </c>
      <c r="X7" s="61" t="s">
        <v>83</v>
      </c>
      <c r="Y7" s="61" t="s">
        <v>57</v>
      </c>
      <c r="Z7" s="61" t="s">
        <v>79</v>
      </c>
      <c r="AA7" s="62" t="s">
        <v>56</v>
      </c>
      <c r="AB7" s="62" t="s">
        <v>43</v>
      </c>
      <c r="AC7" s="63" t="s">
        <v>85</v>
      </c>
    </row>
    <row r="8" spans="1:29">
      <c r="A8" s="122" t="s">
        <v>0</v>
      </c>
      <c r="B8" s="37" t="str">
        <f>IFERROR(VLOOKUP($A8,'Emission Factors'!$A$2:$I$40, MATCH(C$6,'Emission Factors'!$A$2:$I$2,0), FALSE), "")</f>
        <v/>
      </c>
      <c r="C8" s="38"/>
      <c r="D8" s="39"/>
      <c r="E8" s="40" t="e">
        <f t="shared" ref="E8:E47" si="0">IF(C8&gt;0,C8,B8)*C$3</f>
        <v>#VALUE!</v>
      </c>
      <c r="F8" s="40" t="e">
        <f t="shared" ref="F8:F47" si="1">IF(C8&gt;0,C8,B8)*C$3*(1-D8)</f>
        <v>#VALUE!</v>
      </c>
      <c r="G8" s="40" t="e">
        <f t="shared" ref="G8:G47" si="2">IF(C8&gt;0,C8,B8)*C$3*C$4/2000</f>
        <v>#VALUE!</v>
      </c>
      <c r="H8" s="40" t="e">
        <f t="shared" ref="H8:H47" si="3">IF(C8&gt;0,C8,B8)*C$3*(1-D8)*C$5/2000</f>
        <v>#VALUE!</v>
      </c>
      <c r="I8" s="37" t="str">
        <f>IFERROR(VLOOKUP($A8,'Emission Factors'!$A$2:$I$40, MATCH(J$6,'Emission Factors'!$A$2:$I$2,0), FALSE), "")</f>
        <v/>
      </c>
      <c r="J8" s="38"/>
      <c r="K8" s="39"/>
      <c r="L8" s="37" t="e">
        <f t="shared" ref="L8:L47" si="4">IF(J8&gt;0,J8,I8)*J$3</f>
        <v>#VALUE!</v>
      </c>
      <c r="M8" s="37" t="e">
        <f t="shared" ref="M8:M47" si="5">IF(J8&gt;0,J8,I8)*J$3*(1-K8)</f>
        <v>#VALUE!</v>
      </c>
      <c r="N8" s="40" t="e">
        <f t="shared" ref="N8:N47" si="6">IF(J8&gt;0,J8,I8)*J$3*J$4/2000</f>
        <v>#VALUE!</v>
      </c>
      <c r="O8" s="40" t="e">
        <f t="shared" ref="O8:O47" si="7">IF(J8&gt;0,J8,I8)*J$3*(1-K8)*J$5/2000</f>
        <v>#VALUE!</v>
      </c>
      <c r="P8" s="37" t="str">
        <f>IFERROR(VLOOKUP($A8,'Emission Factors'!$A$2:$I$40, MATCH(Q$6,'Emission Factors'!$A$2:$I$2,0), FALSE), "")</f>
        <v/>
      </c>
      <c r="Q8" s="38"/>
      <c r="R8" s="39"/>
      <c r="S8" s="37" t="e">
        <f t="shared" ref="S8:S47" si="8">IF(Q8&gt;0,Q8,P8)*Q$3</f>
        <v>#VALUE!</v>
      </c>
      <c r="T8" s="37" t="e">
        <f t="shared" ref="T8:T47" si="9">IF(Q8&gt;0,Q8,P8)*Q$3*(1-R8)</f>
        <v>#VALUE!</v>
      </c>
      <c r="U8" s="40" t="e">
        <f t="shared" ref="U8:U47" si="10">IF(Q8&gt;0,Q8,P8)*Q$3*Q$4/2000</f>
        <v>#VALUE!</v>
      </c>
      <c r="V8" s="40" t="e">
        <f t="shared" ref="V8:V47" si="11">IF(Q8&gt;0,Q8,P8)*Q$3*(1-R8)*Q$5/2000</f>
        <v>#VALUE!</v>
      </c>
      <c r="W8" s="37" t="str">
        <f>IFERROR(VLOOKUP($A8,'Emission Factors'!$A$2:$I$40, MATCH(X$6,'Emission Factors'!$A$2:$I$2,0), FALSE), "")</f>
        <v/>
      </c>
      <c r="X8" s="38"/>
      <c r="Y8" s="39"/>
      <c r="Z8" s="37" t="e">
        <f t="shared" ref="Z8:Z47" si="12">IF(X8&gt;0,X8,W8)*X$3</f>
        <v>#VALUE!</v>
      </c>
      <c r="AA8" s="37" t="e">
        <f t="shared" ref="AA8:AA47" si="13">IF(X8&gt;0,X8,W8)*X$3*(1-Y8)</f>
        <v>#VALUE!</v>
      </c>
      <c r="AB8" s="40" t="e">
        <f t="shared" ref="AB8:AB47" si="14">IF(X8&gt;0,X8,W8)*X$3*X$4/2000</f>
        <v>#VALUE!</v>
      </c>
      <c r="AC8" s="40" t="e">
        <f t="shared" ref="AC8:AC47" si="15">IF(X8&gt;0,X8,W8)*X$3*(1-Y8)*X$5/2000</f>
        <v>#VALUE!</v>
      </c>
    </row>
    <row r="9" spans="1:29">
      <c r="A9" s="123" t="s">
        <v>1</v>
      </c>
      <c r="B9" s="41" t="str">
        <f>IFERROR(VLOOKUP($A9,'Emission Factors'!$A$2:$I$40, MATCH(C$6,'Emission Factors'!$A$2:$I$2,0), FALSE), "")</f>
        <v/>
      </c>
      <c r="C9" s="42"/>
      <c r="D9" s="43"/>
      <c r="E9" s="44" t="e">
        <f t="shared" si="0"/>
        <v>#VALUE!</v>
      </c>
      <c r="F9" s="44" t="e">
        <f t="shared" si="1"/>
        <v>#VALUE!</v>
      </c>
      <c r="G9" s="44" t="e">
        <f t="shared" si="2"/>
        <v>#VALUE!</v>
      </c>
      <c r="H9" s="44" t="e">
        <f t="shared" si="3"/>
        <v>#VALUE!</v>
      </c>
      <c r="I9" s="41" t="str">
        <f>IFERROR(VLOOKUP($A9,'Emission Factors'!$A$2:$I$40, MATCH(J$6,'Emission Factors'!$A$2:$I$2,0), FALSE), "")</f>
        <v/>
      </c>
      <c r="J9" s="42"/>
      <c r="K9" s="43"/>
      <c r="L9" s="45" t="e">
        <f t="shared" si="4"/>
        <v>#VALUE!</v>
      </c>
      <c r="M9" s="41" t="e">
        <f t="shared" si="5"/>
        <v>#VALUE!</v>
      </c>
      <c r="N9" s="44" t="e">
        <f t="shared" si="6"/>
        <v>#VALUE!</v>
      </c>
      <c r="O9" s="44" t="e">
        <f t="shared" si="7"/>
        <v>#VALUE!</v>
      </c>
      <c r="P9" s="41" t="str">
        <f>IFERROR(VLOOKUP($A9,'Emission Factors'!$A$2:$I$40, MATCH(Q$6,'Emission Factors'!$A$2:$I$2,0), FALSE), "")</f>
        <v/>
      </c>
      <c r="Q9" s="42"/>
      <c r="R9" s="43"/>
      <c r="S9" s="41" t="e">
        <f t="shared" si="8"/>
        <v>#VALUE!</v>
      </c>
      <c r="T9" s="41" t="e">
        <f t="shared" si="9"/>
        <v>#VALUE!</v>
      </c>
      <c r="U9" s="44" t="e">
        <f t="shared" si="10"/>
        <v>#VALUE!</v>
      </c>
      <c r="V9" s="44" t="e">
        <f t="shared" si="11"/>
        <v>#VALUE!</v>
      </c>
      <c r="W9" s="41" t="str">
        <f>IFERROR(VLOOKUP($A9,'Emission Factors'!$A$2:$I$40, MATCH(X$6,'Emission Factors'!$A$2:$I$2,0), FALSE), "")</f>
        <v/>
      </c>
      <c r="X9" s="42"/>
      <c r="Y9" s="43"/>
      <c r="Z9" s="41" t="e">
        <f t="shared" si="12"/>
        <v>#VALUE!</v>
      </c>
      <c r="AA9" s="41" t="e">
        <f t="shared" si="13"/>
        <v>#VALUE!</v>
      </c>
      <c r="AB9" s="44" t="e">
        <f t="shared" si="14"/>
        <v>#VALUE!</v>
      </c>
      <c r="AC9" s="44" t="e">
        <f t="shared" si="15"/>
        <v>#VALUE!</v>
      </c>
    </row>
    <row r="10" spans="1:29">
      <c r="A10" s="123" t="s">
        <v>2</v>
      </c>
      <c r="B10" s="41" t="str">
        <f>IFERROR(VLOOKUP($A10,'Emission Factors'!$A$2:$I$40, MATCH(C$6,'Emission Factors'!$A$2:$I$2,0), FALSE), "")</f>
        <v/>
      </c>
      <c r="C10" s="42"/>
      <c r="D10" s="43"/>
      <c r="E10" s="44" t="e">
        <f t="shared" si="0"/>
        <v>#VALUE!</v>
      </c>
      <c r="F10" s="44" t="e">
        <f t="shared" si="1"/>
        <v>#VALUE!</v>
      </c>
      <c r="G10" s="44" t="e">
        <f t="shared" si="2"/>
        <v>#VALUE!</v>
      </c>
      <c r="H10" s="44" t="e">
        <f t="shared" si="3"/>
        <v>#VALUE!</v>
      </c>
      <c r="I10" s="41" t="str">
        <f>IFERROR(VLOOKUP($A10,'Emission Factors'!$A$2:$I$40, MATCH(J$6,'Emission Factors'!$A$2:$I$2,0), FALSE), "")</f>
        <v/>
      </c>
      <c r="J10" s="42"/>
      <c r="K10" s="43"/>
      <c r="L10" s="41" t="e">
        <f t="shared" si="4"/>
        <v>#VALUE!</v>
      </c>
      <c r="M10" s="41" t="e">
        <f t="shared" si="5"/>
        <v>#VALUE!</v>
      </c>
      <c r="N10" s="44" t="e">
        <f t="shared" si="6"/>
        <v>#VALUE!</v>
      </c>
      <c r="O10" s="44" t="e">
        <f t="shared" si="7"/>
        <v>#VALUE!</v>
      </c>
      <c r="P10" s="41" t="str">
        <f>IFERROR(VLOOKUP($A10,'Emission Factors'!$A$2:$I$40, MATCH(Q$6,'Emission Factors'!$A$2:$I$2,0), FALSE), "")</f>
        <v/>
      </c>
      <c r="Q10" s="42"/>
      <c r="R10" s="43"/>
      <c r="S10" s="41" t="e">
        <f t="shared" si="8"/>
        <v>#VALUE!</v>
      </c>
      <c r="T10" s="41" t="e">
        <f t="shared" si="9"/>
        <v>#VALUE!</v>
      </c>
      <c r="U10" s="44" t="e">
        <f t="shared" si="10"/>
        <v>#VALUE!</v>
      </c>
      <c r="V10" s="44" t="e">
        <f t="shared" si="11"/>
        <v>#VALUE!</v>
      </c>
      <c r="W10" s="41" t="str">
        <f>IFERROR(VLOOKUP($A10,'Emission Factors'!$A$2:$I$40, MATCH(X$6,'Emission Factors'!$A$2:$I$2,0), FALSE), "")</f>
        <v/>
      </c>
      <c r="X10" s="42"/>
      <c r="Y10" s="43"/>
      <c r="Z10" s="41" t="e">
        <f t="shared" si="12"/>
        <v>#VALUE!</v>
      </c>
      <c r="AA10" s="41" t="e">
        <f t="shared" si="13"/>
        <v>#VALUE!</v>
      </c>
      <c r="AB10" s="44" t="e">
        <f t="shared" si="14"/>
        <v>#VALUE!</v>
      </c>
      <c r="AC10" s="44" t="e">
        <f t="shared" si="15"/>
        <v>#VALUE!</v>
      </c>
    </row>
    <row r="11" spans="1:29">
      <c r="A11" s="123" t="s">
        <v>3</v>
      </c>
      <c r="B11" s="41" t="str">
        <f>IFERROR(VLOOKUP($A11,'Emission Factors'!$A$2:$I$40, MATCH(C$6,'Emission Factors'!$A$2:$I$2,0), FALSE), "")</f>
        <v/>
      </c>
      <c r="C11" s="42"/>
      <c r="D11" s="43"/>
      <c r="E11" s="44" t="e">
        <f t="shared" si="0"/>
        <v>#VALUE!</v>
      </c>
      <c r="F11" s="44" t="e">
        <f t="shared" si="1"/>
        <v>#VALUE!</v>
      </c>
      <c r="G11" s="44" t="e">
        <f t="shared" si="2"/>
        <v>#VALUE!</v>
      </c>
      <c r="H11" s="44" t="e">
        <f t="shared" si="3"/>
        <v>#VALUE!</v>
      </c>
      <c r="I11" s="41" t="str">
        <f>IFERROR(VLOOKUP($A11,'Emission Factors'!$A$2:$I$40, MATCH(J$6,'Emission Factors'!$A$2:$I$2,0), FALSE), "")</f>
        <v/>
      </c>
      <c r="J11" s="42"/>
      <c r="K11" s="43"/>
      <c r="L11" s="41" t="e">
        <f t="shared" si="4"/>
        <v>#VALUE!</v>
      </c>
      <c r="M11" s="41" t="e">
        <f t="shared" si="5"/>
        <v>#VALUE!</v>
      </c>
      <c r="N11" s="44" t="e">
        <f t="shared" si="6"/>
        <v>#VALUE!</v>
      </c>
      <c r="O11" s="44" t="e">
        <f t="shared" si="7"/>
        <v>#VALUE!</v>
      </c>
      <c r="P11" s="41" t="str">
        <f>IFERROR(VLOOKUP($A11,'Emission Factors'!$A$2:$I$40, MATCH(Q$6,'Emission Factors'!$A$2:$I$2,0), FALSE), "")</f>
        <v/>
      </c>
      <c r="Q11" s="42"/>
      <c r="R11" s="43"/>
      <c r="S11" s="41" t="e">
        <f t="shared" si="8"/>
        <v>#VALUE!</v>
      </c>
      <c r="T11" s="41" t="e">
        <f t="shared" si="9"/>
        <v>#VALUE!</v>
      </c>
      <c r="U11" s="44" t="e">
        <f t="shared" si="10"/>
        <v>#VALUE!</v>
      </c>
      <c r="V11" s="44" t="e">
        <f t="shared" si="11"/>
        <v>#VALUE!</v>
      </c>
      <c r="W11" s="41" t="str">
        <f>IFERROR(VLOOKUP($A11,'Emission Factors'!$A$2:$I$40, MATCH(X$6,'Emission Factors'!$A$2:$I$2,0), FALSE), "")</f>
        <v/>
      </c>
      <c r="X11" s="42"/>
      <c r="Y11" s="43"/>
      <c r="Z11" s="41" t="e">
        <f t="shared" si="12"/>
        <v>#VALUE!</v>
      </c>
      <c r="AA11" s="41" t="e">
        <f t="shared" si="13"/>
        <v>#VALUE!</v>
      </c>
      <c r="AB11" s="44" t="e">
        <f t="shared" si="14"/>
        <v>#VALUE!</v>
      </c>
      <c r="AC11" s="44" t="e">
        <f t="shared" si="15"/>
        <v>#VALUE!</v>
      </c>
    </row>
    <row r="12" spans="1:29">
      <c r="A12" s="123" t="s">
        <v>4</v>
      </c>
      <c r="B12" s="41" t="str">
        <f>IFERROR(VLOOKUP($A12,'Emission Factors'!$A$2:$I$40, MATCH(C$6,'Emission Factors'!$A$2:$I$2,0), FALSE), "")</f>
        <v/>
      </c>
      <c r="C12" s="42"/>
      <c r="D12" s="43"/>
      <c r="E12" s="44" t="e">
        <f t="shared" si="0"/>
        <v>#VALUE!</v>
      </c>
      <c r="F12" s="44" t="e">
        <f t="shared" si="1"/>
        <v>#VALUE!</v>
      </c>
      <c r="G12" s="44" t="e">
        <f t="shared" si="2"/>
        <v>#VALUE!</v>
      </c>
      <c r="H12" s="44" t="e">
        <f t="shared" si="3"/>
        <v>#VALUE!</v>
      </c>
      <c r="I12" s="41" t="str">
        <f>IFERROR(VLOOKUP($A12,'Emission Factors'!$A$2:$I$40, MATCH(J$6,'Emission Factors'!$A$2:$I$2,0), FALSE), "")</f>
        <v/>
      </c>
      <c r="J12" s="42"/>
      <c r="K12" s="43"/>
      <c r="L12" s="41" t="e">
        <f t="shared" si="4"/>
        <v>#VALUE!</v>
      </c>
      <c r="M12" s="41" t="e">
        <f t="shared" si="5"/>
        <v>#VALUE!</v>
      </c>
      <c r="N12" s="44" t="e">
        <f t="shared" si="6"/>
        <v>#VALUE!</v>
      </c>
      <c r="O12" s="44" t="e">
        <f t="shared" si="7"/>
        <v>#VALUE!</v>
      </c>
      <c r="P12" s="41" t="str">
        <f>IFERROR(VLOOKUP($A12,'Emission Factors'!$A$2:$I$40, MATCH(Q$6,'Emission Factors'!$A$2:$I$2,0), FALSE), "")</f>
        <v/>
      </c>
      <c r="Q12" s="42"/>
      <c r="R12" s="43"/>
      <c r="S12" s="41" t="e">
        <f t="shared" si="8"/>
        <v>#VALUE!</v>
      </c>
      <c r="T12" s="41" t="e">
        <f t="shared" si="9"/>
        <v>#VALUE!</v>
      </c>
      <c r="U12" s="44" t="e">
        <f t="shared" si="10"/>
        <v>#VALUE!</v>
      </c>
      <c r="V12" s="44" t="e">
        <f t="shared" si="11"/>
        <v>#VALUE!</v>
      </c>
      <c r="W12" s="41" t="str">
        <f>IFERROR(VLOOKUP($A12,'Emission Factors'!$A$2:$I$40, MATCH(X$6,'Emission Factors'!$A$2:$I$2,0), FALSE), "")</f>
        <v/>
      </c>
      <c r="X12" s="42"/>
      <c r="Y12" s="43"/>
      <c r="Z12" s="41" t="e">
        <f t="shared" si="12"/>
        <v>#VALUE!</v>
      </c>
      <c r="AA12" s="41" t="e">
        <f t="shared" si="13"/>
        <v>#VALUE!</v>
      </c>
      <c r="AB12" s="44" t="e">
        <f t="shared" si="14"/>
        <v>#VALUE!</v>
      </c>
      <c r="AC12" s="44" t="e">
        <f t="shared" si="15"/>
        <v>#VALUE!</v>
      </c>
    </row>
    <row r="13" spans="1:29">
      <c r="A13" s="123" t="s">
        <v>5</v>
      </c>
      <c r="B13" s="41" t="str">
        <f>IFERROR(VLOOKUP($A13,'Emission Factors'!$A$2:$I$40, MATCH(C$6,'Emission Factors'!$A$2:$I$2,0), FALSE), "")</f>
        <v/>
      </c>
      <c r="C13" s="42"/>
      <c r="D13" s="43"/>
      <c r="E13" s="44" t="e">
        <f t="shared" si="0"/>
        <v>#VALUE!</v>
      </c>
      <c r="F13" s="44" t="e">
        <f t="shared" si="1"/>
        <v>#VALUE!</v>
      </c>
      <c r="G13" s="44" t="e">
        <f t="shared" si="2"/>
        <v>#VALUE!</v>
      </c>
      <c r="H13" s="44" t="e">
        <f t="shared" si="3"/>
        <v>#VALUE!</v>
      </c>
      <c r="I13" s="41" t="str">
        <f>IFERROR(VLOOKUP($A13,'Emission Factors'!$A$2:$I$40, MATCH(J$6,'Emission Factors'!$A$2:$I$2,0), FALSE), "")</f>
        <v/>
      </c>
      <c r="J13" s="42"/>
      <c r="K13" s="43"/>
      <c r="L13" s="41" t="e">
        <f t="shared" si="4"/>
        <v>#VALUE!</v>
      </c>
      <c r="M13" s="41" t="e">
        <f t="shared" si="5"/>
        <v>#VALUE!</v>
      </c>
      <c r="N13" s="44" t="e">
        <f t="shared" si="6"/>
        <v>#VALUE!</v>
      </c>
      <c r="O13" s="44" t="e">
        <f t="shared" si="7"/>
        <v>#VALUE!</v>
      </c>
      <c r="P13" s="41" t="str">
        <f>IFERROR(VLOOKUP($A13,'Emission Factors'!$A$2:$I$40, MATCH(Q$6,'Emission Factors'!$A$2:$I$2,0), FALSE), "")</f>
        <v/>
      </c>
      <c r="Q13" s="42"/>
      <c r="R13" s="43"/>
      <c r="S13" s="41" t="e">
        <f t="shared" si="8"/>
        <v>#VALUE!</v>
      </c>
      <c r="T13" s="41" t="e">
        <f t="shared" si="9"/>
        <v>#VALUE!</v>
      </c>
      <c r="U13" s="44" t="e">
        <f t="shared" si="10"/>
        <v>#VALUE!</v>
      </c>
      <c r="V13" s="44" t="e">
        <f t="shared" si="11"/>
        <v>#VALUE!</v>
      </c>
      <c r="W13" s="41" t="str">
        <f>IFERROR(VLOOKUP($A13,'Emission Factors'!$A$2:$I$40, MATCH(X$6,'Emission Factors'!$A$2:$I$2,0), FALSE), "")</f>
        <v/>
      </c>
      <c r="X13" s="42"/>
      <c r="Y13" s="43"/>
      <c r="Z13" s="41" t="e">
        <f t="shared" si="12"/>
        <v>#VALUE!</v>
      </c>
      <c r="AA13" s="41" t="e">
        <f t="shared" si="13"/>
        <v>#VALUE!</v>
      </c>
      <c r="AB13" s="44" t="e">
        <f t="shared" si="14"/>
        <v>#VALUE!</v>
      </c>
      <c r="AC13" s="44" t="e">
        <f t="shared" si="15"/>
        <v>#VALUE!</v>
      </c>
    </row>
    <row r="14" spans="1:29">
      <c r="A14" s="123" t="s">
        <v>6</v>
      </c>
      <c r="B14" s="41" t="str">
        <f>IFERROR(VLOOKUP($A14,'Emission Factors'!$A$2:$I$40, MATCH(C$6,'Emission Factors'!$A$2:$I$2,0), FALSE), "")</f>
        <v/>
      </c>
      <c r="C14" s="42"/>
      <c r="D14" s="43"/>
      <c r="E14" s="44" t="e">
        <f t="shared" si="0"/>
        <v>#VALUE!</v>
      </c>
      <c r="F14" s="44" t="e">
        <f t="shared" si="1"/>
        <v>#VALUE!</v>
      </c>
      <c r="G14" s="44" t="e">
        <f t="shared" si="2"/>
        <v>#VALUE!</v>
      </c>
      <c r="H14" s="44" t="e">
        <f t="shared" si="3"/>
        <v>#VALUE!</v>
      </c>
      <c r="I14" s="41" t="str">
        <f>IFERROR(VLOOKUP($A14,'Emission Factors'!$A$2:$I$40, MATCH(J$6,'Emission Factors'!$A$2:$I$2,0), FALSE), "")</f>
        <v/>
      </c>
      <c r="J14" s="42"/>
      <c r="K14" s="43"/>
      <c r="L14" s="41" t="e">
        <f t="shared" si="4"/>
        <v>#VALUE!</v>
      </c>
      <c r="M14" s="41" t="e">
        <f t="shared" si="5"/>
        <v>#VALUE!</v>
      </c>
      <c r="N14" s="44" t="e">
        <f t="shared" si="6"/>
        <v>#VALUE!</v>
      </c>
      <c r="O14" s="44" t="e">
        <f t="shared" si="7"/>
        <v>#VALUE!</v>
      </c>
      <c r="P14" s="41" t="str">
        <f>IFERROR(VLOOKUP($A14,'Emission Factors'!$A$2:$I$40, MATCH(Q$6,'Emission Factors'!$A$2:$I$2,0), FALSE), "")</f>
        <v/>
      </c>
      <c r="Q14" s="42"/>
      <c r="R14" s="43"/>
      <c r="S14" s="41" t="e">
        <f t="shared" si="8"/>
        <v>#VALUE!</v>
      </c>
      <c r="T14" s="41" t="e">
        <f t="shared" si="9"/>
        <v>#VALUE!</v>
      </c>
      <c r="U14" s="44" t="e">
        <f t="shared" si="10"/>
        <v>#VALUE!</v>
      </c>
      <c r="V14" s="44" t="e">
        <f t="shared" si="11"/>
        <v>#VALUE!</v>
      </c>
      <c r="W14" s="41" t="str">
        <f>IFERROR(VLOOKUP($A14,'Emission Factors'!$A$2:$I$40, MATCH(X$6,'Emission Factors'!$A$2:$I$2,0), FALSE), "")</f>
        <v/>
      </c>
      <c r="X14" s="42"/>
      <c r="Y14" s="43"/>
      <c r="Z14" s="41" t="e">
        <f t="shared" si="12"/>
        <v>#VALUE!</v>
      </c>
      <c r="AA14" s="41" t="e">
        <f t="shared" si="13"/>
        <v>#VALUE!</v>
      </c>
      <c r="AB14" s="44" t="e">
        <f t="shared" si="14"/>
        <v>#VALUE!</v>
      </c>
      <c r="AC14" s="44" t="e">
        <f t="shared" si="15"/>
        <v>#VALUE!</v>
      </c>
    </row>
    <row r="15" spans="1:29" ht="12.75" thickBot="1">
      <c r="A15" s="124" t="s">
        <v>11</v>
      </c>
      <c r="B15" s="46" t="e">
        <f>SUM(B20:B47)-B41</f>
        <v>#VALUE!</v>
      </c>
      <c r="C15" s="47"/>
      <c r="D15" s="48"/>
      <c r="E15" s="49" t="e">
        <f t="shared" si="0"/>
        <v>#VALUE!</v>
      </c>
      <c r="F15" s="49" t="e">
        <f t="shared" si="1"/>
        <v>#VALUE!</v>
      </c>
      <c r="G15" s="49" t="e">
        <f t="shared" si="2"/>
        <v>#VALUE!</v>
      </c>
      <c r="H15" s="49" t="e">
        <f t="shared" si="3"/>
        <v>#VALUE!</v>
      </c>
      <c r="I15" s="46" t="e">
        <f>SUM(I20:I47)-I41</f>
        <v>#VALUE!</v>
      </c>
      <c r="J15" s="47"/>
      <c r="K15" s="48"/>
      <c r="L15" s="46" t="e">
        <f t="shared" si="4"/>
        <v>#VALUE!</v>
      </c>
      <c r="M15" s="46" t="e">
        <f t="shared" si="5"/>
        <v>#VALUE!</v>
      </c>
      <c r="N15" s="49" t="e">
        <f t="shared" si="6"/>
        <v>#VALUE!</v>
      </c>
      <c r="O15" s="49" t="e">
        <f t="shared" si="7"/>
        <v>#VALUE!</v>
      </c>
      <c r="P15" s="46" t="e">
        <f>SUM(P20:P47)-P41</f>
        <v>#VALUE!</v>
      </c>
      <c r="Q15" s="47"/>
      <c r="R15" s="48"/>
      <c r="S15" s="46" t="e">
        <f t="shared" si="8"/>
        <v>#VALUE!</v>
      </c>
      <c r="T15" s="46" t="e">
        <f t="shared" si="9"/>
        <v>#VALUE!</v>
      </c>
      <c r="U15" s="49" t="e">
        <f t="shared" si="10"/>
        <v>#VALUE!</v>
      </c>
      <c r="V15" s="49" t="e">
        <f t="shared" si="11"/>
        <v>#VALUE!</v>
      </c>
      <c r="W15" s="46" t="e">
        <f>SUM(W20:W47)-W41</f>
        <v>#VALUE!</v>
      </c>
      <c r="X15" s="47"/>
      <c r="Y15" s="48"/>
      <c r="Z15" s="46" t="e">
        <f t="shared" si="12"/>
        <v>#VALUE!</v>
      </c>
      <c r="AA15" s="46" t="e">
        <f t="shared" si="13"/>
        <v>#VALUE!</v>
      </c>
      <c r="AB15" s="49" t="e">
        <f t="shared" si="14"/>
        <v>#VALUE!</v>
      </c>
      <c r="AC15" s="49" t="e">
        <f t="shared" si="15"/>
        <v>#VALUE!</v>
      </c>
    </row>
    <row r="16" spans="1:29">
      <c r="A16" s="125" t="s">
        <v>7</v>
      </c>
      <c r="B16" s="50" t="str">
        <f>IFERROR(VLOOKUP($A16,'Emission Factors'!$A$2:$I$40, MATCH(C$6,'Emission Factors'!$A$2:$I$2,0), FALSE), "")</f>
        <v/>
      </c>
      <c r="C16" s="51"/>
      <c r="D16" s="52"/>
      <c r="E16" s="53" t="e">
        <f t="shared" si="0"/>
        <v>#VALUE!</v>
      </c>
      <c r="F16" s="53" t="e">
        <f t="shared" si="1"/>
        <v>#VALUE!</v>
      </c>
      <c r="G16" s="53" t="e">
        <f t="shared" si="2"/>
        <v>#VALUE!</v>
      </c>
      <c r="H16" s="53" t="e">
        <f t="shared" si="3"/>
        <v>#VALUE!</v>
      </c>
      <c r="I16" s="50" t="str">
        <f>IFERROR(VLOOKUP($A16,'Emission Factors'!$A$2:$I$40, MATCH(J$6,'Emission Factors'!$A$2:$I$2,0), FALSE), "")</f>
        <v/>
      </c>
      <c r="J16" s="51"/>
      <c r="K16" s="52"/>
      <c r="L16" s="50" t="e">
        <f t="shared" si="4"/>
        <v>#VALUE!</v>
      </c>
      <c r="M16" s="50" t="e">
        <f t="shared" si="5"/>
        <v>#VALUE!</v>
      </c>
      <c r="N16" s="53" t="e">
        <f t="shared" si="6"/>
        <v>#VALUE!</v>
      </c>
      <c r="O16" s="53" t="e">
        <f t="shared" si="7"/>
        <v>#VALUE!</v>
      </c>
      <c r="P16" s="50" t="str">
        <f>IFERROR(VLOOKUP($A16,'Emission Factors'!$A$2:$I$40, MATCH(Q$6,'Emission Factors'!$A$2:$I$2,0), FALSE), "")</f>
        <v/>
      </c>
      <c r="Q16" s="51"/>
      <c r="R16" s="52"/>
      <c r="S16" s="50" t="e">
        <f t="shared" si="8"/>
        <v>#VALUE!</v>
      </c>
      <c r="T16" s="50" t="e">
        <f t="shared" si="9"/>
        <v>#VALUE!</v>
      </c>
      <c r="U16" s="53" t="e">
        <f t="shared" si="10"/>
        <v>#VALUE!</v>
      </c>
      <c r="V16" s="53" t="e">
        <f t="shared" si="11"/>
        <v>#VALUE!</v>
      </c>
      <c r="W16" s="50" t="str">
        <f>IFERROR(VLOOKUP($A16,'Emission Factors'!$A$2:$I$40, MATCH(X$6,'Emission Factors'!$A$2:$I$2,0), FALSE), "")</f>
        <v/>
      </c>
      <c r="X16" s="51"/>
      <c r="Y16" s="52"/>
      <c r="Z16" s="50" t="e">
        <f t="shared" si="12"/>
        <v>#VALUE!</v>
      </c>
      <c r="AA16" s="50" t="e">
        <f t="shared" si="13"/>
        <v>#VALUE!</v>
      </c>
      <c r="AB16" s="53" t="e">
        <f t="shared" si="14"/>
        <v>#VALUE!</v>
      </c>
      <c r="AC16" s="53" t="e">
        <f t="shared" si="15"/>
        <v>#VALUE!</v>
      </c>
    </row>
    <row r="17" spans="1:29">
      <c r="A17" s="123" t="s">
        <v>8</v>
      </c>
      <c r="B17" s="41" t="str">
        <f>IFERROR(VLOOKUP($A17,'Emission Factors'!$A$2:$I$40, MATCH(C$6,'Emission Factors'!$A$2:$I$2,0), FALSE), "")</f>
        <v/>
      </c>
      <c r="C17" s="42"/>
      <c r="D17" s="43"/>
      <c r="E17" s="44" t="e">
        <f t="shared" si="0"/>
        <v>#VALUE!</v>
      </c>
      <c r="F17" s="44" t="e">
        <f t="shared" si="1"/>
        <v>#VALUE!</v>
      </c>
      <c r="G17" s="44" t="e">
        <f t="shared" si="2"/>
        <v>#VALUE!</v>
      </c>
      <c r="H17" s="44" t="e">
        <f t="shared" si="3"/>
        <v>#VALUE!</v>
      </c>
      <c r="I17" s="41" t="str">
        <f>IFERROR(VLOOKUP($A17,'Emission Factors'!$A$2:$I$40, MATCH(J$6,'Emission Factors'!$A$2:$I$2,0), FALSE), "")</f>
        <v/>
      </c>
      <c r="J17" s="42"/>
      <c r="K17" s="43"/>
      <c r="L17" s="41" t="e">
        <f t="shared" si="4"/>
        <v>#VALUE!</v>
      </c>
      <c r="M17" s="41" t="e">
        <f t="shared" si="5"/>
        <v>#VALUE!</v>
      </c>
      <c r="N17" s="44" t="e">
        <f t="shared" si="6"/>
        <v>#VALUE!</v>
      </c>
      <c r="O17" s="44" t="e">
        <f t="shared" si="7"/>
        <v>#VALUE!</v>
      </c>
      <c r="P17" s="41" t="str">
        <f>IFERROR(VLOOKUP($A17,'Emission Factors'!$A$2:$I$40, MATCH(Q$6,'Emission Factors'!$A$2:$I$2,0), FALSE), "")</f>
        <v/>
      </c>
      <c r="Q17" s="42"/>
      <c r="R17" s="43"/>
      <c r="S17" s="41" t="e">
        <f t="shared" si="8"/>
        <v>#VALUE!</v>
      </c>
      <c r="T17" s="41" t="e">
        <f t="shared" si="9"/>
        <v>#VALUE!</v>
      </c>
      <c r="U17" s="44" t="e">
        <f t="shared" si="10"/>
        <v>#VALUE!</v>
      </c>
      <c r="V17" s="44" t="e">
        <f t="shared" si="11"/>
        <v>#VALUE!</v>
      </c>
      <c r="W17" s="41" t="str">
        <f>IFERROR(VLOOKUP($A17,'Emission Factors'!$A$2:$I$40, MATCH(X$6,'Emission Factors'!$A$2:$I$2,0), FALSE), "")</f>
        <v/>
      </c>
      <c r="X17" s="42"/>
      <c r="Y17" s="43"/>
      <c r="Z17" s="41" t="e">
        <f t="shared" si="12"/>
        <v>#VALUE!</v>
      </c>
      <c r="AA17" s="41" t="e">
        <f t="shared" si="13"/>
        <v>#VALUE!</v>
      </c>
      <c r="AB17" s="44" t="e">
        <f t="shared" si="14"/>
        <v>#VALUE!</v>
      </c>
      <c r="AC17" s="44" t="e">
        <f t="shared" si="15"/>
        <v>#VALUE!</v>
      </c>
    </row>
    <row r="18" spans="1:29">
      <c r="A18" s="123" t="s">
        <v>9</v>
      </c>
      <c r="B18" s="41" t="str">
        <f>IFERROR(VLOOKUP($A18,'Emission Factors'!$A$2:$I$40, MATCH(C$6,'Emission Factors'!$A$2:$I$2,0), FALSE), "")</f>
        <v/>
      </c>
      <c r="C18" s="42"/>
      <c r="D18" s="43"/>
      <c r="E18" s="44" t="e">
        <f t="shared" si="0"/>
        <v>#VALUE!</v>
      </c>
      <c r="F18" s="44" t="e">
        <f t="shared" si="1"/>
        <v>#VALUE!</v>
      </c>
      <c r="G18" s="44" t="e">
        <f t="shared" si="2"/>
        <v>#VALUE!</v>
      </c>
      <c r="H18" s="44" t="e">
        <f t="shared" si="3"/>
        <v>#VALUE!</v>
      </c>
      <c r="I18" s="41" t="str">
        <f>IFERROR(VLOOKUP($A18,'Emission Factors'!$A$2:$I$40, MATCH(J$6,'Emission Factors'!$A$2:$I$2,0), FALSE), "")</f>
        <v/>
      </c>
      <c r="J18" s="42"/>
      <c r="K18" s="43"/>
      <c r="L18" s="41" t="e">
        <f t="shared" si="4"/>
        <v>#VALUE!</v>
      </c>
      <c r="M18" s="41" t="e">
        <f t="shared" si="5"/>
        <v>#VALUE!</v>
      </c>
      <c r="N18" s="44" t="e">
        <f t="shared" si="6"/>
        <v>#VALUE!</v>
      </c>
      <c r="O18" s="44" t="e">
        <f t="shared" si="7"/>
        <v>#VALUE!</v>
      </c>
      <c r="P18" s="41" t="str">
        <f>IFERROR(VLOOKUP($A18,'Emission Factors'!$A$2:$I$40, MATCH(Q$6,'Emission Factors'!$A$2:$I$2,0), FALSE), "")</f>
        <v/>
      </c>
      <c r="Q18" s="42"/>
      <c r="R18" s="43"/>
      <c r="S18" s="41" t="e">
        <f t="shared" si="8"/>
        <v>#VALUE!</v>
      </c>
      <c r="T18" s="41" t="e">
        <f t="shared" si="9"/>
        <v>#VALUE!</v>
      </c>
      <c r="U18" s="44" t="e">
        <f t="shared" si="10"/>
        <v>#VALUE!</v>
      </c>
      <c r="V18" s="44" t="e">
        <f t="shared" si="11"/>
        <v>#VALUE!</v>
      </c>
      <c r="W18" s="41" t="str">
        <f>IFERROR(VLOOKUP($A18,'Emission Factors'!$A$2:$I$40, MATCH(X$6,'Emission Factors'!$A$2:$I$2,0), FALSE), "")</f>
        <v/>
      </c>
      <c r="X18" s="42"/>
      <c r="Y18" s="43"/>
      <c r="Z18" s="41" t="e">
        <f t="shared" si="12"/>
        <v>#VALUE!</v>
      </c>
      <c r="AA18" s="41" t="e">
        <f t="shared" si="13"/>
        <v>#VALUE!</v>
      </c>
      <c r="AB18" s="44" t="e">
        <f t="shared" si="14"/>
        <v>#VALUE!</v>
      </c>
      <c r="AC18" s="44" t="e">
        <f t="shared" si="15"/>
        <v>#VALUE!</v>
      </c>
    </row>
    <row r="19" spans="1:29" ht="12.75" thickBot="1">
      <c r="A19" s="124" t="s">
        <v>10</v>
      </c>
      <c r="B19" s="46" t="e">
        <f>B16+B17*25+B18*298</f>
        <v>#VALUE!</v>
      </c>
      <c r="C19" s="47"/>
      <c r="D19" s="48"/>
      <c r="E19" s="49" t="e">
        <f t="shared" si="0"/>
        <v>#VALUE!</v>
      </c>
      <c r="F19" s="49" t="e">
        <f t="shared" si="1"/>
        <v>#VALUE!</v>
      </c>
      <c r="G19" s="49" t="e">
        <f t="shared" si="2"/>
        <v>#VALUE!</v>
      </c>
      <c r="H19" s="49" t="e">
        <f t="shared" si="3"/>
        <v>#VALUE!</v>
      </c>
      <c r="I19" s="46" t="e">
        <f>I16+I17*25+I18*298</f>
        <v>#VALUE!</v>
      </c>
      <c r="J19" s="47"/>
      <c r="K19" s="48"/>
      <c r="L19" s="46" t="e">
        <f t="shared" si="4"/>
        <v>#VALUE!</v>
      </c>
      <c r="M19" s="46" t="e">
        <f t="shared" si="5"/>
        <v>#VALUE!</v>
      </c>
      <c r="N19" s="49" t="e">
        <f t="shared" si="6"/>
        <v>#VALUE!</v>
      </c>
      <c r="O19" s="49" t="e">
        <f t="shared" si="7"/>
        <v>#VALUE!</v>
      </c>
      <c r="P19" s="46" t="e">
        <f>P16+P17*25+P18*298</f>
        <v>#VALUE!</v>
      </c>
      <c r="Q19" s="47"/>
      <c r="R19" s="48"/>
      <c r="S19" s="46" t="e">
        <f t="shared" si="8"/>
        <v>#VALUE!</v>
      </c>
      <c r="T19" s="46" t="e">
        <f t="shared" si="9"/>
        <v>#VALUE!</v>
      </c>
      <c r="U19" s="49" t="e">
        <f t="shared" si="10"/>
        <v>#VALUE!</v>
      </c>
      <c r="V19" s="49" t="e">
        <f t="shared" si="11"/>
        <v>#VALUE!</v>
      </c>
      <c r="W19" s="46" t="e">
        <f>W16+W17*25+W18*298</f>
        <v>#VALUE!</v>
      </c>
      <c r="X19" s="47"/>
      <c r="Y19" s="48"/>
      <c r="Z19" s="46" t="e">
        <f t="shared" si="12"/>
        <v>#VALUE!</v>
      </c>
      <c r="AA19" s="46" t="e">
        <f t="shared" si="13"/>
        <v>#VALUE!</v>
      </c>
      <c r="AB19" s="49" t="e">
        <f t="shared" si="14"/>
        <v>#VALUE!</v>
      </c>
      <c r="AC19" s="49" t="e">
        <f t="shared" si="15"/>
        <v>#VALUE!</v>
      </c>
    </row>
    <row r="20" spans="1:29">
      <c r="A20" s="125" t="s">
        <v>12</v>
      </c>
      <c r="B20" s="50" t="str">
        <f>IFERROR(VLOOKUP($A20,'Emission Factors'!$A$2:$I$40, MATCH(C$6,'Emission Factors'!$A$2:$I$2,0), FALSE), "")</f>
        <v/>
      </c>
      <c r="C20" s="51"/>
      <c r="D20" s="52"/>
      <c r="E20" s="53" t="e">
        <f t="shared" si="0"/>
        <v>#VALUE!</v>
      </c>
      <c r="F20" s="53" t="e">
        <f t="shared" si="1"/>
        <v>#VALUE!</v>
      </c>
      <c r="G20" s="53" t="e">
        <f t="shared" si="2"/>
        <v>#VALUE!</v>
      </c>
      <c r="H20" s="53" t="e">
        <f t="shared" si="3"/>
        <v>#VALUE!</v>
      </c>
      <c r="I20" s="50" t="str">
        <f>IFERROR(VLOOKUP($A20,'Emission Factors'!$A$2:$I$40, MATCH(J$6,'Emission Factors'!$A$2:$I$2,0), FALSE), "")</f>
        <v/>
      </c>
      <c r="J20" s="51"/>
      <c r="K20" s="52"/>
      <c r="L20" s="50" t="e">
        <f t="shared" si="4"/>
        <v>#VALUE!</v>
      </c>
      <c r="M20" s="50" t="e">
        <f t="shared" si="5"/>
        <v>#VALUE!</v>
      </c>
      <c r="N20" s="53" t="e">
        <f t="shared" si="6"/>
        <v>#VALUE!</v>
      </c>
      <c r="O20" s="53" t="e">
        <f t="shared" si="7"/>
        <v>#VALUE!</v>
      </c>
      <c r="P20" s="50" t="str">
        <f>IFERROR(VLOOKUP($A20,'Emission Factors'!$A$2:$I$40, MATCH(Q$6,'Emission Factors'!$A$2:$I$2,0), FALSE), "")</f>
        <v/>
      </c>
      <c r="Q20" s="51"/>
      <c r="R20" s="52"/>
      <c r="S20" s="50" t="e">
        <f t="shared" si="8"/>
        <v>#VALUE!</v>
      </c>
      <c r="T20" s="50" t="e">
        <f t="shared" si="9"/>
        <v>#VALUE!</v>
      </c>
      <c r="U20" s="53" t="e">
        <f t="shared" si="10"/>
        <v>#VALUE!</v>
      </c>
      <c r="V20" s="53" t="e">
        <f t="shared" si="11"/>
        <v>#VALUE!</v>
      </c>
      <c r="W20" s="50" t="str">
        <f>IFERROR(VLOOKUP($A20,'Emission Factors'!$A$2:$I$40, MATCH(X$6,'Emission Factors'!$A$2:$I$2,0), FALSE), "")</f>
        <v/>
      </c>
      <c r="X20" s="51"/>
      <c r="Y20" s="52"/>
      <c r="Z20" s="50" t="e">
        <f t="shared" si="12"/>
        <v>#VALUE!</v>
      </c>
      <c r="AA20" s="50" t="e">
        <f t="shared" si="13"/>
        <v>#VALUE!</v>
      </c>
      <c r="AB20" s="53" t="e">
        <f t="shared" si="14"/>
        <v>#VALUE!</v>
      </c>
      <c r="AC20" s="53" t="e">
        <f t="shared" si="15"/>
        <v>#VALUE!</v>
      </c>
    </row>
    <row r="21" spans="1:29">
      <c r="A21" s="123" t="s">
        <v>13</v>
      </c>
      <c r="B21" s="50" t="str">
        <f>IFERROR(VLOOKUP($A21,'Emission Factors'!$A$2:$I$40, MATCH(C$6,'Emission Factors'!$A$2:$I$2,0), FALSE), "")</f>
        <v/>
      </c>
      <c r="C21" s="42"/>
      <c r="D21" s="43"/>
      <c r="E21" s="44" t="e">
        <f t="shared" si="0"/>
        <v>#VALUE!</v>
      </c>
      <c r="F21" s="44" t="e">
        <f t="shared" si="1"/>
        <v>#VALUE!</v>
      </c>
      <c r="G21" s="44" t="e">
        <f t="shared" si="2"/>
        <v>#VALUE!</v>
      </c>
      <c r="H21" s="44" t="e">
        <f t="shared" si="3"/>
        <v>#VALUE!</v>
      </c>
      <c r="I21" s="50" t="str">
        <f>IFERROR(VLOOKUP($A21,'Emission Factors'!$A$2:$I$40, MATCH(J$6,'Emission Factors'!$A$2:$I$2,0), FALSE), "")</f>
        <v/>
      </c>
      <c r="J21" s="42"/>
      <c r="K21" s="43"/>
      <c r="L21" s="50" t="e">
        <f t="shared" si="4"/>
        <v>#VALUE!</v>
      </c>
      <c r="M21" s="50" t="e">
        <f t="shared" si="5"/>
        <v>#VALUE!</v>
      </c>
      <c r="N21" s="44" t="e">
        <f t="shared" si="6"/>
        <v>#VALUE!</v>
      </c>
      <c r="O21" s="44" t="e">
        <f t="shared" si="7"/>
        <v>#VALUE!</v>
      </c>
      <c r="P21" s="50" t="str">
        <f>IFERROR(VLOOKUP($A21,'Emission Factors'!$A$2:$I$40, MATCH(Q$6,'Emission Factors'!$A$2:$I$2,0), FALSE), "")</f>
        <v/>
      </c>
      <c r="Q21" s="42"/>
      <c r="R21" s="43"/>
      <c r="S21" s="50" t="e">
        <f t="shared" si="8"/>
        <v>#VALUE!</v>
      </c>
      <c r="T21" s="50" t="e">
        <f t="shared" si="9"/>
        <v>#VALUE!</v>
      </c>
      <c r="U21" s="44" t="e">
        <f t="shared" si="10"/>
        <v>#VALUE!</v>
      </c>
      <c r="V21" s="44" t="e">
        <f t="shared" si="11"/>
        <v>#VALUE!</v>
      </c>
      <c r="W21" s="50" t="str">
        <f>IFERROR(VLOOKUP($A21,'Emission Factors'!$A$2:$I$40, MATCH(X$6,'Emission Factors'!$A$2:$I$2,0), FALSE), "")</f>
        <v/>
      </c>
      <c r="X21" s="42"/>
      <c r="Y21" s="43"/>
      <c r="Z21" s="50" t="e">
        <f t="shared" si="12"/>
        <v>#VALUE!</v>
      </c>
      <c r="AA21" s="50" t="e">
        <f t="shared" si="13"/>
        <v>#VALUE!</v>
      </c>
      <c r="AB21" s="44" t="e">
        <f t="shared" si="14"/>
        <v>#VALUE!</v>
      </c>
      <c r="AC21" s="44" t="e">
        <f t="shared" si="15"/>
        <v>#VALUE!</v>
      </c>
    </row>
    <row r="22" spans="1:29">
      <c r="A22" s="123" t="s">
        <v>14</v>
      </c>
      <c r="B22" s="50" t="str">
        <f>IFERROR(VLOOKUP($A22,'Emission Factors'!$A$2:$I$40, MATCH(C$6,'Emission Factors'!$A$2:$I$2,0), FALSE), "")</f>
        <v/>
      </c>
      <c r="C22" s="42"/>
      <c r="D22" s="43"/>
      <c r="E22" s="44" t="e">
        <f t="shared" si="0"/>
        <v>#VALUE!</v>
      </c>
      <c r="F22" s="44" t="e">
        <f t="shared" si="1"/>
        <v>#VALUE!</v>
      </c>
      <c r="G22" s="44" t="e">
        <f t="shared" si="2"/>
        <v>#VALUE!</v>
      </c>
      <c r="H22" s="44" t="e">
        <f t="shared" si="3"/>
        <v>#VALUE!</v>
      </c>
      <c r="I22" s="50" t="str">
        <f>IFERROR(VLOOKUP($A22,'Emission Factors'!$A$2:$I$40, MATCH(J$6,'Emission Factors'!$A$2:$I$2,0), FALSE), "")</f>
        <v/>
      </c>
      <c r="J22" s="42"/>
      <c r="K22" s="43"/>
      <c r="L22" s="50" t="e">
        <f t="shared" si="4"/>
        <v>#VALUE!</v>
      </c>
      <c r="M22" s="50" t="e">
        <f t="shared" si="5"/>
        <v>#VALUE!</v>
      </c>
      <c r="N22" s="44" t="e">
        <f t="shared" si="6"/>
        <v>#VALUE!</v>
      </c>
      <c r="O22" s="44" t="e">
        <f t="shared" si="7"/>
        <v>#VALUE!</v>
      </c>
      <c r="P22" s="50" t="str">
        <f>IFERROR(VLOOKUP($A22,'Emission Factors'!$A$2:$I$40, MATCH(Q$6,'Emission Factors'!$A$2:$I$2,0), FALSE), "")</f>
        <v/>
      </c>
      <c r="Q22" s="42"/>
      <c r="R22" s="43"/>
      <c r="S22" s="50" t="e">
        <f t="shared" si="8"/>
        <v>#VALUE!</v>
      </c>
      <c r="T22" s="50" t="e">
        <f t="shared" si="9"/>
        <v>#VALUE!</v>
      </c>
      <c r="U22" s="44" t="e">
        <f t="shared" si="10"/>
        <v>#VALUE!</v>
      </c>
      <c r="V22" s="44" t="e">
        <f t="shared" si="11"/>
        <v>#VALUE!</v>
      </c>
      <c r="W22" s="50" t="str">
        <f>IFERROR(VLOOKUP($A22,'Emission Factors'!$A$2:$I$40, MATCH(X$6,'Emission Factors'!$A$2:$I$2,0), FALSE), "")</f>
        <v/>
      </c>
      <c r="X22" s="42"/>
      <c r="Y22" s="43"/>
      <c r="Z22" s="50" t="e">
        <f t="shared" si="12"/>
        <v>#VALUE!</v>
      </c>
      <c r="AA22" s="50" t="e">
        <f t="shared" si="13"/>
        <v>#VALUE!</v>
      </c>
      <c r="AB22" s="44" t="e">
        <f t="shared" si="14"/>
        <v>#VALUE!</v>
      </c>
      <c r="AC22" s="44" t="e">
        <f t="shared" si="15"/>
        <v>#VALUE!</v>
      </c>
    </row>
    <row r="23" spans="1:29">
      <c r="A23" s="123" t="s">
        <v>15</v>
      </c>
      <c r="B23" s="50" t="str">
        <f>IFERROR(VLOOKUP($A23,'Emission Factors'!$A$2:$I$40, MATCH(C$6,'Emission Factors'!$A$2:$I$2,0), FALSE), "")</f>
        <v/>
      </c>
      <c r="C23" s="42"/>
      <c r="D23" s="43"/>
      <c r="E23" s="44" t="e">
        <f t="shared" si="0"/>
        <v>#VALUE!</v>
      </c>
      <c r="F23" s="44" t="e">
        <f t="shared" si="1"/>
        <v>#VALUE!</v>
      </c>
      <c r="G23" s="44" t="e">
        <f t="shared" si="2"/>
        <v>#VALUE!</v>
      </c>
      <c r="H23" s="44" t="e">
        <f t="shared" si="3"/>
        <v>#VALUE!</v>
      </c>
      <c r="I23" s="50" t="str">
        <f>IFERROR(VLOOKUP($A23,'Emission Factors'!$A$2:$I$40, MATCH(J$6,'Emission Factors'!$A$2:$I$2,0), FALSE), "")</f>
        <v/>
      </c>
      <c r="J23" s="42"/>
      <c r="K23" s="43"/>
      <c r="L23" s="50" t="e">
        <f t="shared" si="4"/>
        <v>#VALUE!</v>
      </c>
      <c r="M23" s="50" t="e">
        <f t="shared" si="5"/>
        <v>#VALUE!</v>
      </c>
      <c r="N23" s="44" t="e">
        <f t="shared" si="6"/>
        <v>#VALUE!</v>
      </c>
      <c r="O23" s="44" t="e">
        <f t="shared" si="7"/>
        <v>#VALUE!</v>
      </c>
      <c r="P23" s="50" t="str">
        <f>IFERROR(VLOOKUP($A23,'Emission Factors'!$A$2:$I$40, MATCH(Q$6,'Emission Factors'!$A$2:$I$2,0), FALSE), "")</f>
        <v/>
      </c>
      <c r="Q23" s="42"/>
      <c r="R23" s="43"/>
      <c r="S23" s="50" t="e">
        <f t="shared" si="8"/>
        <v>#VALUE!</v>
      </c>
      <c r="T23" s="50" t="e">
        <f t="shared" si="9"/>
        <v>#VALUE!</v>
      </c>
      <c r="U23" s="44" t="e">
        <f t="shared" si="10"/>
        <v>#VALUE!</v>
      </c>
      <c r="V23" s="44" t="e">
        <f t="shared" si="11"/>
        <v>#VALUE!</v>
      </c>
      <c r="W23" s="50" t="str">
        <f>IFERROR(VLOOKUP($A23,'Emission Factors'!$A$2:$I$40, MATCH(X$6,'Emission Factors'!$A$2:$I$2,0), FALSE), "")</f>
        <v/>
      </c>
      <c r="X23" s="42"/>
      <c r="Y23" s="43"/>
      <c r="Z23" s="50" t="e">
        <f t="shared" si="12"/>
        <v>#VALUE!</v>
      </c>
      <c r="AA23" s="50" t="e">
        <f t="shared" si="13"/>
        <v>#VALUE!</v>
      </c>
      <c r="AB23" s="44" t="e">
        <f t="shared" si="14"/>
        <v>#VALUE!</v>
      </c>
      <c r="AC23" s="44" t="e">
        <f t="shared" si="15"/>
        <v>#VALUE!</v>
      </c>
    </row>
    <row r="24" spans="1:29">
      <c r="A24" s="123" t="s">
        <v>16</v>
      </c>
      <c r="B24" s="50" t="str">
        <f>IFERROR(VLOOKUP($A24,'Emission Factors'!$A$2:$I$40, MATCH(C$6,'Emission Factors'!$A$2:$I$2,0), FALSE), "")</f>
        <v/>
      </c>
      <c r="C24" s="42"/>
      <c r="D24" s="43"/>
      <c r="E24" s="44" t="e">
        <f t="shared" si="0"/>
        <v>#VALUE!</v>
      </c>
      <c r="F24" s="44" t="e">
        <f t="shared" si="1"/>
        <v>#VALUE!</v>
      </c>
      <c r="G24" s="44" t="e">
        <f t="shared" si="2"/>
        <v>#VALUE!</v>
      </c>
      <c r="H24" s="44" t="e">
        <f t="shared" si="3"/>
        <v>#VALUE!</v>
      </c>
      <c r="I24" s="50" t="str">
        <f>IFERROR(VLOOKUP($A24,'Emission Factors'!$A$2:$I$40, MATCH(J$6,'Emission Factors'!$A$2:$I$2,0), FALSE), "")</f>
        <v/>
      </c>
      <c r="J24" s="42"/>
      <c r="K24" s="43"/>
      <c r="L24" s="50" t="e">
        <f t="shared" si="4"/>
        <v>#VALUE!</v>
      </c>
      <c r="M24" s="50" t="e">
        <f t="shared" si="5"/>
        <v>#VALUE!</v>
      </c>
      <c r="N24" s="44" t="e">
        <f t="shared" si="6"/>
        <v>#VALUE!</v>
      </c>
      <c r="O24" s="44" t="e">
        <f t="shared" si="7"/>
        <v>#VALUE!</v>
      </c>
      <c r="P24" s="50" t="str">
        <f>IFERROR(VLOOKUP($A24,'Emission Factors'!$A$2:$I$40, MATCH(Q$6,'Emission Factors'!$A$2:$I$2,0), FALSE), "")</f>
        <v/>
      </c>
      <c r="Q24" s="42"/>
      <c r="R24" s="43"/>
      <c r="S24" s="50" t="e">
        <f t="shared" si="8"/>
        <v>#VALUE!</v>
      </c>
      <c r="T24" s="50" t="e">
        <f t="shared" si="9"/>
        <v>#VALUE!</v>
      </c>
      <c r="U24" s="44" t="e">
        <f t="shared" si="10"/>
        <v>#VALUE!</v>
      </c>
      <c r="V24" s="44" t="e">
        <f t="shared" si="11"/>
        <v>#VALUE!</v>
      </c>
      <c r="W24" s="50" t="str">
        <f>IFERROR(VLOOKUP($A24,'Emission Factors'!$A$2:$I$40, MATCH(X$6,'Emission Factors'!$A$2:$I$2,0), FALSE), "")</f>
        <v/>
      </c>
      <c r="X24" s="42"/>
      <c r="Y24" s="43"/>
      <c r="Z24" s="50" t="e">
        <f t="shared" si="12"/>
        <v>#VALUE!</v>
      </c>
      <c r="AA24" s="50" t="e">
        <f t="shared" si="13"/>
        <v>#VALUE!</v>
      </c>
      <c r="AB24" s="44" t="e">
        <f t="shared" si="14"/>
        <v>#VALUE!</v>
      </c>
      <c r="AC24" s="44" t="e">
        <f t="shared" si="15"/>
        <v>#VALUE!</v>
      </c>
    </row>
    <row r="25" spans="1:29">
      <c r="A25" s="123" t="s">
        <v>17</v>
      </c>
      <c r="B25" s="50" t="str">
        <f>IFERROR(VLOOKUP($A25,'Emission Factors'!$A$2:$I$40, MATCH(C$6,'Emission Factors'!$A$2:$I$2,0), FALSE), "")</f>
        <v/>
      </c>
      <c r="C25" s="42"/>
      <c r="D25" s="43"/>
      <c r="E25" s="44" t="e">
        <f t="shared" si="0"/>
        <v>#VALUE!</v>
      </c>
      <c r="F25" s="44" t="e">
        <f t="shared" si="1"/>
        <v>#VALUE!</v>
      </c>
      <c r="G25" s="44" t="e">
        <f t="shared" si="2"/>
        <v>#VALUE!</v>
      </c>
      <c r="H25" s="44" t="e">
        <f t="shared" si="3"/>
        <v>#VALUE!</v>
      </c>
      <c r="I25" s="50" t="str">
        <f>IFERROR(VLOOKUP($A25,'Emission Factors'!$A$2:$I$40, MATCH(J$6,'Emission Factors'!$A$2:$I$2,0), FALSE), "")</f>
        <v/>
      </c>
      <c r="J25" s="42"/>
      <c r="K25" s="43"/>
      <c r="L25" s="50" t="e">
        <f t="shared" si="4"/>
        <v>#VALUE!</v>
      </c>
      <c r="M25" s="50" t="e">
        <f t="shared" si="5"/>
        <v>#VALUE!</v>
      </c>
      <c r="N25" s="44" t="e">
        <f t="shared" si="6"/>
        <v>#VALUE!</v>
      </c>
      <c r="O25" s="44" t="e">
        <f t="shared" si="7"/>
        <v>#VALUE!</v>
      </c>
      <c r="P25" s="50" t="str">
        <f>IFERROR(VLOOKUP($A25,'Emission Factors'!$A$2:$I$40, MATCH(Q$6,'Emission Factors'!$A$2:$I$2,0), FALSE), "")</f>
        <v/>
      </c>
      <c r="Q25" s="42"/>
      <c r="R25" s="43"/>
      <c r="S25" s="50" t="e">
        <f t="shared" si="8"/>
        <v>#VALUE!</v>
      </c>
      <c r="T25" s="50" t="e">
        <f t="shared" si="9"/>
        <v>#VALUE!</v>
      </c>
      <c r="U25" s="44" t="e">
        <f t="shared" si="10"/>
        <v>#VALUE!</v>
      </c>
      <c r="V25" s="44" t="e">
        <f t="shared" si="11"/>
        <v>#VALUE!</v>
      </c>
      <c r="W25" s="50" t="str">
        <f>IFERROR(VLOOKUP($A25,'Emission Factors'!$A$2:$I$40, MATCH(X$6,'Emission Factors'!$A$2:$I$2,0), FALSE), "")</f>
        <v/>
      </c>
      <c r="X25" s="42"/>
      <c r="Y25" s="43"/>
      <c r="Z25" s="50" t="e">
        <f t="shared" si="12"/>
        <v>#VALUE!</v>
      </c>
      <c r="AA25" s="50" t="e">
        <f t="shared" si="13"/>
        <v>#VALUE!</v>
      </c>
      <c r="AB25" s="44" t="e">
        <f t="shared" si="14"/>
        <v>#VALUE!</v>
      </c>
      <c r="AC25" s="44" t="e">
        <f t="shared" si="15"/>
        <v>#VALUE!</v>
      </c>
    </row>
    <row r="26" spans="1:29">
      <c r="A26" s="123" t="s">
        <v>18</v>
      </c>
      <c r="B26" s="50" t="str">
        <f>IFERROR(VLOOKUP($A26,'Emission Factors'!$A$2:$I$40, MATCH(C$6,'Emission Factors'!$A$2:$I$2,0), FALSE), "")</f>
        <v/>
      </c>
      <c r="C26" s="42"/>
      <c r="D26" s="43"/>
      <c r="E26" s="44" t="e">
        <f t="shared" si="0"/>
        <v>#VALUE!</v>
      </c>
      <c r="F26" s="44" t="e">
        <f t="shared" si="1"/>
        <v>#VALUE!</v>
      </c>
      <c r="G26" s="44" t="e">
        <f t="shared" si="2"/>
        <v>#VALUE!</v>
      </c>
      <c r="H26" s="44" t="e">
        <f t="shared" si="3"/>
        <v>#VALUE!</v>
      </c>
      <c r="I26" s="50" t="str">
        <f>IFERROR(VLOOKUP($A26,'Emission Factors'!$A$2:$I$40, MATCH(J$6,'Emission Factors'!$A$2:$I$2,0), FALSE), "")</f>
        <v/>
      </c>
      <c r="J26" s="42"/>
      <c r="K26" s="43"/>
      <c r="L26" s="50" t="e">
        <f t="shared" si="4"/>
        <v>#VALUE!</v>
      </c>
      <c r="M26" s="50" t="e">
        <f t="shared" si="5"/>
        <v>#VALUE!</v>
      </c>
      <c r="N26" s="44" t="e">
        <f t="shared" si="6"/>
        <v>#VALUE!</v>
      </c>
      <c r="O26" s="44" t="e">
        <f t="shared" si="7"/>
        <v>#VALUE!</v>
      </c>
      <c r="P26" s="50" t="str">
        <f>IFERROR(VLOOKUP($A26,'Emission Factors'!$A$2:$I$40, MATCH(Q$6,'Emission Factors'!$A$2:$I$2,0), FALSE), "")</f>
        <v/>
      </c>
      <c r="Q26" s="42"/>
      <c r="R26" s="43"/>
      <c r="S26" s="50" t="e">
        <f t="shared" si="8"/>
        <v>#VALUE!</v>
      </c>
      <c r="T26" s="50" t="e">
        <f t="shared" si="9"/>
        <v>#VALUE!</v>
      </c>
      <c r="U26" s="44" t="e">
        <f t="shared" si="10"/>
        <v>#VALUE!</v>
      </c>
      <c r="V26" s="44" t="e">
        <f t="shared" si="11"/>
        <v>#VALUE!</v>
      </c>
      <c r="W26" s="50" t="str">
        <f>IFERROR(VLOOKUP($A26,'Emission Factors'!$A$2:$I$40, MATCH(X$6,'Emission Factors'!$A$2:$I$2,0), FALSE), "")</f>
        <v/>
      </c>
      <c r="X26" s="42"/>
      <c r="Y26" s="43"/>
      <c r="Z26" s="50" t="e">
        <f t="shared" si="12"/>
        <v>#VALUE!</v>
      </c>
      <c r="AA26" s="50" t="e">
        <f t="shared" si="13"/>
        <v>#VALUE!</v>
      </c>
      <c r="AB26" s="44" t="e">
        <f t="shared" si="14"/>
        <v>#VALUE!</v>
      </c>
      <c r="AC26" s="44" t="e">
        <f t="shared" si="15"/>
        <v>#VALUE!</v>
      </c>
    </row>
    <row r="27" spans="1:29">
      <c r="A27" s="123" t="s">
        <v>19</v>
      </c>
      <c r="B27" s="50" t="str">
        <f>IFERROR(VLOOKUP($A27,'Emission Factors'!$A$2:$I$40, MATCH(C$6,'Emission Factors'!$A$2:$I$2,0), FALSE), "")</f>
        <v/>
      </c>
      <c r="C27" s="42"/>
      <c r="D27" s="43"/>
      <c r="E27" s="44" t="e">
        <f t="shared" si="0"/>
        <v>#VALUE!</v>
      </c>
      <c r="F27" s="44" t="e">
        <f t="shared" si="1"/>
        <v>#VALUE!</v>
      </c>
      <c r="G27" s="44" t="e">
        <f t="shared" si="2"/>
        <v>#VALUE!</v>
      </c>
      <c r="H27" s="44" t="e">
        <f t="shared" si="3"/>
        <v>#VALUE!</v>
      </c>
      <c r="I27" s="50" t="str">
        <f>IFERROR(VLOOKUP($A27,'Emission Factors'!$A$2:$I$40, MATCH(J$6,'Emission Factors'!$A$2:$I$2,0), FALSE), "")</f>
        <v/>
      </c>
      <c r="J27" s="42"/>
      <c r="K27" s="43"/>
      <c r="L27" s="50" t="e">
        <f t="shared" si="4"/>
        <v>#VALUE!</v>
      </c>
      <c r="M27" s="50" t="e">
        <f t="shared" si="5"/>
        <v>#VALUE!</v>
      </c>
      <c r="N27" s="44" t="e">
        <f t="shared" si="6"/>
        <v>#VALUE!</v>
      </c>
      <c r="O27" s="44" t="e">
        <f t="shared" si="7"/>
        <v>#VALUE!</v>
      </c>
      <c r="P27" s="50" t="str">
        <f>IFERROR(VLOOKUP($A27,'Emission Factors'!$A$2:$I$40, MATCH(Q$6,'Emission Factors'!$A$2:$I$2,0), FALSE), "")</f>
        <v/>
      </c>
      <c r="Q27" s="42"/>
      <c r="R27" s="43"/>
      <c r="S27" s="50" t="e">
        <f t="shared" si="8"/>
        <v>#VALUE!</v>
      </c>
      <c r="T27" s="50" t="e">
        <f t="shared" si="9"/>
        <v>#VALUE!</v>
      </c>
      <c r="U27" s="44" t="e">
        <f t="shared" si="10"/>
        <v>#VALUE!</v>
      </c>
      <c r="V27" s="44" t="e">
        <f t="shared" si="11"/>
        <v>#VALUE!</v>
      </c>
      <c r="W27" s="50" t="str">
        <f>IFERROR(VLOOKUP($A27,'Emission Factors'!$A$2:$I$40, MATCH(X$6,'Emission Factors'!$A$2:$I$2,0), FALSE), "")</f>
        <v/>
      </c>
      <c r="X27" s="42"/>
      <c r="Y27" s="43"/>
      <c r="Z27" s="50" t="e">
        <f t="shared" si="12"/>
        <v>#VALUE!</v>
      </c>
      <c r="AA27" s="50" t="e">
        <f t="shared" si="13"/>
        <v>#VALUE!</v>
      </c>
      <c r="AB27" s="44" t="e">
        <f t="shared" si="14"/>
        <v>#VALUE!</v>
      </c>
      <c r="AC27" s="44" t="e">
        <f t="shared" si="15"/>
        <v>#VALUE!</v>
      </c>
    </row>
    <row r="28" spans="1:29">
      <c r="A28" s="123" t="s">
        <v>20</v>
      </c>
      <c r="B28" s="50" t="str">
        <f>IFERROR(VLOOKUP($A28,'Emission Factors'!$A$2:$I$40, MATCH(C$6,'Emission Factors'!$A$2:$I$2,0), FALSE), "")</f>
        <v/>
      </c>
      <c r="C28" s="42"/>
      <c r="D28" s="43"/>
      <c r="E28" s="44" t="e">
        <f t="shared" si="0"/>
        <v>#VALUE!</v>
      </c>
      <c r="F28" s="44" t="e">
        <f t="shared" si="1"/>
        <v>#VALUE!</v>
      </c>
      <c r="G28" s="44" t="e">
        <f t="shared" si="2"/>
        <v>#VALUE!</v>
      </c>
      <c r="H28" s="44" t="e">
        <f t="shared" si="3"/>
        <v>#VALUE!</v>
      </c>
      <c r="I28" s="50" t="str">
        <f>IFERROR(VLOOKUP($A28,'Emission Factors'!$A$2:$I$40, MATCH(J$6,'Emission Factors'!$A$2:$I$2,0), FALSE), "")</f>
        <v/>
      </c>
      <c r="J28" s="42"/>
      <c r="K28" s="43"/>
      <c r="L28" s="50" t="e">
        <f t="shared" si="4"/>
        <v>#VALUE!</v>
      </c>
      <c r="M28" s="50" t="e">
        <f t="shared" si="5"/>
        <v>#VALUE!</v>
      </c>
      <c r="N28" s="44" t="e">
        <f t="shared" si="6"/>
        <v>#VALUE!</v>
      </c>
      <c r="O28" s="44" t="e">
        <f t="shared" si="7"/>
        <v>#VALUE!</v>
      </c>
      <c r="P28" s="50" t="str">
        <f>IFERROR(VLOOKUP($A28,'Emission Factors'!$A$2:$I$40, MATCH(Q$6,'Emission Factors'!$A$2:$I$2,0), FALSE), "")</f>
        <v/>
      </c>
      <c r="Q28" s="42"/>
      <c r="R28" s="43"/>
      <c r="S28" s="50" t="e">
        <f t="shared" si="8"/>
        <v>#VALUE!</v>
      </c>
      <c r="T28" s="50" t="e">
        <f t="shared" si="9"/>
        <v>#VALUE!</v>
      </c>
      <c r="U28" s="44" t="e">
        <f t="shared" si="10"/>
        <v>#VALUE!</v>
      </c>
      <c r="V28" s="44" t="e">
        <f t="shared" si="11"/>
        <v>#VALUE!</v>
      </c>
      <c r="W28" s="50" t="str">
        <f>IFERROR(VLOOKUP($A28,'Emission Factors'!$A$2:$I$40, MATCH(X$6,'Emission Factors'!$A$2:$I$2,0), FALSE), "")</f>
        <v/>
      </c>
      <c r="X28" s="42"/>
      <c r="Y28" s="43"/>
      <c r="Z28" s="50" t="e">
        <f t="shared" si="12"/>
        <v>#VALUE!</v>
      </c>
      <c r="AA28" s="50" t="e">
        <f t="shared" si="13"/>
        <v>#VALUE!</v>
      </c>
      <c r="AB28" s="44" t="e">
        <f t="shared" si="14"/>
        <v>#VALUE!</v>
      </c>
      <c r="AC28" s="44" t="e">
        <f t="shared" si="15"/>
        <v>#VALUE!</v>
      </c>
    </row>
    <row r="29" spans="1:29">
      <c r="A29" s="123" t="s">
        <v>21</v>
      </c>
      <c r="B29" s="50" t="str">
        <f>IFERROR(VLOOKUP($A29,'Emission Factors'!$A$2:$I$40, MATCH(C$6,'Emission Factors'!$A$2:$I$2,0), FALSE), "")</f>
        <v/>
      </c>
      <c r="C29" s="42"/>
      <c r="D29" s="43"/>
      <c r="E29" s="44" t="e">
        <f t="shared" si="0"/>
        <v>#VALUE!</v>
      </c>
      <c r="F29" s="44" t="e">
        <f t="shared" si="1"/>
        <v>#VALUE!</v>
      </c>
      <c r="G29" s="44" t="e">
        <f t="shared" si="2"/>
        <v>#VALUE!</v>
      </c>
      <c r="H29" s="44" t="e">
        <f t="shared" si="3"/>
        <v>#VALUE!</v>
      </c>
      <c r="I29" s="50" t="str">
        <f>IFERROR(VLOOKUP($A29,'Emission Factors'!$A$2:$I$40, MATCH(J$6,'Emission Factors'!$A$2:$I$2,0), FALSE), "")</f>
        <v/>
      </c>
      <c r="J29" s="42"/>
      <c r="K29" s="43"/>
      <c r="L29" s="50" t="e">
        <f t="shared" si="4"/>
        <v>#VALUE!</v>
      </c>
      <c r="M29" s="50" t="e">
        <f t="shared" si="5"/>
        <v>#VALUE!</v>
      </c>
      <c r="N29" s="44" t="e">
        <f t="shared" si="6"/>
        <v>#VALUE!</v>
      </c>
      <c r="O29" s="44" t="e">
        <f t="shared" si="7"/>
        <v>#VALUE!</v>
      </c>
      <c r="P29" s="50" t="str">
        <f>IFERROR(VLOOKUP($A29,'Emission Factors'!$A$2:$I$40, MATCH(Q$6,'Emission Factors'!$A$2:$I$2,0), FALSE), "")</f>
        <v/>
      </c>
      <c r="Q29" s="42"/>
      <c r="R29" s="43"/>
      <c r="S29" s="50" t="e">
        <f t="shared" si="8"/>
        <v>#VALUE!</v>
      </c>
      <c r="T29" s="50" t="e">
        <f t="shared" si="9"/>
        <v>#VALUE!</v>
      </c>
      <c r="U29" s="44" t="e">
        <f t="shared" si="10"/>
        <v>#VALUE!</v>
      </c>
      <c r="V29" s="44" t="e">
        <f t="shared" si="11"/>
        <v>#VALUE!</v>
      </c>
      <c r="W29" s="50" t="str">
        <f>IFERROR(VLOOKUP($A29,'Emission Factors'!$A$2:$I$40, MATCH(X$6,'Emission Factors'!$A$2:$I$2,0), FALSE), "")</f>
        <v/>
      </c>
      <c r="X29" s="42"/>
      <c r="Y29" s="43"/>
      <c r="Z29" s="50" t="e">
        <f t="shared" si="12"/>
        <v>#VALUE!</v>
      </c>
      <c r="AA29" s="50" t="e">
        <f t="shared" si="13"/>
        <v>#VALUE!</v>
      </c>
      <c r="AB29" s="44" t="e">
        <f t="shared" si="14"/>
        <v>#VALUE!</v>
      </c>
      <c r="AC29" s="44" t="e">
        <f t="shared" si="15"/>
        <v>#VALUE!</v>
      </c>
    </row>
    <row r="30" spans="1:29">
      <c r="A30" s="123" t="s">
        <v>22</v>
      </c>
      <c r="B30" s="50" t="str">
        <f>IFERROR(VLOOKUP($A30,'Emission Factors'!$A$2:$I$40, MATCH(C$6,'Emission Factors'!$A$2:$I$2,0), FALSE), "")</f>
        <v/>
      </c>
      <c r="C30" s="42"/>
      <c r="D30" s="43"/>
      <c r="E30" s="44" t="e">
        <f t="shared" si="0"/>
        <v>#VALUE!</v>
      </c>
      <c r="F30" s="44" t="e">
        <f t="shared" si="1"/>
        <v>#VALUE!</v>
      </c>
      <c r="G30" s="44" t="e">
        <f t="shared" si="2"/>
        <v>#VALUE!</v>
      </c>
      <c r="H30" s="44" t="e">
        <f t="shared" si="3"/>
        <v>#VALUE!</v>
      </c>
      <c r="I30" s="50" t="str">
        <f>IFERROR(VLOOKUP($A30,'Emission Factors'!$A$2:$I$40, MATCH(J$6,'Emission Factors'!$A$2:$I$2,0), FALSE), "")</f>
        <v/>
      </c>
      <c r="J30" s="42"/>
      <c r="K30" s="43"/>
      <c r="L30" s="50" t="e">
        <f t="shared" si="4"/>
        <v>#VALUE!</v>
      </c>
      <c r="M30" s="50" t="e">
        <f t="shared" si="5"/>
        <v>#VALUE!</v>
      </c>
      <c r="N30" s="44" t="e">
        <f t="shared" si="6"/>
        <v>#VALUE!</v>
      </c>
      <c r="O30" s="44" t="e">
        <f t="shared" si="7"/>
        <v>#VALUE!</v>
      </c>
      <c r="P30" s="50" t="str">
        <f>IFERROR(VLOOKUP($A30,'Emission Factors'!$A$2:$I$40, MATCH(Q$6,'Emission Factors'!$A$2:$I$2,0), FALSE), "")</f>
        <v/>
      </c>
      <c r="Q30" s="42"/>
      <c r="R30" s="43"/>
      <c r="S30" s="50" t="e">
        <f t="shared" si="8"/>
        <v>#VALUE!</v>
      </c>
      <c r="T30" s="50" t="e">
        <f t="shared" si="9"/>
        <v>#VALUE!</v>
      </c>
      <c r="U30" s="44" t="e">
        <f t="shared" si="10"/>
        <v>#VALUE!</v>
      </c>
      <c r="V30" s="44" t="e">
        <f t="shared" si="11"/>
        <v>#VALUE!</v>
      </c>
      <c r="W30" s="50" t="str">
        <f>IFERROR(VLOOKUP($A30,'Emission Factors'!$A$2:$I$40, MATCH(X$6,'Emission Factors'!$A$2:$I$2,0), FALSE), "")</f>
        <v/>
      </c>
      <c r="X30" s="42"/>
      <c r="Y30" s="43"/>
      <c r="Z30" s="50" t="e">
        <f t="shared" si="12"/>
        <v>#VALUE!</v>
      </c>
      <c r="AA30" s="50" t="e">
        <f t="shared" si="13"/>
        <v>#VALUE!</v>
      </c>
      <c r="AB30" s="44" t="e">
        <f t="shared" si="14"/>
        <v>#VALUE!</v>
      </c>
      <c r="AC30" s="44" t="e">
        <f t="shared" si="15"/>
        <v>#VALUE!</v>
      </c>
    </row>
    <row r="31" spans="1:29">
      <c r="A31" s="123" t="s">
        <v>23</v>
      </c>
      <c r="B31" s="50" t="str">
        <f>IFERROR(VLOOKUP($A31,'Emission Factors'!$A$2:$I$40, MATCH(C$6,'Emission Factors'!$A$2:$I$2,0), FALSE), "")</f>
        <v/>
      </c>
      <c r="C31" s="42"/>
      <c r="D31" s="43"/>
      <c r="E31" s="44" t="e">
        <f t="shared" si="0"/>
        <v>#VALUE!</v>
      </c>
      <c r="F31" s="44" t="e">
        <f t="shared" si="1"/>
        <v>#VALUE!</v>
      </c>
      <c r="G31" s="44" t="e">
        <f t="shared" si="2"/>
        <v>#VALUE!</v>
      </c>
      <c r="H31" s="44" t="e">
        <f t="shared" si="3"/>
        <v>#VALUE!</v>
      </c>
      <c r="I31" s="50" t="str">
        <f>IFERROR(VLOOKUP($A31,'Emission Factors'!$A$2:$I$40, MATCH(J$6,'Emission Factors'!$A$2:$I$2,0), FALSE), "")</f>
        <v/>
      </c>
      <c r="J31" s="42"/>
      <c r="K31" s="43"/>
      <c r="L31" s="50" t="e">
        <f t="shared" si="4"/>
        <v>#VALUE!</v>
      </c>
      <c r="M31" s="50" t="e">
        <f t="shared" si="5"/>
        <v>#VALUE!</v>
      </c>
      <c r="N31" s="44" t="e">
        <f t="shared" si="6"/>
        <v>#VALUE!</v>
      </c>
      <c r="O31" s="44" t="e">
        <f t="shared" si="7"/>
        <v>#VALUE!</v>
      </c>
      <c r="P31" s="50" t="str">
        <f>IFERROR(VLOOKUP($A31,'Emission Factors'!$A$2:$I$40, MATCH(Q$6,'Emission Factors'!$A$2:$I$2,0), FALSE), "")</f>
        <v/>
      </c>
      <c r="Q31" s="42"/>
      <c r="R31" s="43"/>
      <c r="S31" s="50" t="e">
        <f t="shared" si="8"/>
        <v>#VALUE!</v>
      </c>
      <c r="T31" s="50" t="e">
        <f t="shared" si="9"/>
        <v>#VALUE!</v>
      </c>
      <c r="U31" s="44" t="e">
        <f t="shared" si="10"/>
        <v>#VALUE!</v>
      </c>
      <c r="V31" s="44" t="e">
        <f t="shared" si="11"/>
        <v>#VALUE!</v>
      </c>
      <c r="W31" s="50" t="str">
        <f>IFERROR(VLOOKUP($A31,'Emission Factors'!$A$2:$I$40, MATCH(X$6,'Emission Factors'!$A$2:$I$2,0), FALSE), "")</f>
        <v/>
      </c>
      <c r="X31" s="42"/>
      <c r="Y31" s="43"/>
      <c r="Z31" s="50" t="e">
        <f t="shared" si="12"/>
        <v>#VALUE!</v>
      </c>
      <c r="AA31" s="50" t="e">
        <f t="shared" si="13"/>
        <v>#VALUE!</v>
      </c>
      <c r="AB31" s="44" t="e">
        <f t="shared" si="14"/>
        <v>#VALUE!</v>
      </c>
      <c r="AC31" s="44" t="e">
        <f t="shared" si="15"/>
        <v>#VALUE!</v>
      </c>
    </row>
    <row r="32" spans="1:29">
      <c r="A32" s="123" t="s">
        <v>24</v>
      </c>
      <c r="B32" s="50" t="str">
        <f>IFERROR(VLOOKUP($A32,'Emission Factors'!$A$2:$I$40, MATCH(C$6,'Emission Factors'!$A$2:$I$2,0), FALSE), "")</f>
        <v/>
      </c>
      <c r="C32" s="42"/>
      <c r="D32" s="43"/>
      <c r="E32" s="44" t="e">
        <f t="shared" si="0"/>
        <v>#VALUE!</v>
      </c>
      <c r="F32" s="54" t="e">
        <f t="shared" si="1"/>
        <v>#VALUE!</v>
      </c>
      <c r="G32" s="44" t="e">
        <f t="shared" si="2"/>
        <v>#VALUE!</v>
      </c>
      <c r="H32" s="44" t="e">
        <f t="shared" si="3"/>
        <v>#VALUE!</v>
      </c>
      <c r="I32" s="50" t="str">
        <f>IFERROR(VLOOKUP($A32,'Emission Factors'!$A$2:$I$40, MATCH(J$6,'Emission Factors'!$A$2:$I$2,0), FALSE), "")</f>
        <v/>
      </c>
      <c r="J32" s="42"/>
      <c r="K32" s="43"/>
      <c r="L32" s="50" t="e">
        <f t="shared" si="4"/>
        <v>#VALUE!</v>
      </c>
      <c r="M32" s="50" t="e">
        <f t="shared" si="5"/>
        <v>#VALUE!</v>
      </c>
      <c r="N32" s="44" t="e">
        <f t="shared" si="6"/>
        <v>#VALUE!</v>
      </c>
      <c r="O32" s="44" t="e">
        <f t="shared" si="7"/>
        <v>#VALUE!</v>
      </c>
      <c r="P32" s="50" t="str">
        <f>IFERROR(VLOOKUP($A32,'Emission Factors'!$A$2:$I$40, MATCH(Q$6,'Emission Factors'!$A$2:$I$2,0), FALSE), "")</f>
        <v/>
      </c>
      <c r="Q32" s="42"/>
      <c r="R32" s="43"/>
      <c r="S32" s="50" t="e">
        <f t="shared" si="8"/>
        <v>#VALUE!</v>
      </c>
      <c r="T32" s="50" t="e">
        <f t="shared" si="9"/>
        <v>#VALUE!</v>
      </c>
      <c r="U32" s="44" t="e">
        <f t="shared" si="10"/>
        <v>#VALUE!</v>
      </c>
      <c r="V32" s="44" t="e">
        <f t="shared" si="11"/>
        <v>#VALUE!</v>
      </c>
      <c r="W32" s="50" t="str">
        <f>IFERROR(VLOOKUP($A32,'Emission Factors'!$A$2:$I$40, MATCH(X$6,'Emission Factors'!$A$2:$I$2,0), FALSE), "")</f>
        <v/>
      </c>
      <c r="X32" s="42"/>
      <c r="Y32" s="43"/>
      <c r="Z32" s="50" t="e">
        <f t="shared" si="12"/>
        <v>#VALUE!</v>
      </c>
      <c r="AA32" s="50" t="e">
        <f t="shared" si="13"/>
        <v>#VALUE!</v>
      </c>
      <c r="AB32" s="44" t="e">
        <f t="shared" si="14"/>
        <v>#VALUE!</v>
      </c>
      <c r="AC32" s="44" t="e">
        <f t="shared" si="15"/>
        <v>#VALUE!</v>
      </c>
    </row>
    <row r="33" spans="1:29">
      <c r="A33" s="123" t="s">
        <v>25</v>
      </c>
      <c r="B33" s="50" t="str">
        <f>IFERROR(VLOOKUP($A33,'Emission Factors'!$A$2:$I$40, MATCH(C$6,'Emission Factors'!$A$2:$I$2,0), FALSE), "")</f>
        <v/>
      </c>
      <c r="C33" s="42"/>
      <c r="D33" s="43"/>
      <c r="E33" s="44" t="e">
        <f t="shared" si="0"/>
        <v>#VALUE!</v>
      </c>
      <c r="F33" s="44" t="e">
        <f t="shared" si="1"/>
        <v>#VALUE!</v>
      </c>
      <c r="G33" s="44" t="e">
        <f t="shared" si="2"/>
        <v>#VALUE!</v>
      </c>
      <c r="H33" s="44" t="e">
        <f t="shared" si="3"/>
        <v>#VALUE!</v>
      </c>
      <c r="I33" s="50" t="str">
        <f>IFERROR(VLOOKUP($A33,'Emission Factors'!$A$2:$I$40, MATCH(J$6,'Emission Factors'!$A$2:$I$2,0), FALSE), "")</f>
        <v/>
      </c>
      <c r="J33" s="42"/>
      <c r="K33" s="43"/>
      <c r="L33" s="50" t="e">
        <f t="shared" si="4"/>
        <v>#VALUE!</v>
      </c>
      <c r="M33" s="50" t="e">
        <f t="shared" si="5"/>
        <v>#VALUE!</v>
      </c>
      <c r="N33" s="44" t="e">
        <f t="shared" si="6"/>
        <v>#VALUE!</v>
      </c>
      <c r="O33" s="44" t="e">
        <f t="shared" si="7"/>
        <v>#VALUE!</v>
      </c>
      <c r="P33" s="50" t="str">
        <f>IFERROR(VLOOKUP($A33,'Emission Factors'!$A$2:$I$40, MATCH(Q$6,'Emission Factors'!$A$2:$I$2,0), FALSE), "")</f>
        <v/>
      </c>
      <c r="Q33" s="42"/>
      <c r="R33" s="43"/>
      <c r="S33" s="50" t="e">
        <f t="shared" si="8"/>
        <v>#VALUE!</v>
      </c>
      <c r="T33" s="50" t="e">
        <f t="shared" si="9"/>
        <v>#VALUE!</v>
      </c>
      <c r="U33" s="44" t="e">
        <f t="shared" si="10"/>
        <v>#VALUE!</v>
      </c>
      <c r="V33" s="44" t="e">
        <f t="shared" si="11"/>
        <v>#VALUE!</v>
      </c>
      <c r="W33" s="50" t="str">
        <f>IFERROR(VLOOKUP($A33,'Emission Factors'!$A$2:$I$40, MATCH(X$6,'Emission Factors'!$A$2:$I$2,0), FALSE), "")</f>
        <v/>
      </c>
      <c r="X33" s="42"/>
      <c r="Y33" s="43"/>
      <c r="Z33" s="50" t="e">
        <f t="shared" si="12"/>
        <v>#VALUE!</v>
      </c>
      <c r="AA33" s="50" t="e">
        <f t="shared" si="13"/>
        <v>#VALUE!</v>
      </c>
      <c r="AB33" s="44" t="e">
        <f t="shared" si="14"/>
        <v>#VALUE!</v>
      </c>
      <c r="AC33" s="44" t="e">
        <f t="shared" si="15"/>
        <v>#VALUE!</v>
      </c>
    </row>
    <row r="34" spans="1:29">
      <c r="A34" s="123" t="s">
        <v>26</v>
      </c>
      <c r="B34" s="50" t="str">
        <f>IFERROR(VLOOKUP($A34,'Emission Factors'!$A$2:$I$40, MATCH(C$6,'Emission Factors'!$A$2:$I$2,0), FALSE), "")</f>
        <v/>
      </c>
      <c r="C34" s="42"/>
      <c r="D34" s="43"/>
      <c r="E34" s="44" t="e">
        <f t="shared" si="0"/>
        <v>#VALUE!</v>
      </c>
      <c r="F34" s="44" t="e">
        <f t="shared" si="1"/>
        <v>#VALUE!</v>
      </c>
      <c r="G34" s="44" t="e">
        <f t="shared" si="2"/>
        <v>#VALUE!</v>
      </c>
      <c r="H34" s="44" t="e">
        <f t="shared" si="3"/>
        <v>#VALUE!</v>
      </c>
      <c r="I34" s="50" t="str">
        <f>IFERROR(VLOOKUP($A34,'Emission Factors'!$A$2:$I$40, MATCH(J$6,'Emission Factors'!$A$2:$I$2,0), FALSE), "")</f>
        <v/>
      </c>
      <c r="J34" s="42"/>
      <c r="K34" s="43"/>
      <c r="L34" s="50" t="e">
        <f t="shared" si="4"/>
        <v>#VALUE!</v>
      </c>
      <c r="M34" s="50" t="e">
        <f t="shared" si="5"/>
        <v>#VALUE!</v>
      </c>
      <c r="N34" s="44" t="e">
        <f t="shared" si="6"/>
        <v>#VALUE!</v>
      </c>
      <c r="O34" s="44" t="e">
        <f t="shared" si="7"/>
        <v>#VALUE!</v>
      </c>
      <c r="P34" s="50" t="str">
        <f>IFERROR(VLOOKUP($A34,'Emission Factors'!$A$2:$I$40, MATCH(Q$6,'Emission Factors'!$A$2:$I$2,0), FALSE), "")</f>
        <v/>
      </c>
      <c r="Q34" s="42"/>
      <c r="R34" s="43"/>
      <c r="S34" s="50" t="e">
        <f t="shared" si="8"/>
        <v>#VALUE!</v>
      </c>
      <c r="T34" s="50" t="e">
        <f t="shared" si="9"/>
        <v>#VALUE!</v>
      </c>
      <c r="U34" s="44" t="e">
        <f t="shared" si="10"/>
        <v>#VALUE!</v>
      </c>
      <c r="V34" s="44" t="e">
        <f t="shared" si="11"/>
        <v>#VALUE!</v>
      </c>
      <c r="W34" s="50" t="str">
        <f>IFERROR(VLOOKUP($A34,'Emission Factors'!$A$2:$I$40, MATCH(X$6,'Emission Factors'!$A$2:$I$2,0), FALSE), "")</f>
        <v/>
      </c>
      <c r="X34" s="42"/>
      <c r="Y34" s="43"/>
      <c r="Z34" s="50" t="e">
        <f t="shared" si="12"/>
        <v>#VALUE!</v>
      </c>
      <c r="AA34" s="50" t="e">
        <f t="shared" si="13"/>
        <v>#VALUE!</v>
      </c>
      <c r="AB34" s="44" t="e">
        <f t="shared" si="14"/>
        <v>#VALUE!</v>
      </c>
      <c r="AC34" s="44" t="e">
        <f t="shared" si="15"/>
        <v>#VALUE!</v>
      </c>
    </row>
    <row r="35" spans="1:29">
      <c r="A35" s="123" t="s">
        <v>27</v>
      </c>
      <c r="B35" s="50" t="str">
        <f>IFERROR(VLOOKUP($A35,'Emission Factors'!$A$2:$I$40, MATCH(C$6,'Emission Factors'!$A$2:$I$2,0), FALSE), "")</f>
        <v/>
      </c>
      <c r="C35" s="42"/>
      <c r="D35" s="43"/>
      <c r="E35" s="44" t="e">
        <f t="shared" si="0"/>
        <v>#VALUE!</v>
      </c>
      <c r="F35" s="44" t="e">
        <f t="shared" si="1"/>
        <v>#VALUE!</v>
      </c>
      <c r="G35" s="44" t="e">
        <f t="shared" si="2"/>
        <v>#VALUE!</v>
      </c>
      <c r="H35" s="44" t="e">
        <f t="shared" si="3"/>
        <v>#VALUE!</v>
      </c>
      <c r="I35" s="50" t="str">
        <f>IFERROR(VLOOKUP($A35,'Emission Factors'!$A$2:$I$40, MATCH(J$6,'Emission Factors'!$A$2:$I$2,0), FALSE), "")</f>
        <v/>
      </c>
      <c r="J35" s="42"/>
      <c r="K35" s="43"/>
      <c r="L35" s="50" t="e">
        <f t="shared" si="4"/>
        <v>#VALUE!</v>
      </c>
      <c r="M35" s="50" t="e">
        <f t="shared" si="5"/>
        <v>#VALUE!</v>
      </c>
      <c r="N35" s="44" t="e">
        <f t="shared" si="6"/>
        <v>#VALUE!</v>
      </c>
      <c r="O35" s="44" t="e">
        <f t="shared" si="7"/>
        <v>#VALUE!</v>
      </c>
      <c r="P35" s="50" t="str">
        <f>IFERROR(VLOOKUP($A35,'Emission Factors'!$A$2:$I$40, MATCH(Q$6,'Emission Factors'!$A$2:$I$2,0), FALSE), "")</f>
        <v/>
      </c>
      <c r="Q35" s="42"/>
      <c r="R35" s="43"/>
      <c r="S35" s="50" t="e">
        <f t="shared" si="8"/>
        <v>#VALUE!</v>
      </c>
      <c r="T35" s="50" t="e">
        <f t="shared" si="9"/>
        <v>#VALUE!</v>
      </c>
      <c r="U35" s="44" t="e">
        <f t="shared" si="10"/>
        <v>#VALUE!</v>
      </c>
      <c r="V35" s="44" t="e">
        <f t="shared" si="11"/>
        <v>#VALUE!</v>
      </c>
      <c r="W35" s="50" t="str">
        <f>IFERROR(VLOOKUP($A35,'Emission Factors'!$A$2:$I$40, MATCH(X$6,'Emission Factors'!$A$2:$I$2,0), FALSE), "")</f>
        <v/>
      </c>
      <c r="X35" s="42"/>
      <c r="Y35" s="43"/>
      <c r="Z35" s="50" t="e">
        <f t="shared" si="12"/>
        <v>#VALUE!</v>
      </c>
      <c r="AA35" s="50" t="e">
        <f t="shared" si="13"/>
        <v>#VALUE!</v>
      </c>
      <c r="AB35" s="44" t="e">
        <f t="shared" si="14"/>
        <v>#VALUE!</v>
      </c>
      <c r="AC35" s="44" t="e">
        <f t="shared" si="15"/>
        <v>#VALUE!</v>
      </c>
    </row>
    <row r="36" spans="1:29">
      <c r="A36" s="123" t="s">
        <v>28</v>
      </c>
      <c r="B36" s="50" t="str">
        <f>IFERROR(VLOOKUP($A36,'Emission Factors'!$A$2:$I$40, MATCH(C$6,'Emission Factors'!$A$2:$I$2,0), FALSE), "")</f>
        <v/>
      </c>
      <c r="C36" s="42"/>
      <c r="D36" s="43"/>
      <c r="E36" s="44" t="e">
        <f t="shared" si="0"/>
        <v>#VALUE!</v>
      </c>
      <c r="F36" s="44" t="e">
        <f t="shared" si="1"/>
        <v>#VALUE!</v>
      </c>
      <c r="G36" s="44" t="e">
        <f t="shared" si="2"/>
        <v>#VALUE!</v>
      </c>
      <c r="H36" s="44" t="e">
        <f t="shared" si="3"/>
        <v>#VALUE!</v>
      </c>
      <c r="I36" s="50" t="str">
        <f>IFERROR(VLOOKUP($A36,'Emission Factors'!$A$2:$I$40, MATCH(J$6,'Emission Factors'!$A$2:$I$2,0), FALSE), "")</f>
        <v/>
      </c>
      <c r="J36" s="42"/>
      <c r="K36" s="43"/>
      <c r="L36" s="50" t="e">
        <f t="shared" si="4"/>
        <v>#VALUE!</v>
      </c>
      <c r="M36" s="50" t="e">
        <f t="shared" si="5"/>
        <v>#VALUE!</v>
      </c>
      <c r="N36" s="44" t="e">
        <f t="shared" si="6"/>
        <v>#VALUE!</v>
      </c>
      <c r="O36" s="44" t="e">
        <f t="shared" si="7"/>
        <v>#VALUE!</v>
      </c>
      <c r="P36" s="50" t="str">
        <f>IFERROR(VLOOKUP($A36,'Emission Factors'!$A$2:$I$40, MATCH(Q$6,'Emission Factors'!$A$2:$I$2,0), FALSE), "")</f>
        <v/>
      </c>
      <c r="Q36" s="42"/>
      <c r="R36" s="43"/>
      <c r="S36" s="50" t="e">
        <f t="shared" si="8"/>
        <v>#VALUE!</v>
      </c>
      <c r="T36" s="50" t="e">
        <f t="shared" si="9"/>
        <v>#VALUE!</v>
      </c>
      <c r="U36" s="44" t="e">
        <f t="shared" si="10"/>
        <v>#VALUE!</v>
      </c>
      <c r="V36" s="44" t="e">
        <f t="shared" si="11"/>
        <v>#VALUE!</v>
      </c>
      <c r="W36" s="50" t="str">
        <f>IFERROR(VLOOKUP($A36,'Emission Factors'!$A$2:$I$40, MATCH(X$6,'Emission Factors'!$A$2:$I$2,0), FALSE), "")</f>
        <v/>
      </c>
      <c r="X36" s="42"/>
      <c r="Y36" s="43"/>
      <c r="Z36" s="50" t="e">
        <f t="shared" si="12"/>
        <v>#VALUE!</v>
      </c>
      <c r="AA36" s="50" t="e">
        <f t="shared" si="13"/>
        <v>#VALUE!</v>
      </c>
      <c r="AB36" s="44" t="e">
        <f t="shared" si="14"/>
        <v>#VALUE!</v>
      </c>
      <c r="AC36" s="44" t="e">
        <f t="shared" si="15"/>
        <v>#VALUE!</v>
      </c>
    </row>
    <row r="37" spans="1:29">
      <c r="A37" s="123" t="s">
        <v>29</v>
      </c>
      <c r="B37" s="50" t="str">
        <f>IFERROR(VLOOKUP($A37,'Emission Factors'!$A$2:$I$40, MATCH(C$6,'Emission Factors'!$A$2:$I$2,0), FALSE), "")</f>
        <v/>
      </c>
      <c r="C37" s="42"/>
      <c r="D37" s="43"/>
      <c r="E37" s="44" t="e">
        <f t="shared" si="0"/>
        <v>#VALUE!</v>
      </c>
      <c r="F37" s="44" t="e">
        <f t="shared" si="1"/>
        <v>#VALUE!</v>
      </c>
      <c r="G37" s="44" t="e">
        <f t="shared" si="2"/>
        <v>#VALUE!</v>
      </c>
      <c r="H37" s="44" t="e">
        <f t="shared" si="3"/>
        <v>#VALUE!</v>
      </c>
      <c r="I37" s="50" t="str">
        <f>IFERROR(VLOOKUP($A37,'Emission Factors'!$A$2:$I$40, MATCH(J$6,'Emission Factors'!$A$2:$I$2,0), FALSE), "")</f>
        <v/>
      </c>
      <c r="J37" s="42"/>
      <c r="K37" s="43"/>
      <c r="L37" s="50" t="e">
        <f t="shared" si="4"/>
        <v>#VALUE!</v>
      </c>
      <c r="M37" s="50" t="e">
        <f t="shared" si="5"/>
        <v>#VALUE!</v>
      </c>
      <c r="N37" s="44" t="e">
        <f t="shared" si="6"/>
        <v>#VALUE!</v>
      </c>
      <c r="O37" s="44" t="e">
        <f t="shared" si="7"/>
        <v>#VALUE!</v>
      </c>
      <c r="P37" s="50" t="str">
        <f>IFERROR(VLOOKUP($A37,'Emission Factors'!$A$2:$I$40, MATCH(Q$6,'Emission Factors'!$A$2:$I$2,0), FALSE), "")</f>
        <v/>
      </c>
      <c r="Q37" s="42"/>
      <c r="R37" s="43"/>
      <c r="S37" s="50" t="e">
        <f t="shared" si="8"/>
        <v>#VALUE!</v>
      </c>
      <c r="T37" s="50" t="e">
        <f t="shared" si="9"/>
        <v>#VALUE!</v>
      </c>
      <c r="U37" s="44" t="e">
        <f t="shared" si="10"/>
        <v>#VALUE!</v>
      </c>
      <c r="V37" s="44" t="e">
        <f t="shared" si="11"/>
        <v>#VALUE!</v>
      </c>
      <c r="W37" s="50" t="str">
        <f>IFERROR(VLOOKUP($A37,'Emission Factors'!$A$2:$I$40, MATCH(X$6,'Emission Factors'!$A$2:$I$2,0), FALSE), "")</f>
        <v/>
      </c>
      <c r="X37" s="42"/>
      <c r="Y37" s="43"/>
      <c r="Z37" s="50" t="e">
        <f t="shared" si="12"/>
        <v>#VALUE!</v>
      </c>
      <c r="AA37" s="50" t="e">
        <f t="shared" si="13"/>
        <v>#VALUE!</v>
      </c>
      <c r="AB37" s="44" t="e">
        <f t="shared" si="14"/>
        <v>#VALUE!</v>
      </c>
      <c r="AC37" s="44" t="e">
        <f t="shared" si="15"/>
        <v>#VALUE!</v>
      </c>
    </row>
    <row r="38" spans="1:29">
      <c r="A38" s="123" t="s">
        <v>30</v>
      </c>
      <c r="B38" s="50" t="str">
        <f>IFERROR(VLOOKUP($A38,'Emission Factors'!$A$2:$I$40, MATCH(C$6,'Emission Factors'!$A$2:$I$2,0), FALSE), "")</f>
        <v/>
      </c>
      <c r="C38" s="42"/>
      <c r="D38" s="43"/>
      <c r="E38" s="44" t="e">
        <f t="shared" si="0"/>
        <v>#VALUE!</v>
      </c>
      <c r="F38" s="44" t="e">
        <f t="shared" si="1"/>
        <v>#VALUE!</v>
      </c>
      <c r="G38" s="44" t="e">
        <f t="shared" si="2"/>
        <v>#VALUE!</v>
      </c>
      <c r="H38" s="44" t="e">
        <f t="shared" si="3"/>
        <v>#VALUE!</v>
      </c>
      <c r="I38" s="50" t="str">
        <f>IFERROR(VLOOKUP($A38,'Emission Factors'!$A$2:$I$40, MATCH(J$6,'Emission Factors'!$A$2:$I$2,0), FALSE), "")</f>
        <v/>
      </c>
      <c r="J38" s="42"/>
      <c r="K38" s="43"/>
      <c r="L38" s="50" t="e">
        <f t="shared" si="4"/>
        <v>#VALUE!</v>
      </c>
      <c r="M38" s="50" t="e">
        <f t="shared" si="5"/>
        <v>#VALUE!</v>
      </c>
      <c r="N38" s="44" t="e">
        <f t="shared" si="6"/>
        <v>#VALUE!</v>
      </c>
      <c r="O38" s="44" t="e">
        <f t="shared" si="7"/>
        <v>#VALUE!</v>
      </c>
      <c r="P38" s="50" t="str">
        <f>IFERROR(VLOOKUP($A38,'Emission Factors'!$A$2:$I$40, MATCH(Q$6,'Emission Factors'!$A$2:$I$2,0), FALSE), "")</f>
        <v/>
      </c>
      <c r="Q38" s="42"/>
      <c r="R38" s="43"/>
      <c r="S38" s="50" t="e">
        <f t="shared" si="8"/>
        <v>#VALUE!</v>
      </c>
      <c r="T38" s="50" t="e">
        <f t="shared" si="9"/>
        <v>#VALUE!</v>
      </c>
      <c r="U38" s="44" t="e">
        <f t="shared" si="10"/>
        <v>#VALUE!</v>
      </c>
      <c r="V38" s="44" t="e">
        <f t="shared" si="11"/>
        <v>#VALUE!</v>
      </c>
      <c r="W38" s="50" t="str">
        <f>IFERROR(VLOOKUP($A38,'Emission Factors'!$A$2:$I$40, MATCH(X$6,'Emission Factors'!$A$2:$I$2,0), FALSE), "")</f>
        <v/>
      </c>
      <c r="X38" s="42"/>
      <c r="Y38" s="43"/>
      <c r="Z38" s="50" t="e">
        <f t="shared" si="12"/>
        <v>#VALUE!</v>
      </c>
      <c r="AA38" s="50" t="e">
        <f t="shared" si="13"/>
        <v>#VALUE!</v>
      </c>
      <c r="AB38" s="44" t="e">
        <f t="shared" si="14"/>
        <v>#VALUE!</v>
      </c>
      <c r="AC38" s="44" t="e">
        <f t="shared" si="15"/>
        <v>#VALUE!</v>
      </c>
    </row>
    <row r="39" spans="1:29">
      <c r="A39" s="123" t="s">
        <v>31</v>
      </c>
      <c r="B39" s="50" t="str">
        <f>IFERROR(VLOOKUP($A39,'Emission Factors'!$A$2:$I$40, MATCH(C$6,'Emission Factors'!$A$2:$I$2,0), FALSE), "")</f>
        <v/>
      </c>
      <c r="C39" s="42"/>
      <c r="D39" s="43"/>
      <c r="E39" s="44" t="e">
        <f t="shared" si="0"/>
        <v>#VALUE!</v>
      </c>
      <c r="F39" s="44" t="e">
        <f t="shared" si="1"/>
        <v>#VALUE!</v>
      </c>
      <c r="G39" s="44" t="e">
        <f t="shared" si="2"/>
        <v>#VALUE!</v>
      </c>
      <c r="H39" s="44" t="e">
        <f t="shared" si="3"/>
        <v>#VALUE!</v>
      </c>
      <c r="I39" s="50" t="str">
        <f>IFERROR(VLOOKUP($A39,'Emission Factors'!$A$2:$I$40, MATCH(J$6,'Emission Factors'!$A$2:$I$2,0), FALSE), "")</f>
        <v/>
      </c>
      <c r="J39" s="42"/>
      <c r="K39" s="43"/>
      <c r="L39" s="50" t="e">
        <f t="shared" si="4"/>
        <v>#VALUE!</v>
      </c>
      <c r="M39" s="50" t="e">
        <f t="shared" si="5"/>
        <v>#VALUE!</v>
      </c>
      <c r="N39" s="44" t="e">
        <f t="shared" si="6"/>
        <v>#VALUE!</v>
      </c>
      <c r="O39" s="44" t="e">
        <f t="shared" si="7"/>
        <v>#VALUE!</v>
      </c>
      <c r="P39" s="50" t="str">
        <f>IFERROR(VLOOKUP($A39,'Emission Factors'!$A$2:$I$40, MATCH(Q$6,'Emission Factors'!$A$2:$I$2,0), FALSE), "")</f>
        <v/>
      </c>
      <c r="Q39" s="42"/>
      <c r="R39" s="43"/>
      <c r="S39" s="50" t="e">
        <f t="shared" si="8"/>
        <v>#VALUE!</v>
      </c>
      <c r="T39" s="50" t="e">
        <f t="shared" si="9"/>
        <v>#VALUE!</v>
      </c>
      <c r="U39" s="44" t="e">
        <f t="shared" si="10"/>
        <v>#VALUE!</v>
      </c>
      <c r="V39" s="44" t="e">
        <f t="shared" si="11"/>
        <v>#VALUE!</v>
      </c>
      <c r="W39" s="50" t="str">
        <f>IFERROR(VLOOKUP($A39,'Emission Factors'!$A$2:$I$40, MATCH(X$6,'Emission Factors'!$A$2:$I$2,0), FALSE), "")</f>
        <v/>
      </c>
      <c r="X39" s="42"/>
      <c r="Y39" s="43"/>
      <c r="Z39" s="50" t="e">
        <f t="shared" si="12"/>
        <v>#VALUE!</v>
      </c>
      <c r="AA39" s="50" t="e">
        <f t="shared" si="13"/>
        <v>#VALUE!</v>
      </c>
      <c r="AB39" s="44" t="e">
        <f t="shared" si="14"/>
        <v>#VALUE!</v>
      </c>
      <c r="AC39" s="44" t="e">
        <f t="shared" si="15"/>
        <v>#VALUE!</v>
      </c>
    </row>
    <row r="40" spans="1:29">
      <c r="A40" s="123" t="s">
        <v>32</v>
      </c>
      <c r="B40" s="50" t="str">
        <f>IFERROR(VLOOKUP($A40,'Emission Factors'!$A$2:$I$40, MATCH(C$6,'Emission Factors'!$A$2:$I$2,0), FALSE), "")</f>
        <v/>
      </c>
      <c r="C40" s="42"/>
      <c r="D40" s="43"/>
      <c r="E40" s="44" t="e">
        <f t="shared" si="0"/>
        <v>#VALUE!</v>
      </c>
      <c r="F40" s="44" t="e">
        <f t="shared" si="1"/>
        <v>#VALUE!</v>
      </c>
      <c r="G40" s="44" t="e">
        <f t="shared" si="2"/>
        <v>#VALUE!</v>
      </c>
      <c r="H40" s="44" t="e">
        <f t="shared" si="3"/>
        <v>#VALUE!</v>
      </c>
      <c r="I40" s="50" t="str">
        <f>IFERROR(VLOOKUP($A40,'Emission Factors'!$A$2:$I$40, MATCH(J$6,'Emission Factors'!$A$2:$I$2,0), FALSE), "")</f>
        <v/>
      </c>
      <c r="J40" s="42"/>
      <c r="K40" s="43"/>
      <c r="L40" s="50" t="e">
        <f t="shared" si="4"/>
        <v>#VALUE!</v>
      </c>
      <c r="M40" s="50" t="e">
        <f t="shared" si="5"/>
        <v>#VALUE!</v>
      </c>
      <c r="N40" s="44" t="e">
        <f t="shared" si="6"/>
        <v>#VALUE!</v>
      </c>
      <c r="O40" s="44" t="e">
        <f t="shared" si="7"/>
        <v>#VALUE!</v>
      </c>
      <c r="P40" s="50" t="str">
        <f>IFERROR(VLOOKUP($A40,'Emission Factors'!$A$2:$I$40, MATCH(Q$6,'Emission Factors'!$A$2:$I$2,0), FALSE), "")</f>
        <v/>
      </c>
      <c r="Q40" s="42"/>
      <c r="R40" s="43"/>
      <c r="S40" s="50" t="e">
        <f t="shared" si="8"/>
        <v>#VALUE!</v>
      </c>
      <c r="T40" s="50" t="e">
        <f t="shared" si="9"/>
        <v>#VALUE!</v>
      </c>
      <c r="U40" s="44" t="e">
        <f t="shared" si="10"/>
        <v>#VALUE!</v>
      </c>
      <c r="V40" s="44" t="e">
        <f t="shared" si="11"/>
        <v>#VALUE!</v>
      </c>
      <c r="W40" s="50" t="str">
        <f>IFERROR(VLOOKUP($A40,'Emission Factors'!$A$2:$I$40, MATCH(X$6,'Emission Factors'!$A$2:$I$2,0), FALSE), "")</f>
        <v/>
      </c>
      <c r="X40" s="42"/>
      <c r="Y40" s="43"/>
      <c r="Z40" s="50" t="e">
        <f t="shared" si="12"/>
        <v>#VALUE!</v>
      </c>
      <c r="AA40" s="50" t="e">
        <f t="shared" si="13"/>
        <v>#VALUE!</v>
      </c>
      <c r="AB40" s="44" t="e">
        <f t="shared" si="14"/>
        <v>#VALUE!</v>
      </c>
      <c r="AC40" s="44" t="e">
        <f t="shared" si="15"/>
        <v>#VALUE!</v>
      </c>
    </row>
    <row r="41" spans="1:29">
      <c r="A41" s="123" t="s">
        <v>33</v>
      </c>
      <c r="B41" s="50" t="str">
        <f>IFERROR(VLOOKUP($A41,'Emission Factors'!$A$2:$I$40, MATCH(C$6,'Emission Factors'!$A$2:$I$2,0), FALSE), "")</f>
        <v/>
      </c>
      <c r="C41" s="42"/>
      <c r="D41" s="43"/>
      <c r="E41" s="44" t="e">
        <f t="shared" si="0"/>
        <v>#VALUE!</v>
      </c>
      <c r="F41" s="44" t="e">
        <f t="shared" si="1"/>
        <v>#VALUE!</v>
      </c>
      <c r="G41" s="44" t="e">
        <f t="shared" si="2"/>
        <v>#VALUE!</v>
      </c>
      <c r="H41" s="44" t="e">
        <f t="shared" si="3"/>
        <v>#VALUE!</v>
      </c>
      <c r="I41" s="50" t="str">
        <f>IFERROR(VLOOKUP($A41,'Emission Factors'!$A$2:$I$40, MATCH(J$6,'Emission Factors'!$A$2:$I$2,0), FALSE), "")</f>
        <v/>
      </c>
      <c r="J41" s="42"/>
      <c r="K41" s="43"/>
      <c r="L41" s="50" t="e">
        <f t="shared" si="4"/>
        <v>#VALUE!</v>
      </c>
      <c r="M41" s="50" t="e">
        <f t="shared" si="5"/>
        <v>#VALUE!</v>
      </c>
      <c r="N41" s="44" t="e">
        <f t="shared" si="6"/>
        <v>#VALUE!</v>
      </c>
      <c r="O41" s="44" t="e">
        <f t="shared" si="7"/>
        <v>#VALUE!</v>
      </c>
      <c r="P41" s="50" t="str">
        <f>IFERROR(VLOOKUP($A41,'Emission Factors'!$A$2:$I$40, MATCH(Q$6,'Emission Factors'!$A$2:$I$2,0), FALSE), "")</f>
        <v/>
      </c>
      <c r="Q41" s="42"/>
      <c r="R41" s="43"/>
      <c r="S41" s="50" t="e">
        <f t="shared" si="8"/>
        <v>#VALUE!</v>
      </c>
      <c r="T41" s="50" t="e">
        <f t="shared" si="9"/>
        <v>#VALUE!</v>
      </c>
      <c r="U41" s="44" t="e">
        <f t="shared" si="10"/>
        <v>#VALUE!</v>
      </c>
      <c r="V41" s="44" t="e">
        <f t="shared" si="11"/>
        <v>#VALUE!</v>
      </c>
      <c r="W41" s="50" t="str">
        <f>IFERROR(VLOOKUP($A41,'Emission Factors'!$A$2:$I$40, MATCH(X$6,'Emission Factors'!$A$2:$I$2,0), FALSE), "")</f>
        <v/>
      </c>
      <c r="X41" s="42"/>
      <c r="Y41" s="43"/>
      <c r="Z41" s="50" t="e">
        <f t="shared" si="12"/>
        <v>#VALUE!</v>
      </c>
      <c r="AA41" s="50" t="e">
        <f t="shared" si="13"/>
        <v>#VALUE!</v>
      </c>
      <c r="AB41" s="44" t="e">
        <f t="shared" si="14"/>
        <v>#VALUE!</v>
      </c>
      <c r="AC41" s="44" t="e">
        <f t="shared" si="15"/>
        <v>#VALUE!</v>
      </c>
    </row>
    <row r="42" spans="1:29">
      <c r="A42" s="123" t="s">
        <v>34</v>
      </c>
      <c r="B42" s="50" t="str">
        <f>IFERROR(VLOOKUP($A42,'Emission Factors'!$A$2:$I$40, MATCH(C$6,'Emission Factors'!$A$2:$I$2,0), FALSE), "")</f>
        <v/>
      </c>
      <c r="C42" s="42"/>
      <c r="D42" s="43"/>
      <c r="E42" s="44" t="e">
        <f t="shared" si="0"/>
        <v>#VALUE!</v>
      </c>
      <c r="F42" s="44" t="e">
        <f t="shared" si="1"/>
        <v>#VALUE!</v>
      </c>
      <c r="G42" s="44" t="e">
        <f t="shared" si="2"/>
        <v>#VALUE!</v>
      </c>
      <c r="H42" s="44" t="e">
        <f t="shared" si="3"/>
        <v>#VALUE!</v>
      </c>
      <c r="I42" s="50" t="str">
        <f>IFERROR(VLOOKUP($A42,'Emission Factors'!$A$2:$I$40, MATCH(J$6,'Emission Factors'!$A$2:$I$2,0), FALSE), "")</f>
        <v/>
      </c>
      <c r="J42" s="42"/>
      <c r="K42" s="43"/>
      <c r="L42" s="50" t="e">
        <f t="shared" si="4"/>
        <v>#VALUE!</v>
      </c>
      <c r="M42" s="50" t="e">
        <f t="shared" si="5"/>
        <v>#VALUE!</v>
      </c>
      <c r="N42" s="44" t="e">
        <f t="shared" si="6"/>
        <v>#VALUE!</v>
      </c>
      <c r="O42" s="44" t="e">
        <f t="shared" si="7"/>
        <v>#VALUE!</v>
      </c>
      <c r="P42" s="50" t="str">
        <f>IFERROR(VLOOKUP($A42,'Emission Factors'!$A$2:$I$40, MATCH(Q$6,'Emission Factors'!$A$2:$I$2,0), FALSE), "")</f>
        <v/>
      </c>
      <c r="Q42" s="42"/>
      <c r="R42" s="43"/>
      <c r="S42" s="50" t="e">
        <f t="shared" si="8"/>
        <v>#VALUE!</v>
      </c>
      <c r="T42" s="50" t="e">
        <f t="shared" si="9"/>
        <v>#VALUE!</v>
      </c>
      <c r="U42" s="44" t="e">
        <f t="shared" si="10"/>
        <v>#VALUE!</v>
      </c>
      <c r="V42" s="44" t="e">
        <f t="shared" si="11"/>
        <v>#VALUE!</v>
      </c>
      <c r="W42" s="50" t="str">
        <f>IFERROR(VLOOKUP($A42,'Emission Factors'!$A$2:$I$40, MATCH(X$6,'Emission Factors'!$A$2:$I$2,0), FALSE), "")</f>
        <v/>
      </c>
      <c r="X42" s="42"/>
      <c r="Y42" s="43"/>
      <c r="Z42" s="50" t="e">
        <f t="shared" si="12"/>
        <v>#VALUE!</v>
      </c>
      <c r="AA42" s="50" t="e">
        <f t="shared" si="13"/>
        <v>#VALUE!</v>
      </c>
      <c r="AB42" s="44" t="e">
        <f t="shared" si="14"/>
        <v>#VALUE!</v>
      </c>
      <c r="AC42" s="44" t="e">
        <f t="shared" si="15"/>
        <v>#VALUE!</v>
      </c>
    </row>
    <row r="43" spans="1:29">
      <c r="A43" s="123" t="s">
        <v>35</v>
      </c>
      <c r="B43" s="50" t="str">
        <f>IFERROR(VLOOKUP($A43,'Emission Factors'!$A$2:$I$40, MATCH(C$6,'Emission Factors'!$A$2:$I$2,0), FALSE), "")</f>
        <v/>
      </c>
      <c r="C43" s="42"/>
      <c r="D43" s="43"/>
      <c r="E43" s="44" t="e">
        <f t="shared" si="0"/>
        <v>#VALUE!</v>
      </c>
      <c r="F43" s="44" t="e">
        <f t="shared" si="1"/>
        <v>#VALUE!</v>
      </c>
      <c r="G43" s="44" t="e">
        <f t="shared" si="2"/>
        <v>#VALUE!</v>
      </c>
      <c r="H43" s="44" t="e">
        <f t="shared" si="3"/>
        <v>#VALUE!</v>
      </c>
      <c r="I43" s="50" t="str">
        <f>IFERROR(VLOOKUP($A43,'Emission Factors'!$A$2:$I$40, MATCH(J$6,'Emission Factors'!$A$2:$I$2,0), FALSE), "")</f>
        <v/>
      </c>
      <c r="J43" s="42"/>
      <c r="K43" s="43"/>
      <c r="L43" s="50" t="e">
        <f t="shared" si="4"/>
        <v>#VALUE!</v>
      </c>
      <c r="M43" s="50" t="e">
        <f t="shared" si="5"/>
        <v>#VALUE!</v>
      </c>
      <c r="N43" s="44" t="e">
        <f t="shared" si="6"/>
        <v>#VALUE!</v>
      </c>
      <c r="O43" s="44" t="e">
        <f t="shared" si="7"/>
        <v>#VALUE!</v>
      </c>
      <c r="P43" s="50" t="str">
        <f>IFERROR(VLOOKUP($A43,'Emission Factors'!$A$2:$I$40, MATCH(Q$6,'Emission Factors'!$A$2:$I$2,0), FALSE), "")</f>
        <v/>
      </c>
      <c r="Q43" s="42"/>
      <c r="R43" s="43"/>
      <c r="S43" s="50" t="e">
        <f t="shared" si="8"/>
        <v>#VALUE!</v>
      </c>
      <c r="T43" s="50" t="e">
        <f t="shared" si="9"/>
        <v>#VALUE!</v>
      </c>
      <c r="U43" s="44" t="e">
        <f t="shared" si="10"/>
        <v>#VALUE!</v>
      </c>
      <c r="V43" s="44" t="e">
        <f t="shared" si="11"/>
        <v>#VALUE!</v>
      </c>
      <c r="W43" s="50" t="str">
        <f>IFERROR(VLOOKUP($A43,'Emission Factors'!$A$2:$I$40, MATCH(X$6,'Emission Factors'!$A$2:$I$2,0), FALSE), "")</f>
        <v/>
      </c>
      <c r="X43" s="42"/>
      <c r="Y43" s="43"/>
      <c r="Z43" s="50" t="e">
        <f t="shared" si="12"/>
        <v>#VALUE!</v>
      </c>
      <c r="AA43" s="50" t="e">
        <f t="shared" si="13"/>
        <v>#VALUE!</v>
      </c>
      <c r="AB43" s="44" t="e">
        <f t="shared" si="14"/>
        <v>#VALUE!</v>
      </c>
      <c r="AC43" s="44" t="e">
        <f t="shared" si="15"/>
        <v>#VALUE!</v>
      </c>
    </row>
    <row r="44" spans="1:29">
      <c r="A44" s="123" t="s">
        <v>36</v>
      </c>
      <c r="B44" s="50" t="str">
        <f>IFERROR(VLOOKUP($A44,'Emission Factors'!$A$2:$I$40, MATCH(C$6,'Emission Factors'!$A$2:$I$2,0), FALSE), "")</f>
        <v/>
      </c>
      <c r="C44" s="42"/>
      <c r="D44" s="43"/>
      <c r="E44" s="44" t="e">
        <f t="shared" si="0"/>
        <v>#VALUE!</v>
      </c>
      <c r="F44" s="44" t="e">
        <f t="shared" si="1"/>
        <v>#VALUE!</v>
      </c>
      <c r="G44" s="44" t="e">
        <f t="shared" si="2"/>
        <v>#VALUE!</v>
      </c>
      <c r="H44" s="44" t="e">
        <f t="shared" si="3"/>
        <v>#VALUE!</v>
      </c>
      <c r="I44" s="50" t="str">
        <f>IFERROR(VLOOKUP($A44,'Emission Factors'!$A$2:$I$40, MATCH(J$6,'Emission Factors'!$A$2:$I$2,0), FALSE), "")</f>
        <v/>
      </c>
      <c r="J44" s="42"/>
      <c r="K44" s="43"/>
      <c r="L44" s="50" t="e">
        <f t="shared" si="4"/>
        <v>#VALUE!</v>
      </c>
      <c r="M44" s="50" t="e">
        <f t="shared" si="5"/>
        <v>#VALUE!</v>
      </c>
      <c r="N44" s="44" t="e">
        <f t="shared" si="6"/>
        <v>#VALUE!</v>
      </c>
      <c r="O44" s="44" t="e">
        <f t="shared" si="7"/>
        <v>#VALUE!</v>
      </c>
      <c r="P44" s="50" t="str">
        <f>IFERROR(VLOOKUP($A44,'Emission Factors'!$A$2:$I$40, MATCH(Q$6,'Emission Factors'!$A$2:$I$2,0), FALSE), "")</f>
        <v/>
      </c>
      <c r="Q44" s="42"/>
      <c r="R44" s="43"/>
      <c r="S44" s="50" t="e">
        <f t="shared" si="8"/>
        <v>#VALUE!</v>
      </c>
      <c r="T44" s="50" t="e">
        <f t="shared" si="9"/>
        <v>#VALUE!</v>
      </c>
      <c r="U44" s="44" t="e">
        <f t="shared" si="10"/>
        <v>#VALUE!</v>
      </c>
      <c r="V44" s="44" t="e">
        <f t="shared" si="11"/>
        <v>#VALUE!</v>
      </c>
      <c r="W44" s="50" t="str">
        <f>IFERROR(VLOOKUP($A44,'Emission Factors'!$A$2:$I$40, MATCH(X$6,'Emission Factors'!$A$2:$I$2,0), FALSE), "")</f>
        <v/>
      </c>
      <c r="X44" s="42"/>
      <c r="Y44" s="43"/>
      <c r="Z44" s="50" t="e">
        <f t="shared" si="12"/>
        <v>#VALUE!</v>
      </c>
      <c r="AA44" s="50" t="e">
        <f t="shared" si="13"/>
        <v>#VALUE!</v>
      </c>
      <c r="AB44" s="44" t="e">
        <f t="shared" si="14"/>
        <v>#VALUE!</v>
      </c>
      <c r="AC44" s="44" t="e">
        <f t="shared" si="15"/>
        <v>#VALUE!</v>
      </c>
    </row>
    <row r="45" spans="1:29">
      <c r="A45" s="123" t="s">
        <v>37</v>
      </c>
      <c r="B45" s="50" t="str">
        <f>IFERROR(VLOOKUP($A45,'Emission Factors'!$A$2:$I$40, MATCH(C$6,'Emission Factors'!$A$2:$I$2,0), FALSE), "")</f>
        <v/>
      </c>
      <c r="C45" s="42"/>
      <c r="D45" s="43"/>
      <c r="E45" s="44" t="e">
        <f t="shared" si="0"/>
        <v>#VALUE!</v>
      </c>
      <c r="F45" s="44" t="e">
        <f t="shared" si="1"/>
        <v>#VALUE!</v>
      </c>
      <c r="G45" s="44" t="e">
        <f t="shared" si="2"/>
        <v>#VALUE!</v>
      </c>
      <c r="H45" s="44" t="e">
        <f t="shared" si="3"/>
        <v>#VALUE!</v>
      </c>
      <c r="I45" s="50" t="str">
        <f>IFERROR(VLOOKUP($A45,'Emission Factors'!$A$2:$I$40, MATCH(J$6,'Emission Factors'!$A$2:$I$2,0), FALSE), "")</f>
        <v/>
      </c>
      <c r="J45" s="42"/>
      <c r="K45" s="43"/>
      <c r="L45" s="50" t="e">
        <f t="shared" si="4"/>
        <v>#VALUE!</v>
      </c>
      <c r="M45" s="50" t="e">
        <f t="shared" si="5"/>
        <v>#VALUE!</v>
      </c>
      <c r="N45" s="44" t="e">
        <f t="shared" si="6"/>
        <v>#VALUE!</v>
      </c>
      <c r="O45" s="44" t="e">
        <f t="shared" si="7"/>
        <v>#VALUE!</v>
      </c>
      <c r="P45" s="50" t="str">
        <f>IFERROR(VLOOKUP($A45,'Emission Factors'!$A$2:$I$40, MATCH(Q$6,'Emission Factors'!$A$2:$I$2,0), FALSE), "")</f>
        <v/>
      </c>
      <c r="Q45" s="42"/>
      <c r="R45" s="43"/>
      <c r="S45" s="50" t="e">
        <f t="shared" si="8"/>
        <v>#VALUE!</v>
      </c>
      <c r="T45" s="50" t="e">
        <f t="shared" si="9"/>
        <v>#VALUE!</v>
      </c>
      <c r="U45" s="44" t="e">
        <f t="shared" si="10"/>
        <v>#VALUE!</v>
      </c>
      <c r="V45" s="44" t="e">
        <f t="shared" si="11"/>
        <v>#VALUE!</v>
      </c>
      <c r="W45" s="50" t="str">
        <f>IFERROR(VLOOKUP($A45,'Emission Factors'!$A$2:$I$40, MATCH(X$6,'Emission Factors'!$A$2:$I$2,0), FALSE), "")</f>
        <v/>
      </c>
      <c r="X45" s="42"/>
      <c r="Y45" s="43"/>
      <c r="Z45" s="50" t="e">
        <f t="shared" si="12"/>
        <v>#VALUE!</v>
      </c>
      <c r="AA45" s="50" t="e">
        <f t="shared" si="13"/>
        <v>#VALUE!</v>
      </c>
      <c r="AB45" s="44" t="e">
        <f t="shared" si="14"/>
        <v>#VALUE!</v>
      </c>
      <c r="AC45" s="44" t="e">
        <f t="shared" si="15"/>
        <v>#VALUE!</v>
      </c>
    </row>
    <row r="46" spans="1:29">
      <c r="A46" s="123" t="s">
        <v>38</v>
      </c>
      <c r="B46" s="50" t="str">
        <f>IFERROR(VLOOKUP($A46,'Emission Factors'!$A$2:$I$40, MATCH(C$6,'Emission Factors'!$A$2:$I$2,0), FALSE), "")</f>
        <v/>
      </c>
      <c r="C46" s="42"/>
      <c r="D46" s="43"/>
      <c r="E46" s="44" t="e">
        <f t="shared" si="0"/>
        <v>#VALUE!</v>
      </c>
      <c r="F46" s="44" t="e">
        <f t="shared" si="1"/>
        <v>#VALUE!</v>
      </c>
      <c r="G46" s="44" t="e">
        <f t="shared" si="2"/>
        <v>#VALUE!</v>
      </c>
      <c r="H46" s="44" t="e">
        <f t="shared" si="3"/>
        <v>#VALUE!</v>
      </c>
      <c r="I46" s="50" t="str">
        <f>IFERROR(VLOOKUP($A46,'Emission Factors'!$A$2:$I$40, MATCH(J$6,'Emission Factors'!$A$2:$I$2,0), FALSE), "")</f>
        <v/>
      </c>
      <c r="J46" s="42"/>
      <c r="K46" s="43"/>
      <c r="L46" s="50" t="e">
        <f t="shared" si="4"/>
        <v>#VALUE!</v>
      </c>
      <c r="M46" s="50" t="e">
        <f t="shared" si="5"/>
        <v>#VALUE!</v>
      </c>
      <c r="N46" s="44" t="e">
        <f t="shared" si="6"/>
        <v>#VALUE!</v>
      </c>
      <c r="O46" s="44" t="e">
        <f t="shared" si="7"/>
        <v>#VALUE!</v>
      </c>
      <c r="P46" s="50" t="str">
        <f>IFERROR(VLOOKUP($A46,'Emission Factors'!$A$2:$I$40, MATCH(Q$6,'Emission Factors'!$A$2:$I$2,0), FALSE), "")</f>
        <v/>
      </c>
      <c r="Q46" s="42"/>
      <c r="R46" s="43"/>
      <c r="S46" s="50" t="e">
        <f t="shared" si="8"/>
        <v>#VALUE!</v>
      </c>
      <c r="T46" s="50" t="e">
        <f t="shared" si="9"/>
        <v>#VALUE!</v>
      </c>
      <c r="U46" s="44" t="e">
        <f t="shared" si="10"/>
        <v>#VALUE!</v>
      </c>
      <c r="V46" s="44" t="e">
        <f t="shared" si="11"/>
        <v>#VALUE!</v>
      </c>
      <c r="W46" s="50" t="str">
        <f>IFERROR(VLOOKUP($A46,'Emission Factors'!$A$2:$I$40, MATCH(X$6,'Emission Factors'!$A$2:$I$2,0), FALSE), "")</f>
        <v/>
      </c>
      <c r="X46" s="42"/>
      <c r="Y46" s="43"/>
      <c r="Z46" s="50" t="e">
        <f t="shared" si="12"/>
        <v>#VALUE!</v>
      </c>
      <c r="AA46" s="50" t="e">
        <f t="shared" si="13"/>
        <v>#VALUE!</v>
      </c>
      <c r="AB46" s="44" t="e">
        <f t="shared" si="14"/>
        <v>#VALUE!</v>
      </c>
      <c r="AC46" s="44" t="e">
        <f t="shared" si="15"/>
        <v>#VALUE!</v>
      </c>
    </row>
    <row r="47" spans="1:29" ht="12.75" thickBot="1">
      <c r="A47" s="123" t="s">
        <v>39</v>
      </c>
      <c r="B47" s="50" t="str">
        <f>IFERROR(VLOOKUP($A47,'Emission Factors'!$A$2:$I$40, MATCH(C$6,'Emission Factors'!$A$2:$I$2,0), FALSE), "")</f>
        <v/>
      </c>
      <c r="C47" s="42"/>
      <c r="D47" s="43"/>
      <c r="E47" s="44" t="e">
        <f t="shared" si="0"/>
        <v>#VALUE!</v>
      </c>
      <c r="F47" s="44" t="e">
        <f t="shared" si="1"/>
        <v>#VALUE!</v>
      </c>
      <c r="G47" s="44" t="e">
        <f t="shared" si="2"/>
        <v>#VALUE!</v>
      </c>
      <c r="H47" s="44" t="e">
        <f t="shared" si="3"/>
        <v>#VALUE!</v>
      </c>
      <c r="I47" s="50" t="str">
        <f>IFERROR(VLOOKUP($A47,'Emission Factors'!$A$2:$I$40, MATCH(J$6,'Emission Factors'!$A$2:$I$2,0), FALSE), "")</f>
        <v/>
      </c>
      <c r="J47" s="42"/>
      <c r="K47" s="43"/>
      <c r="L47" s="50" t="e">
        <f t="shared" si="4"/>
        <v>#VALUE!</v>
      </c>
      <c r="M47" s="50" t="e">
        <f t="shared" si="5"/>
        <v>#VALUE!</v>
      </c>
      <c r="N47" s="44" t="e">
        <f t="shared" si="6"/>
        <v>#VALUE!</v>
      </c>
      <c r="O47" s="44" t="e">
        <f t="shared" si="7"/>
        <v>#VALUE!</v>
      </c>
      <c r="P47" s="50" t="str">
        <f>IFERROR(VLOOKUP($A47,'Emission Factors'!$A$2:$I$40, MATCH(Q$6,'Emission Factors'!$A$2:$I$2,0), FALSE), "")</f>
        <v/>
      </c>
      <c r="Q47" s="42"/>
      <c r="R47" s="43"/>
      <c r="S47" s="50" t="e">
        <f t="shared" si="8"/>
        <v>#VALUE!</v>
      </c>
      <c r="T47" s="50" t="e">
        <f t="shared" si="9"/>
        <v>#VALUE!</v>
      </c>
      <c r="U47" s="44" t="e">
        <f t="shared" si="10"/>
        <v>#VALUE!</v>
      </c>
      <c r="V47" s="44" t="e">
        <f t="shared" si="11"/>
        <v>#VALUE!</v>
      </c>
      <c r="W47" s="50" t="str">
        <f>IFERROR(VLOOKUP($A47,'Emission Factors'!$A$2:$I$40, MATCH(X$6,'Emission Factors'!$A$2:$I$2,0), FALSE), "")</f>
        <v/>
      </c>
      <c r="X47" s="42"/>
      <c r="Y47" s="43"/>
      <c r="Z47" s="50" t="e">
        <f t="shared" si="12"/>
        <v>#VALUE!</v>
      </c>
      <c r="AA47" s="50" t="e">
        <f t="shared" si="13"/>
        <v>#VALUE!</v>
      </c>
      <c r="AB47" s="44" t="e">
        <f t="shared" si="14"/>
        <v>#VALUE!</v>
      </c>
      <c r="AC47" s="44" t="e">
        <f t="shared" si="15"/>
        <v>#VALUE!</v>
      </c>
    </row>
    <row r="48" spans="1:29" ht="12.75">
      <c r="A48" s="55"/>
      <c r="B48" s="65" t="s">
        <v>82</v>
      </c>
      <c r="C48" s="55"/>
      <c r="D48" s="55"/>
      <c r="E48" s="55"/>
      <c r="F48" s="55"/>
      <c r="G48" s="55"/>
      <c r="H48" s="55"/>
      <c r="I48" s="65" t="s">
        <v>82</v>
      </c>
      <c r="J48" s="55"/>
      <c r="K48" s="55"/>
      <c r="L48" s="87"/>
      <c r="M48" s="55"/>
      <c r="N48" s="55"/>
      <c r="O48" s="55"/>
      <c r="P48" s="65" t="s">
        <v>82</v>
      </c>
      <c r="Q48" s="55"/>
      <c r="R48" s="55"/>
      <c r="S48" s="55"/>
      <c r="T48" s="55"/>
      <c r="U48" s="55"/>
      <c r="V48" s="55"/>
      <c r="W48" s="65" t="s">
        <v>82</v>
      </c>
      <c r="X48" s="55"/>
      <c r="Y48" s="55"/>
      <c r="Z48" s="55"/>
      <c r="AA48" s="55"/>
      <c r="AB48" s="55"/>
      <c r="AC48" s="55"/>
    </row>
    <row r="49" spans="1:29">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row>
    <row r="50" spans="1:29">
      <c r="D50" s="66"/>
      <c r="E50" s="66"/>
      <c r="O50" s="55"/>
      <c r="P50" s="55"/>
      <c r="Q50" s="55"/>
      <c r="R50" s="55"/>
      <c r="S50" s="55"/>
      <c r="T50" s="55"/>
      <c r="U50" s="55"/>
      <c r="V50" s="55"/>
      <c r="W50" s="55"/>
      <c r="X50" s="55"/>
      <c r="Y50" s="55"/>
      <c r="Z50" s="55"/>
      <c r="AA50" s="55"/>
      <c r="AB50" s="55"/>
      <c r="AC50" s="55"/>
    </row>
    <row r="51" spans="1:29">
      <c r="D51" s="66"/>
      <c r="E51" s="66"/>
      <c r="O51" s="55"/>
      <c r="P51" s="55"/>
      <c r="Q51" s="55"/>
      <c r="R51" s="55"/>
      <c r="S51" s="55"/>
      <c r="T51" s="55"/>
      <c r="U51" s="55"/>
      <c r="V51" s="55"/>
      <c r="W51" s="55"/>
      <c r="X51" s="55"/>
      <c r="Y51" s="55"/>
      <c r="Z51" s="55"/>
      <c r="AA51" s="55"/>
      <c r="AB51" s="55"/>
      <c r="AC51" s="55"/>
    </row>
    <row r="52" spans="1:29">
      <c r="D52" s="66"/>
      <c r="E52" s="66"/>
    </row>
    <row r="53" spans="1:29">
      <c r="D53" s="66"/>
      <c r="E53" s="66"/>
    </row>
    <row r="54" spans="1:29">
      <c r="D54" s="66"/>
      <c r="E54" s="66"/>
    </row>
    <row r="55" spans="1:29">
      <c r="B55" s="66"/>
      <c r="C55" s="66"/>
      <c r="D55" s="66"/>
      <c r="E55" s="66"/>
    </row>
  </sheetData>
  <sheetProtection algorithmName="SHA-512" hashValue="QpgWu0pI0jSulz46AHo5J52NOonh2hEwCHTjIZGOVMKp8cc3ltZncG0KUeFdAhWJVukS59frr5E/Y2BdhdwUQQ==" saltValue="B05lXbOxpOIjvb/0i412CA==" spinCount="100000" sheet="1" objects="1" scenarios="1"/>
  <conditionalFormatting sqref="E8:H47">
    <cfRule type="cellIs" dxfId="48" priority="104" operator="equal">
      <formula>0</formula>
    </cfRule>
  </conditionalFormatting>
  <conditionalFormatting sqref="E15:E19">
    <cfRule type="cellIs" dxfId="47" priority="102" operator="equal">
      <formula>0</formula>
    </cfRule>
  </conditionalFormatting>
  <conditionalFormatting sqref="B48">
    <cfRule type="cellIs" dxfId="46" priority="78" operator="equal">
      <formula>0</formula>
    </cfRule>
  </conditionalFormatting>
  <conditionalFormatting sqref="B48">
    <cfRule type="cellIs" dxfId="45" priority="77" operator="equal">
      <formula>0</formula>
    </cfRule>
  </conditionalFormatting>
  <conditionalFormatting sqref="F15:H19">
    <cfRule type="cellIs" dxfId="44" priority="54" operator="equal">
      <formula>0</formula>
    </cfRule>
  </conditionalFormatting>
  <conditionalFormatting sqref="L16:M18 L8:M14 L20:M47">
    <cfRule type="cellIs" dxfId="43" priority="53" operator="equal">
      <formula>0</formula>
    </cfRule>
  </conditionalFormatting>
  <conditionalFormatting sqref="L16:M18 L8:M14 L20:M47">
    <cfRule type="cellIs" dxfId="42" priority="52" operator="equal">
      <formula>0</formula>
    </cfRule>
  </conditionalFormatting>
  <conditionalFormatting sqref="L15:M15">
    <cfRule type="cellIs" dxfId="41" priority="51" operator="equal">
      <formula>0</formula>
    </cfRule>
  </conditionalFormatting>
  <conditionalFormatting sqref="L19:M19">
    <cfRule type="cellIs" dxfId="40" priority="50" operator="equal">
      <formula>0</formula>
    </cfRule>
  </conditionalFormatting>
  <conditionalFormatting sqref="S16:T18 S8:T14 S20:T47">
    <cfRule type="cellIs" dxfId="39" priority="49" operator="equal">
      <formula>0</formula>
    </cfRule>
  </conditionalFormatting>
  <conditionalFormatting sqref="S16:T18 S8:T14 S20:T47">
    <cfRule type="cellIs" dxfId="38" priority="48" operator="equal">
      <formula>0</formula>
    </cfRule>
  </conditionalFormatting>
  <conditionalFormatting sqref="S15:T15">
    <cfRule type="cellIs" dxfId="37" priority="47" operator="equal">
      <formula>0</formula>
    </cfRule>
  </conditionalFormatting>
  <conditionalFormatting sqref="S19:T19">
    <cfRule type="cellIs" dxfId="36" priority="46" operator="equal">
      <formula>0</formula>
    </cfRule>
  </conditionalFormatting>
  <conditionalFormatting sqref="N8:O47">
    <cfRule type="cellIs" dxfId="35" priority="45" operator="equal">
      <formula>0</formula>
    </cfRule>
  </conditionalFormatting>
  <conditionalFormatting sqref="N15:O19">
    <cfRule type="cellIs" dxfId="34" priority="44" operator="equal">
      <formula>0</formula>
    </cfRule>
  </conditionalFormatting>
  <conditionalFormatting sqref="U8:V47">
    <cfRule type="cellIs" dxfId="33" priority="43" operator="equal">
      <formula>0</formula>
    </cfRule>
  </conditionalFormatting>
  <conditionalFormatting sqref="U15:V19">
    <cfRule type="cellIs" dxfId="32" priority="42" operator="equal">
      <formula>0</formula>
    </cfRule>
  </conditionalFormatting>
  <conditionalFormatting sqref="Z16:AA18 Z8:AA14 Z20:AA47">
    <cfRule type="cellIs" dxfId="31" priority="37" operator="equal">
      <formula>0</formula>
    </cfRule>
  </conditionalFormatting>
  <conditionalFormatting sqref="Z16:AA18 Z8:AA14 Z20:AA47">
    <cfRule type="cellIs" dxfId="30" priority="36" operator="equal">
      <formula>0</formula>
    </cfRule>
  </conditionalFormatting>
  <conditionalFormatting sqref="Z15:AA15">
    <cfRule type="cellIs" dxfId="29" priority="35" operator="equal">
      <formula>0</formula>
    </cfRule>
  </conditionalFormatting>
  <conditionalFormatting sqref="Z19:AA19">
    <cfRule type="cellIs" dxfId="28" priority="34" operator="equal">
      <formula>0</formula>
    </cfRule>
  </conditionalFormatting>
  <conditionalFormatting sqref="AB8:AC47">
    <cfRule type="cellIs" dxfId="27" priority="33" operator="equal">
      <formula>0</formula>
    </cfRule>
  </conditionalFormatting>
  <conditionalFormatting sqref="AB15:AC19">
    <cfRule type="cellIs" dxfId="26" priority="32" operator="equal">
      <formula>0</formula>
    </cfRule>
  </conditionalFormatting>
  <conditionalFormatting sqref="B16:B18 B8:B14 B20:B47">
    <cfRule type="cellIs" dxfId="25" priority="31" operator="equal">
      <formula>0</formula>
    </cfRule>
  </conditionalFormatting>
  <conditionalFormatting sqref="B16:B18 B8:B14 B20:B47">
    <cfRule type="cellIs" dxfId="24" priority="30" operator="equal">
      <formula>0</formula>
    </cfRule>
  </conditionalFormatting>
  <conditionalFormatting sqref="B15">
    <cfRule type="cellIs" dxfId="23" priority="27" operator="equal">
      <formula>0</formula>
    </cfRule>
  </conditionalFormatting>
  <conditionalFormatting sqref="B19">
    <cfRule type="cellIs" dxfId="22" priority="26" operator="equal">
      <formula>0</formula>
    </cfRule>
  </conditionalFormatting>
  <conditionalFormatting sqref="I16:I18 I8:I14 I20:I47">
    <cfRule type="cellIs" dxfId="21" priority="23" operator="equal">
      <formula>0</formula>
    </cfRule>
  </conditionalFormatting>
  <conditionalFormatting sqref="I16:I18 I8:I14 I20:I47">
    <cfRule type="cellIs" dxfId="20" priority="22" operator="equal">
      <formula>0</formula>
    </cfRule>
  </conditionalFormatting>
  <conditionalFormatting sqref="I15">
    <cfRule type="cellIs" dxfId="19" priority="21" operator="equal">
      <formula>0</formula>
    </cfRule>
  </conditionalFormatting>
  <conditionalFormatting sqref="I19">
    <cfRule type="cellIs" dxfId="18" priority="20" operator="equal">
      <formula>0</formula>
    </cfRule>
  </conditionalFormatting>
  <conditionalFormatting sqref="P16:P18 P8:P14 P20:P47">
    <cfRule type="cellIs" dxfId="17" priority="17" operator="equal">
      <formula>0</formula>
    </cfRule>
  </conditionalFormatting>
  <conditionalFormatting sqref="P16:P18 P8:P14 P20:P47">
    <cfRule type="cellIs" dxfId="16" priority="16" operator="equal">
      <formula>0</formula>
    </cfRule>
  </conditionalFormatting>
  <conditionalFormatting sqref="P15">
    <cfRule type="cellIs" dxfId="15" priority="15" operator="equal">
      <formula>0</formula>
    </cfRule>
  </conditionalFormatting>
  <conditionalFormatting sqref="P19">
    <cfRule type="cellIs" dxfId="14" priority="14" operator="equal">
      <formula>0</formula>
    </cfRule>
  </conditionalFormatting>
  <conditionalFormatting sqref="W16:W18 W8:W14 W20:W47">
    <cfRule type="cellIs" dxfId="13" priority="10" operator="equal">
      <formula>0</formula>
    </cfRule>
  </conditionalFormatting>
  <conditionalFormatting sqref="W16:W18 W8:W14 W20:W47">
    <cfRule type="cellIs" dxfId="12" priority="9" operator="equal">
      <formula>0</formula>
    </cfRule>
  </conditionalFormatting>
  <conditionalFormatting sqref="W15">
    <cfRule type="cellIs" dxfId="11" priority="8" operator="equal">
      <formula>0</formula>
    </cfRule>
  </conditionalFormatting>
  <conditionalFormatting sqref="W19">
    <cfRule type="cellIs" dxfId="10" priority="7" operator="equal">
      <formula>0</formula>
    </cfRule>
  </conditionalFormatting>
  <conditionalFormatting sqref="I48">
    <cfRule type="cellIs" dxfId="9" priority="6" operator="equal">
      <formula>0</formula>
    </cfRule>
  </conditionalFormatting>
  <conditionalFormatting sqref="I48">
    <cfRule type="cellIs" dxfId="8" priority="5" operator="equal">
      <formula>0</formula>
    </cfRule>
  </conditionalFormatting>
  <conditionalFormatting sqref="P48">
    <cfRule type="cellIs" dxfId="7" priority="4" operator="equal">
      <formula>0</formula>
    </cfRule>
  </conditionalFormatting>
  <conditionalFormatting sqref="P48">
    <cfRule type="cellIs" dxfId="6" priority="3" operator="equal">
      <formula>0</formula>
    </cfRule>
  </conditionalFormatting>
  <conditionalFormatting sqref="W48">
    <cfRule type="cellIs" dxfId="5" priority="2" operator="equal">
      <formula>0</formula>
    </cfRule>
  </conditionalFormatting>
  <conditionalFormatting sqref="W48">
    <cfRule type="cellIs" dxfId="4" priority="1" operator="equal">
      <formula>0</formula>
    </cfRule>
  </conditionalFormatting>
  <pageMargins left="0.7" right="0.7" top="0.75" bottom="0.75" header="0.3" footer="0.3"/>
  <pageSetup paperSize="5" scale="73" orientation="landscape" horizontalDpi="1200" verticalDpi="1200" r:id="rId1"/>
  <colBreaks count="3" manualBreakCount="3">
    <brk id="8" max="48" man="1"/>
    <brk id="15" max="48" man="1"/>
    <brk id="22" max="48"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E1CCA10-8CD8-41BE-97AF-1F41FAD5C523}">
          <x14:formula1>
            <xm:f>'Emission Factors'!$B$2:$I$2</xm:f>
          </x14:formula1>
          <xm:sqref>C6 J6 Q6 X6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D277-4893-4397-BFD5-37B68C814BCE}">
  <sheetPr>
    <pageSetUpPr fitToPage="1"/>
  </sheetPr>
  <dimension ref="A1:P57"/>
  <sheetViews>
    <sheetView view="pageBreakPreview" zoomScaleNormal="100" zoomScaleSheetLayoutView="100" workbookViewId="0">
      <selection activeCell="C3" sqref="C3"/>
    </sheetView>
  </sheetViews>
  <sheetFormatPr defaultColWidth="9.140625" defaultRowHeight="15"/>
  <cols>
    <col min="1" max="1" width="47.42578125" style="1" customWidth="1"/>
    <col min="2" max="2" width="24.5703125" style="1" customWidth="1"/>
    <col min="3" max="3" width="21.42578125" style="1" customWidth="1"/>
    <col min="4" max="5" width="20.5703125" style="1" customWidth="1"/>
    <col min="6" max="6" width="21.140625" style="1" customWidth="1"/>
    <col min="7" max="7" width="19.5703125" style="1" customWidth="1"/>
    <col min="8" max="8" width="21.140625" style="1" customWidth="1"/>
    <col min="9" max="9" width="16.5703125" style="1" customWidth="1"/>
    <col min="10" max="11" width="21.140625" style="1" customWidth="1"/>
    <col min="12" max="12" width="29.42578125" style="1" customWidth="1"/>
    <col min="13" max="16" width="21.140625" style="1" customWidth="1"/>
    <col min="17" max="16384" width="9.140625" style="1"/>
  </cols>
  <sheetData>
    <row r="1" spans="1:16" ht="18.75" thickBot="1">
      <c r="A1" s="94" t="s">
        <v>96</v>
      </c>
      <c r="B1" s="22"/>
      <c r="C1" s="22"/>
      <c r="D1" s="22"/>
      <c r="E1" s="22"/>
      <c r="F1" s="22"/>
      <c r="G1" s="22"/>
      <c r="H1" s="22"/>
      <c r="I1" s="22"/>
      <c r="J1" s="22"/>
    </row>
    <row r="2" spans="1:16">
      <c r="B2" s="23" t="s">
        <v>41</v>
      </c>
      <c r="C2" s="68" t="s">
        <v>46</v>
      </c>
      <c r="D2" s="22"/>
      <c r="E2" s="22"/>
      <c r="F2" s="22"/>
      <c r="G2" s="22"/>
      <c r="H2" s="22"/>
      <c r="I2" s="22"/>
      <c r="J2" s="69"/>
      <c r="K2" s="2"/>
      <c r="L2" s="2"/>
      <c r="M2" s="2"/>
      <c r="N2" s="2"/>
    </row>
    <row r="3" spans="1:16">
      <c r="A3" s="22"/>
      <c r="B3" s="27" t="s">
        <v>55</v>
      </c>
      <c r="C3" s="70"/>
      <c r="D3" s="22"/>
      <c r="E3" s="22"/>
      <c r="F3" s="22"/>
      <c r="G3" s="22"/>
      <c r="H3" s="22"/>
      <c r="I3" s="22"/>
      <c r="J3" s="69"/>
      <c r="K3" s="2"/>
      <c r="L3" s="2"/>
      <c r="M3" s="2"/>
      <c r="N3" s="2"/>
    </row>
    <row r="4" spans="1:16">
      <c r="A4" s="22"/>
      <c r="B4" s="31" t="s">
        <v>71</v>
      </c>
      <c r="C4" s="71">
        <v>8760</v>
      </c>
      <c r="D4" s="22"/>
      <c r="E4" s="22"/>
      <c r="F4" s="22"/>
      <c r="G4" s="22"/>
      <c r="H4" s="22"/>
      <c r="I4" s="22"/>
      <c r="J4" s="69"/>
      <c r="K4" s="2"/>
      <c r="L4" s="2"/>
      <c r="M4" s="2"/>
      <c r="N4" s="2"/>
    </row>
    <row r="5" spans="1:16">
      <c r="A5" s="22"/>
      <c r="B5" s="31" t="s">
        <v>70</v>
      </c>
      <c r="C5" s="71"/>
      <c r="D5" s="22"/>
      <c r="E5" s="22"/>
      <c r="F5" s="22"/>
      <c r="G5" s="22"/>
      <c r="H5" s="22"/>
      <c r="I5" s="22"/>
      <c r="J5" s="69"/>
      <c r="K5" s="2"/>
      <c r="L5" s="2"/>
      <c r="M5" s="2"/>
      <c r="N5" s="2"/>
    </row>
    <row r="6" spans="1:16">
      <c r="A6" s="22"/>
      <c r="B6" s="27" t="s">
        <v>58</v>
      </c>
      <c r="C6" s="72"/>
      <c r="D6" s="22"/>
      <c r="E6" s="22"/>
      <c r="F6" s="22"/>
      <c r="G6" s="22"/>
      <c r="H6" s="22"/>
      <c r="I6" s="22"/>
      <c r="J6" s="69"/>
      <c r="K6" s="2"/>
      <c r="L6" s="2"/>
      <c r="M6" s="2"/>
      <c r="N6" s="2"/>
    </row>
    <row r="7" spans="1:16" ht="15.75" thickBot="1">
      <c r="A7" s="22"/>
      <c r="B7" s="33" t="s">
        <v>59</v>
      </c>
      <c r="C7" s="73"/>
      <c r="D7" s="22"/>
      <c r="E7" s="22"/>
      <c r="F7" s="22"/>
      <c r="G7" s="22"/>
      <c r="H7" s="22"/>
      <c r="I7" s="22"/>
      <c r="J7" s="69"/>
      <c r="K7" s="2"/>
      <c r="L7" s="2"/>
      <c r="M7" s="2"/>
      <c r="N7" s="2"/>
    </row>
    <row r="8" spans="1:16" s="64" customFormat="1" ht="33.75" customHeight="1" thickBot="1">
      <c r="A8" s="120" t="s">
        <v>40</v>
      </c>
      <c r="B8" s="57" t="s">
        <v>60</v>
      </c>
      <c r="C8" s="58" t="s">
        <v>61</v>
      </c>
      <c r="D8" s="62" t="s">
        <v>62</v>
      </c>
      <c r="E8" s="61" t="s">
        <v>83</v>
      </c>
      <c r="F8" s="62" t="s">
        <v>47</v>
      </c>
      <c r="G8" s="61" t="s">
        <v>79</v>
      </c>
      <c r="H8" s="62" t="s">
        <v>56</v>
      </c>
      <c r="I8" s="62" t="s">
        <v>43</v>
      </c>
      <c r="J8" s="63" t="s">
        <v>85</v>
      </c>
      <c r="K8" s="89"/>
      <c r="L8" s="89"/>
      <c r="M8" s="89"/>
      <c r="N8" s="89"/>
      <c r="O8" s="90"/>
      <c r="P8" s="91"/>
    </row>
    <row r="9" spans="1:16">
      <c r="A9" s="74" t="s">
        <v>0</v>
      </c>
      <c r="B9" s="40" t="str">
        <f>IFERROR(VLOOKUP($A9,'Emission Factors'!$A$2:$I$40, MATCH($C$6,'Emission Factors'!$A$2:$I$2,0), FALSE), "")</f>
        <v/>
      </c>
      <c r="C9" s="40" t="str">
        <f>IFERROR(VLOOKUP($A9,'Emission Factors'!$A$2:$I$40, MATCH($C$7,'Emission Factors'!$A$2:$I$2,0), FALSE), "")</f>
        <v/>
      </c>
      <c r="D9" s="75">
        <f>MAX(B9:C9)</f>
        <v>0</v>
      </c>
      <c r="E9" s="38"/>
      <c r="F9" s="39"/>
      <c r="G9" s="40">
        <f>IF(E9&gt;0,E9,D9)*C$3</f>
        <v>0</v>
      </c>
      <c r="H9" s="40">
        <f>IF(E9&gt;0,E9,D9)*C$3*(1-F9)</f>
        <v>0</v>
      </c>
      <c r="I9" s="40">
        <f>IF(E9&gt;0,E9,D9)*C$3*C$4/2000</f>
        <v>0</v>
      </c>
      <c r="J9" s="76">
        <f>IF(E9&gt;0,E9,D9)*C$3*(1-F9)*C$5/2000</f>
        <v>0</v>
      </c>
      <c r="L9" s="3"/>
      <c r="M9" s="4"/>
      <c r="N9" s="4"/>
      <c r="O9" s="4"/>
      <c r="P9" s="2"/>
    </row>
    <row r="10" spans="1:16">
      <c r="A10" s="77" t="s">
        <v>1</v>
      </c>
      <c r="B10" s="53" t="str">
        <f>IFERROR(VLOOKUP($A10,'Emission Factors'!$A$2:$I$40, MATCH($C$6,'Emission Factors'!$A$2:$I$2,0), FALSE), "")</f>
        <v/>
      </c>
      <c r="C10" s="53" t="str">
        <f>IFERROR(VLOOKUP($A10,'Emission Factors'!$A$2:$I$40, MATCH($C$7,'Emission Factors'!$A$2:$I$2,0), FALSE), "")</f>
        <v/>
      </c>
      <c r="D10" s="78">
        <f t="shared" ref="D10:D15" si="0">MAX(B10:C10)</f>
        <v>0</v>
      </c>
      <c r="E10" s="42"/>
      <c r="F10" s="43"/>
      <c r="G10" s="53">
        <f>IF(E10&gt;0,E10,D10)*C$3</f>
        <v>0</v>
      </c>
      <c r="H10" s="53">
        <f t="shared" ref="H10:H48" si="1">IF(E10&gt;0,E10,D10)*C$3*(1-F10)</f>
        <v>0</v>
      </c>
      <c r="I10" s="53">
        <f t="shared" ref="I10:I48" si="2">IF(E10&gt;0,E10,D10)*C$3*C$4/2000</f>
        <v>0</v>
      </c>
      <c r="J10" s="79">
        <f t="shared" ref="J10:J48" si="3">IF(E10&gt;0,E10,D10)*C$3*(1-F10)*C$5/2000</f>
        <v>0</v>
      </c>
      <c r="L10" s="3"/>
      <c r="M10" s="4"/>
      <c r="N10" s="4"/>
      <c r="O10" s="4"/>
      <c r="P10" s="2"/>
    </row>
    <row r="11" spans="1:16">
      <c r="A11" s="77" t="s">
        <v>2</v>
      </c>
      <c r="B11" s="53" t="str">
        <f>IFERROR(VLOOKUP($A11,'Emission Factors'!$A$2:$I$40, MATCH($C$6,'Emission Factors'!$A$2:$I$2,0), FALSE), "")</f>
        <v/>
      </c>
      <c r="C11" s="53" t="str">
        <f>IFERROR(VLOOKUP($A11,'Emission Factors'!$A$2:$I$40, MATCH($C$7,'Emission Factors'!$A$2:$I$2,0), FALSE), "")</f>
        <v/>
      </c>
      <c r="D11" s="78">
        <f t="shared" si="0"/>
        <v>0</v>
      </c>
      <c r="E11" s="42"/>
      <c r="F11" s="43"/>
      <c r="G11" s="53">
        <f t="shared" ref="G11:G48" si="4">IF(E11&gt;0,E11,D11)*C$3</f>
        <v>0</v>
      </c>
      <c r="H11" s="53">
        <f t="shared" si="1"/>
        <v>0</v>
      </c>
      <c r="I11" s="53">
        <f t="shared" si="2"/>
        <v>0</v>
      </c>
      <c r="J11" s="79">
        <f t="shared" si="3"/>
        <v>0</v>
      </c>
      <c r="L11" s="3"/>
      <c r="M11" s="4"/>
      <c r="N11" s="4"/>
      <c r="O11" s="4"/>
      <c r="P11" s="2"/>
    </row>
    <row r="12" spans="1:16">
      <c r="A12" s="77" t="s">
        <v>3</v>
      </c>
      <c r="B12" s="53" t="str">
        <f>IFERROR(VLOOKUP($A12,'Emission Factors'!$A$2:$I$40, MATCH($C$6,'Emission Factors'!$A$2:$I$2,0), FALSE), "")</f>
        <v/>
      </c>
      <c r="C12" s="53" t="str">
        <f>IFERROR(VLOOKUP($A12,'Emission Factors'!$A$2:$I$40, MATCH($C$7,'Emission Factors'!$A$2:$I$2,0), FALSE), "")</f>
        <v/>
      </c>
      <c r="D12" s="78">
        <f t="shared" si="0"/>
        <v>0</v>
      </c>
      <c r="E12" s="42"/>
      <c r="F12" s="43"/>
      <c r="G12" s="53">
        <f t="shared" si="4"/>
        <v>0</v>
      </c>
      <c r="H12" s="53">
        <f t="shared" si="1"/>
        <v>0</v>
      </c>
      <c r="I12" s="53">
        <f t="shared" si="2"/>
        <v>0</v>
      </c>
      <c r="J12" s="79">
        <f t="shared" si="3"/>
        <v>0</v>
      </c>
      <c r="L12" s="3"/>
      <c r="M12" s="4"/>
      <c r="N12" s="4"/>
      <c r="O12" s="4"/>
      <c r="P12" s="2"/>
    </row>
    <row r="13" spans="1:16">
      <c r="A13" s="77" t="s">
        <v>4</v>
      </c>
      <c r="B13" s="53" t="str">
        <f>IFERROR(VLOOKUP($A13,'Emission Factors'!$A$2:$I$40, MATCH($C$6,'Emission Factors'!$A$2:$I$2,0), FALSE), "")</f>
        <v/>
      </c>
      <c r="C13" s="53" t="str">
        <f>IFERROR(VLOOKUP($A13,'Emission Factors'!$A$2:$I$40, MATCH($C$7,'Emission Factors'!$A$2:$I$2,0), FALSE), "")</f>
        <v/>
      </c>
      <c r="D13" s="78">
        <f t="shared" si="0"/>
        <v>0</v>
      </c>
      <c r="E13" s="42"/>
      <c r="F13" s="43"/>
      <c r="G13" s="53">
        <f t="shared" si="4"/>
        <v>0</v>
      </c>
      <c r="H13" s="53">
        <f t="shared" si="1"/>
        <v>0</v>
      </c>
      <c r="I13" s="53">
        <f t="shared" si="2"/>
        <v>0</v>
      </c>
      <c r="J13" s="79">
        <f t="shared" si="3"/>
        <v>0</v>
      </c>
      <c r="L13" s="3"/>
      <c r="M13" s="4"/>
      <c r="N13" s="4"/>
      <c r="O13" s="4"/>
      <c r="P13" s="2"/>
    </row>
    <row r="14" spans="1:16">
      <c r="A14" s="77" t="s">
        <v>5</v>
      </c>
      <c r="B14" s="53" t="str">
        <f>IFERROR(VLOOKUP($A14,'Emission Factors'!$A$2:$I$40, MATCH($C$6,'Emission Factors'!$A$2:$I$2,0), FALSE), "")</f>
        <v/>
      </c>
      <c r="C14" s="53" t="str">
        <f>IFERROR(VLOOKUP($A14,'Emission Factors'!$A$2:$I$40, MATCH($C$7,'Emission Factors'!$A$2:$I$2,0), FALSE), "")</f>
        <v/>
      </c>
      <c r="D14" s="78">
        <f t="shared" si="0"/>
        <v>0</v>
      </c>
      <c r="E14" s="42"/>
      <c r="F14" s="43"/>
      <c r="G14" s="53">
        <f t="shared" si="4"/>
        <v>0</v>
      </c>
      <c r="H14" s="53">
        <f t="shared" si="1"/>
        <v>0</v>
      </c>
      <c r="I14" s="53">
        <f t="shared" si="2"/>
        <v>0</v>
      </c>
      <c r="J14" s="79">
        <f t="shared" si="3"/>
        <v>0</v>
      </c>
      <c r="L14" s="3"/>
      <c r="M14" s="4"/>
      <c r="N14" s="4"/>
      <c r="O14" s="4"/>
      <c r="P14" s="2"/>
    </row>
    <row r="15" spans="1:16">
      <c r="A15" s="77" t="s">
        <v>6</v>
      </c>
      <c r="B15" s="53" t="str">
        <f>IFERROR(VLOOKUP($A15,'Emission Factors'!$A$2:$I$40, MATCH($C$6,'Emission Factors'!$A$2:$I$2,0), FALSE), "")</f>
        <v/>
      </c>
      <c r="C15" s="53" t="str">
        <f>IFERROR(VLOOKUP($A15,'Emission Factors'!$A$2:$I$40, MATCH($C$7,'Emission Factors'!$A$2:$I$2,0), FALSE), "")</f>
        <v/>
      </c>
      <c r="D15" s="78">
        <f t="shared" si="0"/>
        <v>0</v>
      </c>
      <c r="E15" s="42"/>
      <c r="F15" s="43"/>
      <c r="G15" s="53">
        <f t="shared" si="4"/>
        <v>0</v>
      </c>
      <c r="H15" s="53">
        <f t="shared" si="1"/>
        <v>0</v>
      </c>
      <c r="I15" s="53">
        <f t="shared" si="2"/>
        <v>0</v>
      </c>
      <c r="J15" s="79">
        <f t="shared" si="3"/>
        <v>0</v>
      </c>
      <c r="L15" s="3"/>
      <c r="M15" s="4"/>
      <c r="N15" s="4"/>
      <c r="O15" s="4"/>
      <c r="P15" s="2"/>
    </row>
    <row r="16" spans="1:16" ht="15.75" thickBot="1">
      <c r="A16" s="80" t="s">
        <v>11</v>
      </c>
      <c r="B16" s="49" t="e">
        <f>SUM(B21:B48)-B42</f>
        <v>#VALUE!</v>
      </c>
      <c r="C16" s="49" t="e">
        <f>SUM(C21:C48)-C42</f>
        <v>#VALUE!</v>
      </c>
      <c r="D16" s="81">
        <f>SUM(D21:D48)</f>
        <v>0</v>
      </c>
      <c r="E16" s="47"/>
      <c r="F16" s="48"/>
      <c r="G16" s="49">
        <f t="shared" si="4"/>
        <v>0</v>
      </c>
      <c r="H16" s="49">
        <f t="shared" si="1"/>
        <v>0</v>
      </c>
      <c r="I16" s="49">
        <f t="shared" si="2"/>
        <v>0</v>
      </c>
      <c r="J16" s="82">
        <f t="shared" si="3"/>
        <v>0</v>
      </c>
      <c r="L16" s="3"/>
      <c r="M16" s="4"/>
      <c r="N16" s="4"/>
      <c r="O16" s="4"/>
      <c r="P16" s="2"/>
    </row>
    <row r="17" spans="1:16">
      <c r="A17" s="74" t="s">
        <v>7</v>
      </c>
      <c r="B17" s="53" t="str">
        <f>IFERROR(VLOOKUP($A17,'Emission Factors'!$A$2:$I$40, MATCH($C$6,'Emission Factors'!$A$2:$I$2,0), FALSE), "")</f>
        <v/>
      </c>
      <c r="C17" s="53" t="str">
        <f>IFERROR(VLOOKUP($A17,'Emission Factors'!$A$2:$I$40, MATCH($C$7,'Emission Factors'!$A$2:$I$2,0), FALSE), "")</f>
        <v/>
      </c>
      <c r="D17" s="83">
        <f t="shared" ref="D17:D48" si="5">MAX(B17:C17)</f>
        <v>0</v>
      </c>
      <c r="E17" s="51"/>
      <c r="F17" s="52"/>
      <c r="G17" s="53">
        <f t="shared" si="4"/>
        <v>0</v>
      </c>
      <c r="H17" s="53">
        <f t="shared" si="1"/>
        <v>0</v>
      </c>
      <c r="I17" s="53">
        <f t="shared" si="2"/>
        <v>0</v>
      </c>
      <c r="J17" s="79">
        <f t="shared" si="3"/>
        <v>0</v>
      </c>
      <c r="L17" s="3"/>
      <c r="M17" s="4"/>
      <c r="N17" s="4"/>
      <c r="O17" s="4"/>
      <c r="P17" s="2"/>
    </row>
    <row r="18" spans="1:16">
      <c r="A18" s="77" t="s">
        <v>8</v>
      </c>
      <c r="B18" s="53" t="str">
        <f>IFERROR(VLOOKUP($A18,'Emission Factors'!$A$2:$I$40, MATCH($C$6,'Emission Factors'!$A$2:$I$2,0), FALSE), "")</f>
        <v/>
      </c>
      <c r="C18" s="53" t="str">
        <f>IFERROR(VLOOKUP($A18,'Emission Factors'!$A$2:$I$40, MATCH($C$7,'Emission Factors'!$A$2:$I$2,0), FALSE), "")</f>
        <v/>
      </c>
      <c r="D18" s="78">
        <f t="shared" si="5"/>
        <v>0</v>
      </c>
      <c r="E18" s="42"/>
      <c r="F18" s="43"/>
      <c r="G18" s="53">
        <f t="shared" si="4"/>
        <v>0</v>
      </c>
      <c r="H18" s="53">
        <f t="shared" si="1"/>
        <v>0</v>
      </c>
      <c r="I18" s="53">
        <f t="shared" si="2"/>
        <v>0</v>
      </c>
      <c r="J18" s="79">
        <f t="shared" si="3"/>
        <v>0</v>
      </c>
      <c r="L18" s="3"/>
      <c r="M18" s="4"/>
      <c r="N18" s="4"/>
      <c r="O18" s="4"/>
      <c r="P18" s="2"/>
    </row>
    <row r="19" spans="1:16">
      <c r="A19" s="84" t="s">
        <v>9</v>
      </c>
      <c r="B19" s="53" t="str">
        <f>IFERROR(VLOOKUP($A19,'Emission Factors'!$A$2:$I$40, MATCH($C$6,'Emission Factors'!$A$2:$I$2,0), FALSE), "")</f>
        <v/>
      </c>
      <c r="C19" s="53" t="str">
        <f>IFERROR(VLOOKUP($A19,'Emission Factors'!$A$2:$I$40, MATCH($C$7,'Emission Factors'!$A$2:$I$2,0), FALSE), "")</f>
        <v/>
      </c>
      <c r="D19" s="78">
        <f t="shared" si="5"/>
        <v>0</v>
      </c>
      <c r="E19" s="42"/>
      <c r="F19" s="43"/>
      <c r="G19" s="53">
        <f t="shared" si="4"/>
        <v>0</v>
      </c>
      <c r="H19" s="53">
        <f t="shared" si="1"/>
        <v>0</v>
      </c>
      <c r="I19" s="53">
        <f t="shared" si="2"/>
        <v>0</v>
      </c>
      <c r="J19" s="79">
        <f t="shared" si="3"/>
        <v>0</v>
      </c>
      <c r="L19" s="3"/>
      <c r="M19" s="4"/>
      <c r="N19" s="4"/>
      <c r="O19" s="4"/>
      <c r="P19" s="2"/>
    </row>
    <row r="20" spans="1:16" ht="15.75" thickBot="1">
      <c r="A20" s="80" t="s">
        <v>10</v>
      </c>
      <c r="B20" s="49" t="e">
        <f>B17+B18*25+B19*298</f>
        <v>#VALUE!</v>
      </c>
      <c r="C20" s="49" t="e">
        <f>C17+C18*25+C19*298</f>
        <v>#VALUE!</v>
      </c>
      <c r="D20" s="81" t="e">
        <f t="shared" si="5"/>
        <v>#VALUE!</v>
      </c>
      <c r="E20" s="47"/>
      <c r="F20" s="48"/>
      <c r="G20" s="49" t="e">
        <f t="shared" si="4"/>
        <v>#VALUE!</v>
      </c>
      <c r="H20" s="49" t="e">
        <f t="shared" si="1"/>
        <v>#VALUE!</v>
      </c>
      <c r="I20" s="49" t="e">
        <f t="shared" si="2"/>
        <v>#VALUE!</v>
      </c>
      <c r="J20" s="82" t="e">
        <f t="shared" si="3"/>
        <v>#VALUE!</v>
      </c>
      <c r="L20" s="3"/>
      <c r="M20" s="4"/>
      <c r="N20" s="4"/>
      <c r="O20" s="4"/>
      <c r="P20" s="2"/>
    </row>
    <row r="21" spans="1:16">
      <c r="A21" s="74" t="s">
        <v>12</v>
      </c>
      <c r="B21" s="53" t="str">
        <f>IFERROR(VLOOKUP($A21,'Emission Factors'!$A$2:$I$40, MATCH($C$6,'Emission Factors'!$A$2:$I$2,0), FALSE), "")</f>
        <v/>
      </c>
      <c r="C21" s="53" t="str">
        <f>IFERROR(VLOOKUP($A21,'Emission Factors'!$A$2:$I$40, MATCH($C$7,'Emission Factors'!$A$2:$I$2,0), FALSE), "")</f>
        <v/>
      </c>
      <c r="D21" s="83">
        <f t="shared" si="5"/>
        <v>0</v>
      </c>
      <c r="E21" s="51"/>
      <c r="F21" s="52"/>
      <c r="G21" s="53">
        <f t="shared" si="4"/>
        <v>0</v>
      </c>
      <c r="H21" s="53">
        <f t="shared" si="1"/>
        <v>0</v>
      </c>
      <c r="I21" s="53">
        <f t="shared" si="2"/>
        <v>0</v>
      </c>
      <c r="J21" s="79">
        <f t="shared" si="3"/>
        <v>0</v>
      </c>
      <c r="L21" s="3"/>
      <c r="M21" s="4"/>
      <c r="N21" s="4"/>
      <c r="O21" s="4"/>
      <c r="P21" s="2"/>
    </row>
    <row r="22" spans="1:16">
      <c r="A22" s="77" t="s">
        <v>13</v>
      </c>
      <c r="B22" s="53" t="str">
        <f>IFERROR(VLOOKUP($A22,'Emission Factors'!$A$2:$I$40, MATCH($C$6,'Emission Factors'!$A$2:$I$2,0), FALSE), "")</f>
        <v/>
      </c>
      <c r="C22" s="53" t="str">
        <f>IFERROR(VLOOKUP($A22,'Emission Factors'!$A$2:$I$40, MATCH($C$7,'Emission Factors'!$A$2:$I$2,0), FALSE), "")</f>
        <v/>
      </c>
      <c r="D22" s="78">
        <f t="shared" si="5"/>
        <v>0</v>
      </c>
      <c r="E22" s="42"/>
      <c r="F22" s="43"/>
      <c r="G22" s="53">
        <f t="shared" si="4"/>
        <v>0</v>
      </c>
      <c r="H22" s="53">
        <f t="shared" si="1"/>
        <v>0</v>
      </c>
      <c r="I22" s="53">
        <f t="shared" si="2"/>
        <v>0</v>
      </c>
      <c r="J22" s="79">
        <f t="shared" si="3"/>
        <v>0</v>
      </c>
      <c r="L22" s="3"/>
      <c r="M22" s="4"/>
      <c r="N22" s="4"/>
      <c r="O22" s="4"/>
      <c r="P22" s="2"/>
    </row>
    <row r="23" spans="1:16">
      <c r="A23" s="77" t="s">
        <v>14</v>
      </c>
      <c r="B23" s="53" t="str">
        <f>IFERROR(VLOOKUP($A23,'Emission Factors'!$A$2:$I$40, MATCH($C$6,'Emission Factors'!$A$2:$I$2,0), FALSE), "")</f>
        <v/>
      </c>
      <c r="C23" s="53" t="str">
        <f>IFERROR(VLOOKUP($A23,'Emission Factors'!$A$2:$I$40, MATCH($C$7,'Emission Factors'!$A$2:$I$2,0), FALSE), "")</f>
        <v/>
      </c>
      <c r="D23" s="78">
        <f t="shared" si="5"/>
        <v>0</v>
      </c>
      <c r="E23" s="42"/>
      <c r="F23" s="43"/>
      <c r="G23" s="53">
        <f t="shared" si="4"/>
        <v>0</v>
      </c>
      <c r="H23" s="53">
        <f t="shared" si="1"/>
        <v>0</v>
      </c>
      <c r="I23" s="53">
        <f t="shared" si="2"/>
        <v>0</v>
      </c>
      <c r="J23" s="79">
        <f t="shared" si="3"/>
        <v>0</v>
      </c>
      <c r="L23" s="3"/>
      <c r="M23" s="4"/>
      <c r="N23" s="4"/>
      <c r="O23" s="4"/>
      <c r="P23" s="2"/>
    </row>
    <row r="24" spans="1:16">
      <c r="A24" s="77" t="s">
        <v>15</v>
      </c>
      <c r="B24" s="53" t="str">
        <f>IFERROR(VLOOKUP($A24,'Emission Factors'!$A$2:$I$40, MATCH($C$6,'Emission Factors'!$A$2:$I$2,0), FALSE), "")</f>
        <v/>
      </c>
      <c r="C24" s="53" t="str">
        <f>IFERROR(VLOOKUP($A24,'Emission Factors'!$A$2:$I$40, MATCH($C$7,'Emission Factors'!$A$2:$I$2,0), FALSE), "")</f>
        <v/>
      </c>
      <c r="D24" s="78">
        <f t="shared" si="5"/>
        <v>0</v>
      </c>
      <c r="E24" s="42"/>
      <c r="F24" s="43"/>
      <c r="G24" s="53">
        <f t="shared" si="4"/>
        <v>0</v>
      </c>
      <c r="H24" s="53">
        <f t="shared" si="1"/>
        <v>0</v>
      </c>
      <c r="I24" s="53">
        <f t="shared" si="2"/>
        <v>0</v>
      </c>
      <c r="J24" s="79">
        <f t="shared" si="3"/>
        <v>0</v>
      </c>
      <c r="L24" s="3"/>
      <c r="M24" s="4"/>
      <c r="N24" s="4"/>
      <c r="O24" s="4"/>
      <c r="P24" s="2"/>
    </row>
    <row r="25" spans="1:16">
      <c r="A25" s="77" t="s">
        <v>16</v>
      </c>
      <c r="B25" s="53" t="str">
        <f>IFERROR(VLOOKUP($A25,'Emission Factors'!$A$2:$I$40, MATCH($C$6,'Emission Factors'!$A$2:$I$2,0), FALSE), "")</f>
        <v/>
      </c>
      <c r="C25" s="53" t="str">
        <f>IFERROR(VLOOKUP($A25,'Emission Factors'!$A$2:$I$40, MATCH($C$7,'Emission Factors'!$A$2:$I$2,0), FALSE), "")</f>
        <v/>
      </c>
      <c r="D25" s="78">
        <f t="shared" si="5"/>
        <v>0</v>
      </c>
      <c r="E25" s="42"/>
      <c r="F25" s="43"/>
      <c r="G25" s="53">
        <f t="shared" si="4"/>
        <v>0</v>
      </c>
      <c r="H25" s="53">
        <f t="shared" si="1"/>
        <v>0</v>
      </c>
      <c r="I25" s="53">
        <f t="shared" si="2"/>
        <v>0</v>
      </c>
      <c r="J25" s="79">
        <f t="shared" si="3"/>
        <v>0</v>
      </c>
      <c r="L25" s="3"/>
      <c r="M25" s="4"/>
      <c r="N25" s="4"/>
      <c r="O25" s="4"/>
      <c r="P25" s="2"/>
    </row>
    <row r="26" spans="1:16">
      <c r="A26" s="77" t="s">
        <v>17</v>
      </c>
      <c r="B26" s="53" t="str">
        <f>IFERROR(VLOOKUP($A26,'Emission Factors'!$A$2:$I$40, MATCH($C$6,'Emission Factors'!$A$2:$I$2,0), FALSE), "")</f>
        <v/>
      </c>
      <c r="C26" s="53" t="str">
        <f>IFERROR(VLOOKUP($A26,'Emission Factors'!$A$2:$I$40, MATCH($C$7,'Emission Factors'!$A$2:$I$2,0), FALSE), "")</f>
        <v/>
      </c>
      <c r="D26" s="78">
        <f t="shared" si="5"/>
        <v>0</v>
      </c>
      <c r="E26" s="42"/>
      <c r="F26" s="43"/>
      <c r="G26" s="53">
        <f t="shared" si="4"/>
        <v>0</v>
      </c>
      <c r="H26" s="53">
        <f t="shared" si="1"/>
        <v>0</v>
      </c>
      <c r="I26" s="53">
        <f t="shared" si="2"/>
        <v>0</v>
      </c>
      <c r="J26" s="79">
        <f t="shared" si="3"/>
        <v>0</v>
      </c>
      <c r="L26" s="3"/>
      <c r="M26" s="4"/>
      <c r="N26" s="4"/>
      <c r="O26" s="4"/>
      <c r="P26" s="2"/>
    </row>
    <row r="27" spans="1:16">
      <c r="A27" s="77" t="s">
        <v>18</v>
      </c>
      <c r="B27" s="53" t="str">
        <f>IFERROR(VLOOKUP($A27,'Emission Factors'!$A$2:$I$40, MATCH($C$6,'Emission Factors'!$A$2:$I$2,0), FALSE), "")</f>
        <v/>
      </c>
      <c r="C27" s="53" t="str">
        <f>IFERROR(VLOOKUP($A27,'Emission Factors'!$A$2:$I$40, MATCH($C$7,'Emission Factors'!$A$2:$I$2,0), FALSE), "")</f>
        <v/>
      </c>
      <c r="D27" s="78">
        <f t="shared" si="5"/>
        <v>0</v>
      </c>
      <c r="E27" s="42"/>
      <c r="F27" s="43"/>
      <c r="G27" s="53">
        <f t="shared" si="4"/>
        <v>0</v>
      </c>
      <c r="H27" s="53">
        <f t="shared" si="1"/>
        <v>0</v>
      </c>
      <c r="I27" s="53">
        <f t="shared" si="2"/>
        <v>0</v>
      </c>
      <c r="J27" s="79">
        <f t="shared" si="3"/>
        <v>0</v>
      </c>
      <c r="L27" s="3"/>
      <c r="M27" s="4"/>
      <c r="N27" s="4"/>
      <c r="O27" s="4"/>
      <c r="P27" s="2"/>
    </row>
    <row r="28" spans="1:16">
      <c r="A28" s="77" t="s">
        <v>19</v>
      </c>
      <c r="B28" s="53" t="str">
        <f>IFERROR(VLOOKUP($A28,'Emission Factors'!$A$2:$I$40, MATCH($C$6,'Emission Factors'!$A$2:$I$2,0), FALSE), "")</f>
        <v/>
      </c>
      <c r="C28" s="53" t="str">
        <f>IFERROR(VLOOKUP($A28,'Emission Factors'!$A$2:$I$40, MATCH($C$7,'Emission Factors'!$A$2:$I$2,0), FALSE), "")</f>
        <v/>
      </c>
      <c r="D28" s="78">
        <f t="shared" si="5"/>
        <v>0</v>
      </c>
      <c r="E28" s="42"/>
      <c r="F28" s="43"/>
      <c r="G28" s="53">
        <f t="shared" si="4"/>
        <v>0</v>
      </c>
      <c r="H28" s="53">
        <f t="shared" si="1"/>
        <v>0</v>
      </c>
      <c r="I28" s="53">
        <f t="shared" si="2"/>
        <v>0</v>
      </c>
      <c r="J28" s="79">
        <f t="shared" si="3"/>
        <v>0</v>
      </c>
      <c r="L28" s="3"/>
      <c r="M28" s="4"/>
      <c r="N28" s="4"/>
      <c r="O28" s="4"/>
      <c r="P28" s="2"/>
    </row>
    <row r="29" spans="1:16">
      <c r="A29" s="77" t="s">
        <v>20</v>
      </c>
      <c r="B29" s="53" t="str">
        <f>IFERROR(VLOOKUP($A29,'Emission Factors'!$A$2:$I$40, MATCH($C$6,'Emission Factors'!$A$2:$I$2,0), FALSE), "")</f>
        <v/>
      </c>
      <c r="C29" s="53" t="str">
        <f>IFERROR(VLOOKUP($A29,'Emission Factors'!$A$2:$I$40, MATCH($C$7,'Emission Factors'!$A$2:$I$2,0), FALSE), "")</f>
        <v/>
      </c>
      <c r="D29" s="78">
        <f t="shared" si="5"/>
        <v>0</v>
      </c>
      <c r="E29" s="42"/>
      <c r="F29" s="43"/>
      <c r="G29" s="53">
        <f t="shared" si="4"/>
        <v>0</v>
      </c>
      <c r="H29" s="53">
        <f t="shared" si="1"/>
        <v>0</v>
      </c>
      <c r="I29" s="53">
        <f t="shared" si="2"/>
        <v>0</v>
      </c>
      <c r="J29" s="79">
        <f t="shared" si="3"/>
        <v>0</v>
      </c>
      <c r="L29" s="3"/>
      <c r="M29" s="4"/>
      <c r="N29" s="4"/>
      <c r="O29" s="4"/>
      <c r="P29" s="2"/>
    </row>
    <row r="30" spans="1:16">
      <c r="A30" s="77" t="s">
        <v>21</v>
      </c>
      <c r="B30" s="53" t="str">
        <f>IFERROR(VLOOKUP($A30,'Emission Factors'!$A$2:$I$40, MATCH($C$6,'Emission Factors'!$A$2:$I$2,0), FALSE), "")</f>
        <v/>
      </c>
      <c r="C30" s="53" t="str">
        <f>IFERROR(VLOOKUP($A30,'Emission Factors'!$A$2:$I$40, MATCH($C$7,'Emission Factors'!$A$2:$I$2,0), FALSE), "")</f>
        <v/>
      </c>
      <c r="D30" s="78">
        <f t="shared" si="5"/>
        <v>0</v>
      </c>
      <c r="E30" s="42"/>
      <c r="F30" s="43"/>
      <c r="G30" s="53">
        <f t="shared" si="4"/>
        <v>0</v>
      </c>
      <c r="H30" s="53">
        <f t="shared" si="1"/>
        <v>0</v>
      </c>
      <c r="I30" s="53">
        <f t="shared" si="2"/>
        <v>0</v>
      </c>
      <c r="J30" s="79">
        <f t="shared" si="3"/>
        <v>0</v>
      </c>
      <c r="L30" s="3"/>
      <c r="M30" s="4"/>
      <c r="N30" s="4"/>
      <c r="O30" s="4"/>
      <c r="P30" s="2"/>
    </row>
    <row r="31" spans="1:16">
      <c r="A31" s="77" t="s">
        <v>22</v>
      </c>
      <c r="B31" s="53" t="str">
        <f>IFERROR(VLOOKUP($A31,'Emission Factors'!$A$2:$I$40, MATCH($C$6,'Emission Factors'!$A$2:$I$2,0), FALSE), "")</f>
        <v/>
      </c>
      <c r="C31" s="53" t="str">
        <f>IFERROR(VLOOKUP($A31,'Emission Factors'!$A$2:$I$40, MATCH($C$7,'Emission Factors'!$A$2:$I$2,0), FALSE), "")</f>
        <v/>
      </c>
      <c r="D31" s="78">
        <f t="shared" si="5"/>
        <v>0</v>
      </c>
      <c r="E31" s="42"/>
      <c r="F31" s="43"/>
      <c r="G31" s="53">
        <f t="shared" si="4"/>
        <v>0</v>
      </c>
      <c r="H31" s="53">
        <f t="shared" si="1"/>
        <v>0</v>
      </c>
      <c r="I31" s="53">
        <f t="shared" si="2"/>
        <v>0</v>
      </c>
      <c r="J31" s="79">
        <f t="shared" si="3"/>
        <v>0</v>
      </c>
      <c r="L31" s="3"/>
      <c r="M31" s="4"/>
      <c r="N31" s="4"/>
      <c r="O31" s="4"/>
      <c r="P31" s="2"/>
    </row>
    <row r="32" spans="1:16">
      <c r="A32" s="77" t="s">
        <v>23</v>
      </c>
      <c r="B32" s="53" t="str">
        <f>IFERROR(VLOOKUP($A32,'Emission Factors'!$A$2:$I$40, MATCH($C$6,'Emission Factors'!$A$2:$I$2,0), FALSE), "")</f>
        <v/>
      </c>
      <c r="C32" s="53" t="str">
        <f>IFERROR(VLOOKUP($A32,'Emission Factors'!$A$2:$I$40, MATCH($C$7,'Emission Factors'!$A$2:$I$2,0), FALSE), "")</f>
        <v/>
      </c>
      <c r="D32" s="78">
        <f t="shared" si="5"/>
        <v>0</v>
      </c>
      <c r="E32" s="42"/>
      <c r="F32" s="43"/>
      <c r="G32" s="53">
        <f t="shared" si="4"/>
        <v>0</v>
      </c>
      <c r="H32" s="53">
        <f t="shared" si="1"/>
        <v>0</v>
      </c>
      <c r="I32" s="53">
        <f t="shared" si="2"/>
        <v>0</v>
      </c>
      <c r="J32" s="79">
        <f t="shared" si="3"/>
        <v>0</v>
      </c>
      <c r="L32" s="3"/>
      <c r="M32" s="4"/>
      <c r="N32" s="4"/>
      <c r="O32" s="4"/>
      <c r="P32" s="2"/>
    </row>
    <row r="33" spans="1:16">
      <c r="A33" s="77" t="s">
        <v>24</v>
      </c>
      <c r="B33" s="53" t="str">
        <f>IFERROR(VLOOKUP($A33,'Emission Factors'!$A$2:$I$40, MATCH($C$6,'Emission Factors'!$A$2:$I$2,0), FALSE), "")</f>
        <v/>
      </c>
      <c r="C33" s="53" t="str">
        <f>IFERROR(VLOOKUP($A33,'Emission Factors'!$A$2:$I$40, MATCH($C$7,'Emission Factors'!$A$2:$I$2,0), FALSE), "")</f>
        <v/>
      </c>
      <c r="D33" s="78">
        <f t="shared" si="5"/>
        <v>0</v>
      </c>
      <c r="E33" s="42"/>
      <c r="F33" s="43"/>
      <c r="G33" s="53">
        <f t="shared" si="4"/>
        <v>0</v>
      </c>
      <c r="H33" s="53">
        <f t="shared" si="1"/>
        <v>0</v>
      </c>
      <c r="I33" s="53">
        <f t="shared" si="2"/>
        <v>0</v>
      </c>
      <c r="J33" s="79">
        <f t="shared" si="3"/>
        <v>0</v>
      </c>
      <c r="L33" s="3"/>
      <c r="M33" s="4"/>
      <c r="N33" s="4"/>
      <c r="O33" s="4"/>
      <c r="P33" s="2"/>
    </row>
    <row r="34" spans="1:16">
      <c r="A34" s="77" t="s">
        <v>25</v>
      </c>
      <c r="B34" s="53" t="str">
        <f>IFERROR(VLOOKUP($A34,'Emission Factors'!$A$2:$I$40, MATCH($C$6,'Emission Factors'!$A$2:$I$2,0), FALSE), "")</f>
        <v/>
      </c>
      <c r="C34" s="53" t="str">
        <f>IFERROR(VLOOKUP($A34,'Emission Factors'!$A$2:$I$40, MATCH($C$7,'Emission Factors'!$A$2:$I$2,0), FALSE), "")</f>
        <v/>
      </c>
      <c r="D34" s="78">
        <f t="shared" si="5"/>
        <v>0</v>
      </c>
      <c r="E34" s="42"/>
      <c r="F34" s="43"/>
      <c r="G34" s="53">
        <f t="shared" si="4"/>
        <v>0</v>
      </c>
      <c r="H34" s="53">
        <f t="shared" si="1"/>
        <v>0</v>
      </c>
      <c r="I34" s="53">
        <f t="shared" si="2"/>
        <v>0</v>
      </c>
      <c r="J34" s="79">
        <f t="shared" si="3"/>
        <v>0</v>
      </c>
      <c r="L34" s="3"/>
      <c r="M34" s="4"/>
      <c r="N34" s="4"/>
      <c r="O34" s="4"/>
      <c r="P34" s="2"/>
    </row>
    <row r="35" spans="1:16">
      <c r="A35" s="77" t="s">
        <v>26</v>
      </c>
      <c r="B35" s="53" t="str">
        <f>IFERROR(VLOOKUP($A35,'Emission Factors'!$A$2:$I$40, MATCH($C$6,'Emission Factors'!$A$2:$I$2,0), FALSE), "")</f>
        <v/>
      </c>
      <c r="C35" s="53" t="str">
        <f>IFERROR(VLOOKUP($A35,'Emission Factors'!$A$2:$I$40, MATCH($C$7,'Emission Factors'!$A$2:$I$2,0), FALSE), "")</f>
        <v/>
      </c>
      <c r="D35" s="78">
        <f t="shared" si="5"/>
        <v>0</v>
      </c>
      <c r="E35" s="42"/>
      <c r="F35" s="43"/>
      <c r="G35" s="53">
        <f t="shared" si="4"/>
        <v>0</v>
      </c>
      <c r="H35" s="53">
        <f t="shared" si="1"/>
        <v>0</v>
      </c>
      <c r="I35" s="53">
        <f t="shared" si="2"/>
        <v>0</v>
      </c>
      <c r="J35" s="79">
        <f t="shared" si="3"/>
        <v>0</v>
      </c>
      <c r="L35" s="3"/>
      <c r="M35" s="4"/>
      <c r="N35" s="4"/>
      <c r="O35" s="4"/>
      <c r="P35" s="2"/>
    </row>
    <row r="36" spans="1:16">
      <c r="A36" s="77" t="s">
        <v>27</v>
      </c>
      <c r="B36" s="53" t="str">
        <f>IFERROR(VLOOKUP($A36,'Emission Factors'!$A$2:$I$40, MATCH($C$6,'Emission Factors'!$A$2:$I$2,0), FALSE), "")</f>
        <v/>
      </c>
      <c r="C36" s="53" t="str">
        <f>IFERROR(VLOOKUP($A36,'Emission Factors'!$A$2:$I$40, MATCH($C$7,'Emission Factors'!$A$2:$I$2,0), FALSE), "")</f>
        <v/>
      </c>
      <c r="D36" s="78">
        <f t="shared" si="5"/>
        <v>0</v>
      </c>
      <c r="E36" s="42"/>
      <c r="F36" s="43"/>
      <c r="G36" s="53">
        <f t="shared" si="4"/>
        <v>0</v>
      </c>
      <c r="H36" s="53">
        <f t="shared" si="1"/>
        <v>0</v>
      </c>
      <c r="I36" s="53">
        <f t="shared" si="2"/>
        <v>0</v>
      </c>
      <c r="J36" s="79">
        <f t="shared" si="3"/>
        <v>0</v>
      </c>
      <c r="L36" s="3"/>
      <c r="M36" s="4"/>
      <c r="N36" s="4"/>
      <c r="O36" s="4"/>
      <c r="P36" s="2"/>
    </row>
    <row r="37" spans="1:16">
      <c r="A37" s="77" t="s">
        <v>28</v>
      </c>
      <c r="B37" s="53" t="str">
        <f>IFERROR(VLOOKUP($A37,'Emission Factors'!$A$2:$I$40, MATCH($C$6,'Emission Factors'!$A$2:$I$2,0), FALSE), "")</f>
        <v/>
      </c>
      <c r="C37" s="53" t="str">
        <f>IFERROR(VLOOKUP($A37,'Emission Factors'!$A$2:$I$40, MATCH($C$7,'Emission Factors'!$A$2:$I$2,0), FALSE), "")</f>
        <v/>
      </c>
      <c r="D37" s="78">
        <f t="shared" si="5"/>
        <v>0</v>
      </c>
      <c r="E37" s="42"/>
      <c r="F37" s="43"/>
      <c r="G37" s="53">
        <f t="shared" si="4"/>
        <v>0</v>
      </c>
      <c r="H37" s="53">
        <f t="shared" si="1"/>
        <v>0</v>
      </c>
      <c r="I37" s="53">
        <f t="shared" si="2"/>
        <v>0</v>
      </c>
      <c r="J37" s="79">
        <f t="shared" si="3"/>
        <v>0</v>
      </c>
      <c r="L37" s="3"/>
      <c r="M37" s="4"/>
      <c r="N37" s="4"/>
      <c r="O37" s="4"/>
      <c r="P37" s="2"/>
    </row>
    <row r="38" spans="1:16">
      <c r="A38" s="77" t="s">
        <v>29</v>
      </c>
      <c r="B38" s="53" t="str">
        <f>IFERROR(VLOOKUP($A38,'Emission Factors'!$A$2:$I$40, MATCH($C$6,'Emission Factors'!$A$2:$I$2,0), FALSE), "")</f>
        <v/>
      </c>
      <c r="C38" s="53" t="str">
        <f>IFERROR(VLOOKUP($A38,'Emission Factors'!$A$2:$I$40, MATCH($C$7,'Emission Factors'!$A$2:$I$2,0), FALSE), "")</f>
        <v/>
      </c>
      <c r="D38" s="78">
        <f t="shared" si="5"/>
        <v>0</v>
      </c>
      <c r="E38" s="42"/>
      <c r="F38" s="43"/>
      <c r="G38" s="53">
        <f t="shared" si="4"/>
        <v>0</v>
      </c>
      <c r="H38" s="53">
        <f t="shared" si="1"/>
        <v>0</v>
      </c>
      <c r="I38" s="53">
        <f t="shared" si="2"/>
        <v>0</v>
      </c>
      <c r="J38" s="79">
        <f t="shared" si="3"/>
        <v>0</v>
      </c>
      <c r="L38" s="3"/>
      <c r="M38" s="4"/>
      <c r="N38" s="4"/>
      <c r="O38" s="4"/>
      <c r="P38" s="2"/>
    </row>
    <row r="39" spans="1:16">
      <c r="A39" s="77" t="s">
        <v>30</v>
      </c>
      <c r="B39" s="53" t="str">
        <f>IFERROR(VLOOKUP($A39,'Emission Factors'!$A$2:$I$40, MATCH($C$6,'Emission Factors'!$A$2:$I$2,0), FALSE), "")</f>
        <v/>
      </c>
      <c r="C39" s="53" t="str">
        <f>IFERROR(VLOOKUP($A39,'Emission Factors'!$A$2:$I$40, MATCH($C$7,'Emission Factors'!$A$2:$I$2,0), FALSE), "")</f>
        <v/>
      </c>
      <c r="D39" s="78">
        <f t="shared" si="5"/>
        <v>0</v>
      </c>
      <c r="E39" s="42"/>
      <c r="F39" s="43"/>
      <c r="G39" s="53">
        <f t="shared" si="4"/>
        <v>0</v>
      </c>
      <c r="H39" s="53">
        <f t="shared" si="1"/>
        <v>0</v>
      </c>
      <c r="I39" s="53">
        <f t="shared" si="2"/>
        <v>0</v>
      </c>
      <c r="J39" s="79">
        <f t="shared" si="3"/>
        <v>0</v>
      </c>
      <c r="L39" s="3"/>
      <c r="M39" s="4"/>
      <c r="N39" s="4"/>
      <c r="O39" s="4"/>
      <c r="P39" s="2"/>
    </row>
    <row r="40" spans="1:16">
      <c r="A40" s="77" t="s">
        <v>31</v>
      </c>
      <c r="B40" s="53" t="str">
        <f>IFERROR(VLOOKUP($A40,'Emission Factors'!$A$2:$I$40, MATCH($C$6,'Emission Factors'!$A$2:$I$2,0), FALSE), "")</f>
        <v/>
      </c>
      <c r="C40" s="53" t="str">
        <f>IFERROR(VLOOKUP($A40,'Emission Factors'!$A$2:$I$40, MATCH($C$7,'Emission Factors'!$A$2:$I$2,0), FALSE), "")</f>
        <v/>
      </c>
      <c r="D40" s="78">
        <f t="shared" si="5"/>
        <v>0</v>
      </c>
      <c r="E40" s="42"/>
      <c r="F40" s="43"/>
      <c r="G40" s="53">
        <f t="shared" si="4"/>
        <v>0</v>
      </c>
      <c r="H40" s="53">
        <f t="shared" si="1"/>
        <v>0</v>
      </c>
      <c r="I40" s="53">
        <f t="shared" si="2"/>
        <v>0</v>
      </c>
      <c r="J40" s="79">
        <f t="shared" si="3"/>
        <v>0</v>
      </c>
      <c r="L40" s="3"/>
      <c r="M40" s="4"/>
      <c r="N40" s="4"/>
      <c r="O40" s="4"/>
      <c r="P40" s="2"/>
    </row>
    <row r="41" spans="1:16">
      <c r="A41" s="77" t="s">
        <v>32</v>
      </c>
      <c r="B41" s="53" t="str">
        <f>IFERROR(VLOOKUP($A41,'Emission Factors'!$A$2:$I$40, MATCH($C$6,'Emission Factors'!$A$2:$I$2,0), FALSE), "")</f>
        <v/>
      </c>
      <c r="C41" s="53" t="str">
        <f>IFERROR(VLOOKUP($A41,'Emission Factors'!$A$2:$I$40, MATCH($C$7,'Emission Factors'!$A$2:$I$2,0), FALSE), "")</f>
        <v/>
      </c>
      <c r="D41" s="78">
        <f t="shared" si="5"/>
        <v>0</v>
      </c>
      <c r="E41" s="42"/>
      <c r="F41" s="43"/>
      <c r="G41" s="53">
        <f t="shared" si="4"/>
        <v>0</v>
      </c>
      <c r="H41" s="53">
        <f t="shared" si="1"/>
        <v>0</v>
      </c>
      <c r="I41" s="53">
        <f t="shared" si="2"/>
        <v>0</v>
      </c>
      <c r="J41" s="79">
        <f t="shared" si="3"/>
        <v>0</v>
      </c>
      <c r="L41" s="3"/>
      <c r="M41" s="4"/>
      <c r="N41" s="4"/>
      <c r="O41" s="4"/>
      <c r="P41" s="2"/>
    </row>
    <row r="42" spans="1:16">
      <c r="A42" s="77" t="s">
        <v>33</v>
      </c>
      <c r="B42" s="53" t="str">
        <f>IFERROR(VLOOKUP($A42,'Emission Factors'!$A$2:$I$40, MATCH($C$6,'Emission Factors'!$A$2:$I$2,0), FALSE), "")</f>
        <v/>
      </c>
      <c r="C42" s="53" t="str">
        <f>IFERROR(VLOOKUP($A42,'Emission Factors'!$A$2:$I$40, MATCH($C$7,'Emission Factors'!$A$2:$I$2,0), FALSE), "")</f>
        <v/>
      </c>
      <c r="D42" s="78">
        <f t="shared" si="5"/>
        <v>0</v>
      </c>
      <c r="E42" s="42"/>
      <c r="F42" s="43"/>
      <c r="G42" s="53">
        <f t="shared" si="4"/>
        <v>0</v>
      </c>
      <c r="H42" s="53">
        <f t="shared" si="1"/>
        <v>0</v>
      </c>
      <c r="I42" s="53">
        <f t="shared" si="2"/>
        <v>0</v>
      </c>
      <c r="J42" s="79">
        <f t="shared" si="3"/>
        <v>0</v>
      </c>
      <c r="L42" s="3"/>
      <c r="M42" s="4"/>
      <c r="N42" s="4"/>
      <c r="O42" s="4"/>
      <c r="P42" s="2"/>
    </row>
    <row r="43" spans="1:16">
      <c r="A43" s="77" t="s">
        <v>34</v>
      </c>
      <c r="B43" s="53" t="str">
        <f>IFERROR(VLOOKUP($A43,'Emission Factors'!$A$2:$I$40, MATCH($C$6,'Emission Factors'!$A$2:$I$2,0), FALSE), "")</f>
        <v/>
      </c>
      <c r="C43" s="53" t="str">
        <f>IFERROR(VLOOKUP($A43,'Emission Factors'!$A$2:$I$40, MATCH($C$7,'Emission Factors'!$A$2:$I$2,0), FALSE), "")</f>
        <v/>
      </c>
      <c r="D43" s="78">
        <f t="shared" si="5"/>
        <v>0</v>
      </c>
      <c r="E43" s="42"/>
      <c r="F43" s="43"/>
      <c r="G43" s="53">
        <f t="shared" si="4"/>
        <v>0</v>
      </c>
      <c r="H43" s="53">
        <f t="shared" si="1"/>
        <v>0</v>
      </c>
      <c r="I43" s="53">
        <f t="shared" si="2"/>
        <v>0</v>
      </c>
      <c r="J43" s="79">
        <f t="shared" si="3"/>
        <v>0</v>
      </c>
      <c r="L43" s="3"/>
      <c r="M43" s="4"/>
      <c r="N43" s="4"/>
      <c r="O43" s="4"/>
      <c r="P43" s="2"/>
    </row>
    <row r="44" spans="1:16">
      <c r="A44" s="77" t="s">
        <v>35</v>
      </c>
      <c r="B44" s="53" t="str">
        <f>IFERROR(VLOOKUP($A44,'Emission Factors'!$A$2:$I$40, MATCH($C$6,'Emission Factors'!$A$2:$I$2,0), FALSE), "")</f>
        <v/>
      </c>
      <c r="C44" s="53" t="str">
        <f>IFERROR(VLOOKUP($A44,'Emission Factors'!$A$2:$I$40, MATCH($C$7,'Emission Factors'!$A$2:$I$2,0), FALSE), "")</f>
        <v/>
      </c>
      <c r="D44" s="78">
        <f t="shared" si="5"/>
        <v>0</v>
      </c>
      <c r="E44" s="42"/>
      <c r="F44" s="43"/>
      <c r="G44" s="53">
        <f t="shared" si="4"/>
        <v>0</v>
      </c>
      <c r="H44" s="53">
        <f t="shared" si="1"/>
        <v>0</v>
      </c>
      <c r="I44" s="53">
        <f t="shared" si="2"/>
        <v>0</v>
      </c>
      <c r="J44" s="79">
        <f t="shared" si="3"/>
        <v>0</v>
      </c>
      <c r="L44" s="3"/>
      <c r="M44" s="4"/>
      <c r="N44" s="4"/>
      <c r="O44" s="4"/>
      <c r="P44" s="2"/>
    </row>
    <row r="45" spans="1:16">
      <c r="A45" s="77" t="s">
        <v>36</v>
      </c>
      <c r="B45" s="53" t="str">
        <f>IFERROR(VLOOKUP($A45,'Emission Factors'!$A$2:$I$40, MATCH($C$6,'Emission Factors'!$A$2:$I$2,0), FALSE), "")</f>
        <v/>
      </c>
      <c r="C45" s="53" t="str">
        <f>IFERROR(VLOOKUP($A45,'Emission Factors'!$A$2:$I$40, MATCH($C$7,'Emission Factors'!$A$2:$I$2,0), FALSE), "")</f>
        <v/>
      </c>
      <c r="D45" s="78">
        <f t="shared" si="5"/>
        <v>0</v>
      </c>
      <c r="E45" s="42"/>
      <c r="F45" s="43"/>
      <c r="G45" s="53">
        <f t="shared" si="4"/>
        <v>0</v>
      </c>
      <c r="H45" s="53">
        <f t="shared" si="1"/>
        <v>0</v>
      </c>
      <c r="I45" s="53">
        <f t="shared" si="2"/>
        <v>0</v>
      </c>
      <c r="J45" s="79">
        <f t="shared" si="3"/>
        <v>0</v>
      </c>
      <c r="L45" s="3"/>
      <c r="M45" s="4"/>
      <c r="N45" s="4"/>
      <c r="O45" s="4"/>
      <c r="P45" s="2"/>
    </row>
    <row r="46" spans="1:16">
      <c r="A46" s="77" t="s">
        <v>37</v>
      </c>
      <c r="B46" s="53" t="str">
        <f>IFERROR(VLOOKUP($A46,'Emission Factors'!$A$2:$I$40, MATCH($C$6,'Emission Factors'!$A$2:$I$2,0), FALSE), "")</f>
        <v/>
      </c>
      <c r="C46" s="53" t="str">
        <f>IFERROR(VLOOKUP($A46,'Emission Factors'!$A$2:$I$40, MATCH($C$7,'Emission Factors'!$A$2:$I$2,0), FALSE), "")</f>
        <v/>
      </c>
      <c r="D46" s="78">
        <f t="shared" si="5"/>
        <v>0</v>
      </c>
      <c r="E46" s="42"/>
      <c r="F46" s="43"/>
      <c r="G46" s="53">
        <f t="shared" si="4"/>
        <v>0</v>
      </c>
      <c r="H46" s="53">
        <f t="shared" si="1"/>
        <v>0</v>
      </c>
      <c r="I46" s="53">
        <f t="shared" si="2"/>
        <v>0</v>
      </c>
      <c r="J46" s="79">
        <f t="shared" si="3"/>
        <v>0</v>
      </c>
      <c r="L46" s="3"/>
      <c r="M46" s="4"/>
      <c r="N46" s="4"/>
      <c r="O46" s="4"/>
      <c r="P46" s="2"/>
    </row>
    <row r="47" spans="1:16">
      <c r="A47" s="77" t="s">
        <v>38</v>
      </c>
      <c r="B47" s="53" t="str">
        <f>IFERROR(VLOOKUP($A47,'Emission Factors'!$A$2:$I$40, MATCH($C$6,'Emission Factors'!$A$2:$I$2,0), FALSE), "")</f>
        <v/>
      </c>
      <c r="C47" s="53" t="str">
        <f>IFERROR(VLOOKUP($A47,'Emission Factors'!$A$2:$I$40, MATCH($C$7,'Emission Factors'!$A$2:$I$2,0), FALSE), "")</f>
        <v/>
      </c>
      <c r="D47" s="78">
        <f t="shared" si="5"/>
        <v>0</v>
      </c>
      <c r="E47" s="42"/>
      <c r="F47" s="43"/>
      <c r="G47" s="53">
        <f t="shared" si="4"/>
        <v>0</v>
      </c>
      <c r="H47" s="53">
        <f t="shared" si="1"/>
        <v>0</v>
      </c>
      <c r="I47" s="53">
        <f t="shared" si="2"/>
        <v>0</v>
      </c>
      <c r="J47" s="79">
        <f t="shared" si="3"/>
        <v>0</v>
      </c>
      <c r="L47" s="3"/>
      <c r="M47" s="4"/>
      <c r="N47" s="4"/>
      <c r="O47" s="4"/>
      <c r="P47" s="2"/>
    </row>
    <row r="48" spans="1:16" ht="15.75" thickBot="1">
      <c r="A48" s="80" t="s">
        <v>39</v>
      </c>
      <c r="B48" s="85" t="str">
        <f>IFERROR(VLOOKUP($A48,'Emission Factors'!$A$2:$I$40, MATCH($C$6,'Emission Factors'!$A$2:$I$2,0), FALSE), "")</f>
        <v/>
      </c>
      <c r="C48" s="85" t="str">
        <f>IFERROR(VLOOKUP($A48,'Emission Factors'!$A$2:$I$40, MATCH($C$7,'Emission Factors'!$A$2:$I$2,0), FALSE), "")</f>
        <v/>
      </c>
      <c r="D48" s="81">
        <f t="shared" si="5"/>
        <v>0</v>
      </c>
      <c r="E48" s="47"/>
      <c r="F48" s="48"/>
      <c r="G48" s="85">
        <f t="shared" si="4"/>
        <v>0</v>
      </c>
      <c r="H48" s="85">
        <f t="shared" si="1"/>
        <v>0</v>
      </c>
      <c r="I48" s="85">
        <f t="shared" si="2"/>
        <v>0</v>
      </c>
      <c r="J48" s="86">
        <f t="shared" si="3"/>
        <v>0</v>
      </c>
      <c r="L48" s="3"/>
      <c r="M48" s="4"/>
      <c r="N48" s="4"/>
      <c r="O48" s="4"/>
      <c r="P48" s="2"/>
    </row>
    <row r="49" spans="1:10">
      <c r="A49" s="55"/>
      <c r="B49" s="92" t="s">
        <v>82</v>
      </c>
      <c r="C49" s="55"/>
      <c r="D49" s="55"/>
      <c r="E49" s="55"/>
      <c r="F49" s="55"/>
      <c r="G49" s="87"/>
      <c r="H49" s="55"/>
      <c r="I49" s="55"/>
      <c r="J49" s="55"/>
    </row>
    <row r="50" spans="1:10">
      <c r="A50" s="88"/>
      <c r="B50" s="55"/>
      <c r="C50" s="55"/>
      <c r="D50" s="55"/>
      <c r="E50" s="55"/>
      <c r="F50" s="55"/>
      <c r="G50" s="55"/>
      <c r="H50" s="55"/>
      <c r="I50" s="55"/>
      <c r="J50" s="55"/>
    </row>
    <row r="51" spans="1:10">
      <c r="A51" s="12"/>
      <c r="B51" s="12"/>
      <c r="C51" s="13"/>
      <c r="D51" s="13"/>
      <c r="E51" s="14"/>
      <c r="F51" s="12"/>
      <c r="G51" s="12"/>
      <c r="H51" s="12"/>
      <c r="I51" s="12"/>
      <c r="J51" s="12"/>
    </row>
    <row r="52" spans="1:10">
      <c r="A52" s="12"/>
      <c r="B52" s="12"/>
      <c r="C52" s="15"/>
      <c r="D52" s="15"/>
      <c r="E52" s="14"/>
      <c r="F52" s="12"/>
      <c r="G52" s="12"/>
      <c r="H52" s="12"/>
      <c r="I52" s="12"/>
      <c r="J52" s="12"/>
    </row>
    <row r="53" spans="1:10">
      <c r="A53" s="12"/>
      <c r="B53" s="12"/>
      <c r="C53" s="15"/>
      <c r="D53" s="15"/>
      <c r="E53" s="14"/>
      <c r="F53" s="12"/>
      <c r="G53" s="12"/>
      <c r="H53" s="12"/>
      <c r="I53" s="12"/>
      <c r="J53" s="12"/>
    </row>
    <row r="54" spans="1:10">
      <c r="A54" s="12"/>
      <c r="B54" s="14"/>
      <c r="C54" s="14"/>
      <c r="D54" s="14"/>
      <c r="E54" s="14"/>
      <c r="F54" s="12"/>
      <c r="G54" s="12"/>
      <c r="H54" s="12"/>
      <c r="I54" s="12"/>
      <c r="J54" s="12"/>
    </row>
    <row r="55" spans="1:10">
      <c r="A55" s="12"/>
      <c r="B55" s="12"/>
      <c r="C55" s="12"/>
      <c r="D55" s="12"/>
      <c r="E55" s="12"/>
      <c r="F55" s="12"/>
      <c r="G55" s="12"/>
      <c r="H55" s="12"/>
      <c r="I55" s="12"/>
      <c r="J55" s="12"/>
    </row>
    <row r="56" spans="1:10">
      <c r="A56" s="12"/>
      <c r="B56" s="12"/>
      <c r="C56" s="12"/>
      <c r="D56" s="12"/>
      <c r="E56" s="12"/>
      <c r="F56" s="12"/>
      <c r="G56" s="12"/>
      <c r="H56" s="12"/>
      <c r="I56" s="12"/>
      <c r="J56" s="12"/>
    </row>
    <row r="57" spans="1:10">
      <c r="A57" s="12"/>
      <c r="B57" s="12"/>
      <c r="C57" s="12"/>
      <c r="D57" s="12"/>
      <c r="E57" s="12"/>
      <c r="F57" s="12"/>
      <c r="G57" s="12"/>
      <c r="H57" s="12"/>
      <c r="I57" s="12"/>
      <c r="J57" s="12"/>
    </row>
  </sheetData>
  <sheetProtection algorithmName="SHA-512" hashValue="jdDYDyG48XCYBG5/mTI/3aGlyuNWRwZyoBtHyZGHLZFlaGFTQ2czI8dRvvq5ig0Tw7HX3bFdiOt4i8bno4catw==" saltValue="D/q13h+hYQmakG8Jlz8fbg==" spinCount="100000" sheet="1" objects="1" scenarios="1"/>
  <conditionalFormatting sqref="B9:D48">
    <cfRule type="cellIs" dxfId="3" priority="9" operator="equal">
      <formula>0</formula>
    </cfRule>
  </conditionalFormatting>
  <conditionalFormatting sqref="G9:H48">
    <cfRule type="cellIs" dxfId="2" priority="4" operator="equal">
      <formula>0</formula>
    </cfRule>
  </conditionalFormatting>
  <conditionalFormatting sqref="I9:J48">
    <cfRule type="cellIs" dxfId="1" priority="1" operator="equal">
      <formula>0</formula>
    </cfRule>
  </conditionalFormatting>
  <dataValidations count="1">
    <dataValidation type="list" allowBlank="1" showInputMessage="1" showErrorMessage="1" sqref="E7 D6:D7" xr:uid="{07129953-8262-436A-ABE9-78C3081F3807}">
      <formula1>#REF!</formula1>
    </dataValidation>
  </dataValidations>
  <pageMargins left="0.7" right="0.7" top="0.75" bottom="0.75" header="0.3" footer="0.3"/>
  <pageSetup paperSize="5" scale="67"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2E4B3FFB-D3E8-41E1-B965-54C030EF771F}">
          <x14:formula1>
            <xm:f>'Emission Factors'!$B$2:$I$2</xm:f>
          </x14:formula1>
          <xm:sqref>C6:C7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99359-BD13-4A70-B5D5-EF1A8EC0BC21}">
  <sheetPr>
    <pageSetUpPr fitToPage="1"/>
  </sheetPr>
  <dimension ref="A1:I48"/>
  <sheetViews>
    <sheetView workbookViewId="0">
      <selection activeCell="B3" sqref="B3"/>
    </sheetView>
  </sheetViews>
  <sheetFormatPr defaultColWidth="9.140625" defaultRowHeight="12"/>
  <cols>
    <col min="1" max="1" width="43" style="22" customWidth="1"/>
    <col min="2" max="9" width="18.5703125" style="22" customWidth="1"/>
    <col min="10" max="11" width="9.140625" style="22"/>
    <col min="12" max="12" width="12.42578125" style="22" bestFit="1" customWidth="1"/>
    <col min="13" max="16384" width="9.140625" style="22"/>
  </cols>
  <sheetData>
    <row r="1" spans="1:9" ht="12.75" thickBot="1"/>
    <row r="2" spans="1:9" s="93" customFormat="1" ht="13.5" thickBot="1">
      <c r="A2" s="95" t="s">
        <v>65</v>
      </c>
      <c r="B2" s="117" t="s">
        <v>50</v>
      </c>
      <c r="C2" s="118" t="s">
        <v>49</v>
      </c>
      <c r="D2" s="118" t="s">
        <v>51</v>
      </c>
      <c r="E2" s="118" t="s">
        <v>52</v>
      </c>
      <c r="F2" s="118" t="s">
        <v>53</v>
      </c>
      <c r="G2" s="118" t="s">
        <v>54</v>
      </c>
      <c r="H2" s="118" t="s">
        <v>63</v>
      </c>
      <c r="I2" s="119" t="s">
        <v>48</v>
      </c>
    </row>
    <row r="3" spans="1:9">
      <c r="A3" s="96" t="s">
        <v>0</v>
      </c>
      <c r="B3" s="97">
        <v>4.8309999999999999E-2</v>
      </c>
      <c r="C3" s="98">
        <v>4.8309999999999999E-2</v>
      </c>
      <c r="D3" s="98">
        <v>9.9871000000000005E-3</v>
      </c>
      <c r="E3" s="98">
        <v>9.9871000000000005E-3</v>
      </c>
      <c r="F3" s="98">
        <v>1.941E-2</v>
      </c>
      <c r="G3" s="98">
        <v>1.941E-2</v>
      </c>
      <c r="H3" s="98">
        <v>0.1</v>
      </c>
      <c r="I3" s="99">
        <v>0.31</v>
      </c>
    </row>
    <row r="4" spans="1:9">
      <c r="A4" s="77" t="s">
        <v>1</v>
      </c>
      <c r="B4" s="100">
        <v>4.8309999999999999E-2</v>
      </c>
      <c r="C4" s="101">
        <v>4.8309999999999999E-2</v>
      </c>
      <c r="D4" s="101">
        <v>9.9871000000000005E-3</v>
      </c>
      <c r="E4" s="101">
        <v>9.9871000000000005E-3</v>
      </c>
      <c r="F4" s="101">
        <v>1.941E-2</v>
      </c>
      <c r="G4" s="101">
        <v>1.941E-2</v>
      </c>
      <c r="H4" s="101">
        <v>0.1</v>
      </c>
      <c r="I4" s="102">
        <v>0.31</v>
      </c>
    </row>
    <row r="5" spans="1:9">
      <c r="A5" s="77" t="s">
        <v>2</v>
      </c>
      <c r="B5" s="100">
        <v>4.8309999999999999E-2</v>
      </c>
      <c r="C5" s="101">
        <v>4.8309999999999999E-2</v>
      </c>
      <c r="D5" s="101">
        <v>9.9871000000000005E-3</v>
      </c>
      <c r="E5" s="101">
        <v>9.9871000000000005E-3</v>
      </c>
      <c r="F5" s="101">
        <v>1.941E-2</v>
      </c>
      <c r="G5" s="101">
        <v>1.941E-2</v>
      </c>
      <c r="H5" s="101">
        <v>0.1</v>
      </c>
      <c r="I5" s="102">
        <v>0.31</v>
      </c>
    </row>
    <row r="6" spans="1:9">
      <c r="A6" s="77" t="s">
        <v>3</v>
      </c>
      <c r="B6" s="103">
        <v>3.17</v>
      </c>
      <c r="C6" s="104">
        <v>1.94</v>
      </c>
      <c r="D6" s="101">
        <v>4.08</v>
      </c>
      <c r="E6" s="101">
        <v>0.84699999999999998</v>
      </c>
      <c r="F6" s="101">
        <v>2.21</v>
      </c>
      <c r="G6" s="101">
        <v>2.27</v>
      </c>
      <c r="H6" s="101">
        <v>1.63</v>
      </c>
      <c r="I6" s="102">
        <v>4.41</v>
      </c>
    </row>
    <row r="7" spans="1:9">
      <c r="A7" s="77" t="s">
        <v>4</v>
      </c>
      <c r="B7" s="103">
        <v>0.38600000000000001</v>
      </c>
      <c r="C7" s="104">
        <v>0.35299999999999998</v>
      </c>
      <c r="D7" s="101">
        <v>0.317</v>
      </c>
      <c r="E7" s="101">
        <v>0.55700000000000005</v>
      </c>
      <c r="F7" s="104">
        <v>3.72</v>
      </c>
      <c r="G7" s="104">
        <v>3.51</v>
      </c>
      <c r="H7" s="101">
        <v>0.99</v>
      </c>
      <c r="I7" s="102">
        <v>0.95</v>
      </c>
    </row>
    <row r="8" spans="1:9">
      <c r="A8" s="77" t="s">
        <v>5</v>
      </c>
      <c r="B8" s="103">
        <v>5.8799999999999998E-4</v>
      </c>
      <c r="C8" s="101">
        <v>5.8799999999999998E-4</v>
      </c>
      <c r="D8" s="101">
        <v>5.8799999999999998E-4</v>
      </c>
      <c r="E8" s="101">
        <v>5.8799999999999998E-4</v>
      </c>
      <c r="F8" s="104">
        <v>5.8799999999999998E-4</v>
      </c>
      <c r="G8" s="104">
        <v>5.8799999999999998E-4</v>
      </c>
      <c r="H8" s="101">
        <v>8.4000000000000005E-2</v>
      </c>
      <c r="I8" s="102">
        <v>0.28999999999999998</v>
      </c>
    </row>
    <row r="9" spans="1:9">
      <c r="A9" s="77" t="s">
        <v>6</v>
      </c>
      <c r="B9" s="103">
        <v>0.12</v>
      </c>
      <c r="C9" s="101">
        <v>0.12</v>
      </c>
      <c r="D9" s="101">
        <v>0.11799999999999999</v>
      </c>
      <c r="E9" s="101">
        <v>0.11799999999999999</v>
      </c>
      <c r="F9" s="101">
        <v>2.9600000000000001E-2</v>
      </c>
      <c r="G9" s="101">
        <v>2.9600000000000001E-2</v>
      </c>
      <c r="H9" s="101">
        <v>3.03</v>
      </c>
      <c r="I9" s="102">
        <v>0.36</v>
      </c>
    </row>
    <row r="10" spans="1:9">
      <c r="A10" s="77" t="s">
        <v>7</v>
      </c>
      <c r="B10" s="103">
        <v>110</v>
      </c>
      <c r="C10" s="101">
        <v>110</v>
      </c>
      <c r="D10" s="101">
        <v>110</v>
      </c>
      <c r="E10" s="101">
        <v>110</v>
      </c>
      <c r="F10" s="101">
        <v>110</v>
      </c>
      <c r="G10" s="101">
        <v>110</v>
      </c>
      <c r="H10" s="101">
        <v>154</v>
      </c>
      <c r="I10" s="102">
        <v>164</v>
      </c>
    </row>
    <row r="11" spans="1:9">
      <c r="A11" s="77" t="s">
        <v>8</v>
      </c>
      <c r="B11" s="103">
        <v>2.20462E-3</v>
      </c>
      <c r="C11" s="105">
        <v>2.20462E-3</v>
      </c>
      <c r="D11" s="105">
        <v>2.20462E-3</v>
      </c>
      <c r="E11" s="105">
        <v>2.20462E-3</v>
      </c>
      <c r="F11" s="105">
        <v>2.20462E-3</v>
      </c>
      <c r="G11" s="105">
        <v>2.20462E-3</v>
      </c>
      <c r="H11" s="104">
        <v>6.6138599999999992E-3</v>
      </c>
      <c r="I11" s="106">
        <v>6.6138599999999992E-3</v>
      </c>
    </row>
    <row r="12" spans="1:9">
      <c r="A12" s="77" t="s">
        <v>9</v>
      </c>
      <c r="B12" s="103">
        <v>2.2046199999999999E-4</v>
      </c>
      <c r="C12" s="101">
        <v>2.2046199999999999E-4</v>
      </c>
      <c r="D12" s="101">
        <v>2.2046199999999999E-4</v>
      </c>
      <c r="E12" s="101">
        <v>2.2046199999999999E-4</v>
      </c>
      <c r="F12" s="101">
        <v>2.2046199999999999E-4</v>
      </c>
      <c r="G12" s="101">
        <v>2.2046199999999999E-4</v>
      </c>
      <c r="H12" s="107">
        <v>1.3227719999999998E-3</v>
      </c>
      <c r="I12" s="106">
        <v>1.3227719999999998E-3</v>
      </c>
    </row>
    <row r="13" spans="1:9">
      <c r="A13" s="77" t="s">
        <v>12</v>
      </c>
      <c r="B13" s="103">
        <v>6.6299999999999999E-5</v>
      </c>
      <c r="C13" s="101">
        <v>6.6299999999999999E-5</v>
      </c>
      <c r="D13" s="101">
        <v>4.0000000000000003E-5</v>
      </c>
      <c r="E13" s="101">
        <v>4.0000000000000003E-5</v>
      </c>
      <c r="F13" s="101">
        <v>2.5299999999999998E-5</v>
      </c>
      <c r="G13" s="101">
        <v>2.5299999999999998E-5</v>
      </c>
      <c r="H13" s="101"/>
      <c r="I13" s="102"/>
    </row>
    <row r="14" spans="1:9">
      <c r="A14" s="77" t="s">
        <v>13</v>
      </c>
      <c r="B14" s="103">
        <v>5.27E-5</v>
      </c>
      <c r="C14" s="101">
        <v>5.27E-5</v>
      </c>
      <c r="D14" s="101">
        <v>3.18E-5</v>
      </c>
      <c r="E14" s="101">
        <v>3.18E-5</v>
      </c>
      <c r="F14" s="101">
        <v>2.5299999999999998E-5</v>
      </c>
      <c r="G14" s="101">
        <v>2.5299999999999998E-5</v>
      </c>
      <c r="H14" s="101"/>
      <c r="I14" s="102"/>
    </row>
    <row r="15" spans="1:9">
      <c r="A15" s="77" t="s">
        <v>14</v>
      </c>
      <c r="B15" s="103">
        <v>3.9100000000000002E-5</v>
      </c>
      <c r="C15" s="101">
        <v>3.9100000000000002E-5</v>
      </c>
      <c r="D15" s="101"/>
      <c r="E15" s="101"/>
      <c r="F15" s="101">
        <v>1.13E-5</v>
      </c>
      <c r="G15" s="101">
        <v>1.13E-5</v>
      </c>
      <c r="H15" s="101"/>
      <c r="I15" s="102"/>
    </row>
    <row r="16" spans="1:9">
      <c r="A16" s="77" t="s">
        <v>15</v>
      </c>
      <c r="B16" s="103">
        <v>7.3399999999999995E-5</v>
      </c>
      <c r="C16" s="101">
        <v>7.3399999999999995E-5</v>
      </c>
      <c r="D16" s="101">
        <v>4.4299999999999999E-5</v>
      </c>
      <c r="E16" s="101">
        <v>4.4299999999999999E-5</v>
      </c>
      <c r="F16" s="101">
        <v>2.1299999999999999E-5</v>
      </c>
      <c r="G16" s="101">
        <v>2.1299999999999999E-5</v>
      </c>
      <c r="H16" s="101"/>
      <c r="I16" s="102"/>
    </row>
    <row r="17" spans="1:9">
      <c r="A17" s="77" t="s">
        <v>16</v>
      </c>
      <c r="B17" s="103">
        <v>4.46E-5</v>
      </c>
      <c r="C17" s="101">
        <v>4.46E-5</v>
      </c>
      <c r="D17" s="101"/>
      <c r="E17" s="101"/>
      <c r="F17" s="101">
        <v>1.2999999999999999E-5</v>
      </c>
      <c r="G17" s="101">
        <v>1.2999999999999999E-5</v>
      </c>
      <c r="H17" s="101"/>
      <c r="I17" s="102"/>
    </row>
    <row r="18" spans="1:9">
      <c r="A18" s="108" t="s">
        <v>17</v>
      </c>
      <c r="B18" s="103">
        <v>8.1999999999999998E-4</v>
      </c>
      <c r="C18" s="101">
        <v>8.1999999999999998E-4</v>
      </c>
      <c r="D18" s="101">
        <v>2.6699999999999998E-4</v>
      </c>
      <c r="E18" s="101">
        <v>2.6699999999999998E-4</v>
      </c>
      <c r="F18" s="101">
        <v>6.6299999999999996E-4</v>
      </c>
      <c r="G18" s="101">
        <v>6.6299999999999996E-4</v>
      </c>
      <c r="H18" s="101"/>
      <c r="I18" s="109">
        <v>3.9100000000000002E-5</v>
      </c>
    </row>
    <row r="19" spans="1:9">
      <c r="A19" s="77" t="s">
        <v>18</v>
      </c>
      <c r="B19" s="103">
        <v>4.3800000000000001E-5</v>
      </c>
      <c r="C19" s="101">
        <v>4.3800000000000001E-5</v>
      </c>
      <c r="D19" s="101">
        <v>2.6400000000000001E-5</v>
      </c>
      <c r="E19" s="101">
        <v>2.6400000000000001E-5</v>
      </c>
      <c r="F19" s="101">
        <v>1.2999999999999999E-5</v>
      </c>
      <c r="G19" s="101">
        <v>1.2999999999999999E-5</v>
      </c>
      <c r="H19" s="101"/>
      <c r="I19" s="102"/>
    </row>
    <row r="20" spans="1:9">
      <c r="A20" s="77" t="s">
        <v>19</v>
      </c>
      <c r="B20" s="103">
        <v>8.4599999999999996E-4</v>
      </c>
      <c r="C20" s="104">
        <v>8.4599999999999996E-4</v>
      </c>
      <c r="D20" s="104">
        <v>2.5000000000000001E-4</v>
      </c>
      <c r="E20" s="104">
        <v>2.5000000000000001E-4</v>
      </c>
      <c r="F20" s="104"/>
      <c r="G20" s="104"/>
      <c r="H20" s="104"/>
      <c r="I20" s="109"/>
    </row>
    <row r="21" spans="1:9">
      <c r="A21" s="77" t="s">
        <v>20</v>
      </c>
      <c r="B21" s="103">
        <v>7.7600000000000004E-3</v>
      </c>
      <c r="C21" s="104">
        <v>7.7600000000000004E-3</v>
      </c>
      <c r="D21" s="104">
        <v>8.3599999999999994E-3</v>
      </c>
      <c r="E21" s="104">
        <v>8.3599999999999994E-3</v>
      </c>
      <c r="F21" s="104">
        <v>2.7899999999999999E-3</v>
      </c>
      <c r="G21" s="104">
        <v>2.7899999999999999E-3</v>
      </c>
      <c r="H21" s="104"/>
      <c r="I21" s="109">
        <v>7.67E-4</v>
      </c>
    </row>
    <row r="22" spans="1:9">
      <c r="A22" s="77" t="s">
        <v>21</v>
      </c>
      <c r="B22" s="103">
        <v>7.7799999999999996E-3</v>
      </c>
      <c r="C22" s="104">
        <v>7.7799999999999996E-3</v>
      </c>
      <c r="D22" s="104">
        <v>5.1399999999999996E-3</v>
      </c>
      <c r="E22" s="104">
        <v>5.1399999999999996E-3</v>
      </c>
      <c r="F22" s="104">
        <v>2.63E-3</v>
      </c>
      <c r="G22" s="104">
        <v>2.63E-3</v>
      </c>
      <c r="H22" s="104"/>
      <c r="I22" s="109">
        <v>9.2499999999999999E-5</v>
      </c>
    </row>
    <row r="23" spans="1:9">
      <c r="A23" s="77" t="s">
        <v>22</v>
      </c>
      <c r="B23" s="100">
        <v>1.9400000000000001E-3</v>
      </c>
      <c r="C23" s="101">
        <v>1.9400000000000001E-3</v>
      </c>
      <c r="D23" s="101">
        <v>4.4000000000000002E-4</v>
      </c>
      <c r="E23" s="101">
        <v>4.4000000000000002E-4</v>
      </c>
      <c r="F23" s="101">
        <v>1.58E-3</v>
      </c>
      <c r="G23" s="101">
        <v>1.58E-3</v>
      </c>
      <c r="H23" s="101"/>
      <c r="I23" s="109">
        <v>9.3300000000000002E-4</v>
      </c>
    </row>
    <row r="24" spans="1:9">
      <c r="A24" s="77" t="s">
        <v>23</v>
      </c>
      <c r="B24" s="100">
        <v>2.3400000000000001E-8</v>
      </c>
      <c r="C24" s="101">
        <v>2.3400000000000001E-8</v>
      </c>
      <c r="D24" s="101"/>
      <c r="E24" s="101"/>
      <c r="F24" s="101"/>
      <c r="G24" s="101"/>
      <c r="H24" s="101"/>
      <c r="I24" s="102"/>
    </row>
    <row r="25" spans="1:9">
      <c r="A25" s="77" t="s">
        <v>24</v>
      </c>
      <c r="B25" s="100">
        <v>3.9500000000000003E-6</v>
      </c>
      <c r="C25" s="101">
        <v>3.9500000000000003E-6</v>
      </c>
      <c r="D25" s="101">
        <v>2.12E-4</v>
      </c>
      <c r="E25" s="101">
        <v>3.9100000000000002E-5</v>
      </c>
      <c r="F25" s="101"/>
      <c r="G25" s="101"/>
      <c r="H25" s="101"/>
      <c r="I25" s="102"/>
    </row>
    <row r="26" spans="1:9">
      <c r="A26" s="77" t="s">
        <v>25</v>
      </c>
      <c r="B26" s="100">
        <v>6.0699999999999998E-5</v>
      </c>
      <c r="C26" s="101">
        <v>6.0699999999999998E-5</v>
      </c>
      <c r="D26" s="101">
        <v>3.6699999999999998E-5</v>
      </c>
      <c r="E26" s="101">
        <v>3.6699999999999998E-5</v>
      </c>
      <c r="F26" s="101">
        <v>1.77E-5</v>
      </c>
      <c r="G26" s="101">
        <v>1.77E-5</v>
      </c>
      <c r="H26" s="101"/>
      <c r="I26" s="102"/>
    </row>
    <row r="27" spans="1:9">
      <c r="A27" s="77" t="s">
        <v>26</v>
      </c>
      <c r="B27" s="100">
        <v>4.4400000000000002E-5</v>
      </c>
      <c r="C27" s="101">
        <v>4.4400000000000002E-5</v>
      </c>
      <c r="D27" s="101">
        <v>3.04E-5</v>
      </c>
      <c r="E27" s="101">
        <v>3.04E-5</v>
      </c>
      <c r="F27" s="101">
        <v>1.29E-5</v>
      </c>
      <c r="G27" s="101">
        <v>1.29E-5</v>
      </c>
      <c r="H27" s="101"/>
      <c r="I27" s="102"/>
    </row>
    <row r="28" spans="1:9">
      <c r="A28" s="77" t="s">
        <v>27</v>
      </c>
      <c r="B28" s="100">
        <v>4.71E-5</v>
      </c>
      <c r="C28" s="101">
        <v>4.71E-5</v>
      </c>
      <c r="D28" s="101">
        <v>2.8500000000000002E-5</v>
      </c>
      <c r="E28" s="101">
        <v>2.8500000000000002E-5</v>
      </c>
      <c r="F28" s="101">
        <v>1.3699999999999999E-5</v>
      </c>
      <c r="G28" s="101">
        <v>1.3699999999999999E-5</v>
      </c>
      <c r="H28" s="101"/>
      <c r="I28" s="102"/>
    </row>
    <row r="29" spans="1:9">
      <c r="A29" s="77" t="s">
        <v>28</v>
      </c>
      <c r="B29" s="100">
        <v>1.47E-4</v>
      </c>
      <c r="C29" s="101">
        <v>1.47E-4</v>
      </c>
      <c r="D29" s="101">
        <v>2.0000000000000002E-5</v>
      </c>
      <c r="E29" s="101">
        <v>2.0000000000000002E-5</v>
      </c>
      <c r="F29" s="101">
        <v>4.1199999999999999E-5</v>
      </c>
      <c r="G29" s="101">
        <v>4.1199999999999999E-5</v>
      </c>
      <c r="H29" s="101"/>
      <c r="I29" s="102"/>
    </row>
    <row r="30" spans="1:9">
      <c r="A30" s="77" t="s">
        <v>29</v>
      </c>
      <c r="B30" s="100">
        <v>1.08E-4</v>
      </c>
      <c r="C30" s="101">
        <v>1.08E-4</v>
      </c>
      <c r="D30" s="101">
        <v>3.9700000000000003E-5</v>
      </c>
      <c r="E30" s="101">
        <v>3.9700000000000003E-5</v>
      </c>
      <c r="F30" s="101">
        <v>2.48E-5</v>
      </c>
      <c r="G30" s="101">
        <v>2.48E-5</v>
      </c>
      <c r="H30" s="101"/>
      <c r="I30" s="102"/>
    </row>
    <row r="31" spans="1:9">
      <c r="A31" s="77" t="s">
        <v>30</v>
      </c>
      <c r="B31" s="100">
        <v>5.5199999999999999E-2</v>
      </c>
      <c r="C31" s="101">
        <v>5.5199999999999999E-2</v>
      </c>
      <c r="D31" s="101">
        <v>5.28E-2</v>
      </c>
      <c r="E31" s="101">
        <v>5.28E-2</v>
      </c>
      <c r="F31" s="101">
        <v>2.0500000000000001E-2</v>
      </c>
      <c r="G31" s="101">
        <v>2.0500000000000001E-2</v>
      </c>
      <c r="H31" s="101"/>
      <c r="I31" s="109">
        <v>1.1800000000000001E-3</v>
      </c>
    </row>
    <row r="32" spans="1:9">
      <c r="A32" s="77" t="s">
        <v>31</v>
      </c>
      <c r="B32" s="100">
        <v>4.4499999999999997E-4</v>
      </c>
      <c r="C32" s="101">
        <v>4.4499999999999997E-4</v>
      </c>
      <c r="D32" s="101">
        <v>1.1100000000000001E-3</v>
      </c>
      <c r="E32" s="101">
        <v>1.1100000000000001E-3</v>
      </c>
      <c r="F32" s="101"/>
      <c r="G32" s="101"/>
      <c r="H32" s="101"/>
      <c r="I32" s="102"/>
    </row>
    <row r="33" spans="1:9">
      <c r="A33" s="77" t="s">
        <v>32</v>
      </c>
      <c r="B33" s="100">
        <v>2.48E-3</v>
      </c>
      <c r="C33" s="101">
        <v>2.48E-3</v>
      </c>
      <c r="D33" s="101">
        <v>2.5000000000000001E-3</v>
      </c>
      <c r="E33" s="101">
        <v>2.5000000000000001E-3</v>
      </c>
      <c r="F33" s="101">
        <v>3.0599999999999998E-3</v>
      </c>
      <c r="G33" s="101">
        <v>3.0599999999999998E-3</v>
      </c>
      <c r="H33" s="101"/>
      <c r="I33" s="102"/>
    </row>
    <row r="34" spans="1:9">
      <c r="A34" s="77" t="s">
        <v>33</v>
      </c>
      <c r="B34" s="100">
        <v>9.6299999999999996E-5</v>
      </c>
      <c r="C34" s="101">
        <v>9.6299999999999996E-5</v>
      </c>
      <c r="D34" s="101">
        <v>7.4400000000000006E-5</v>
      </c>
      <c r="E34" s="101">
        <v>7.4400000000000006E-5</v>
      </c>
      <c r="F34" s="101">
        <v>9.7100000000000002E-5</v>
      </c>
      <c r="G34" s="101">
        <v>9.7100000000000002E-5</v>
      </c>
      <c r="H34" s="101"/>
      <c r="I34" s="102">
        <v>8.4800000000000001E-5</v>
      </c>
    </row>
    <row r="35" spans="1:9">
      <c r="A35" s="77" t="s">
        <v>34</v>
      </c>
      <c r="B35" s="100">
        <v>4.21E-5</v>
      </c>
      <c r="C35" s="101">
        <v>4.21E-5</v>
      </c>
      <c r="D35" s="101">
        <v>2.4000000000000001E-5</v>
      </c>
      <c r="E35" s="101">
        <v>2.4000000000000001E-5</v>
      </c>
      <c r="F35" s="101"/>
      <c r="G35" s="101"/>
      <c r="H35" s="101"/>
      <c r="I35" s="102"/>
    </row>
    <row r="36" spans="1:9">
      <c r="A36" s="77" t="s">
        <v>35</v>
      </c>
      <c r="B36" s="100">
        <v>2.6400000000000002E-4</v>
      </c>
      <c r="C36" s="101">
        <v>2.6400000000000002E-4</v>
      </c>
      <c r="D36" s="101">
        <v>1.6200000000000001E-4</v>
      </c>
      <c r="E36" s="101">
        <v>1.6200000000000001E-4</v>
      </c>
      <c r="F36" s="101">
        <v>2.3800000000000001E-4</v>
      </c>
      <c r="G36" s="101">
        <v>2.3800000000000001E-4</v>
      </c>
      <c r="H36" s="101"/>
      <c r="I36" s="109">
        <v>1.6799999999999999E-4</v>
      </c>
    </row>
    <row r="37" spans="1:9">
      <c r="A37" s="77" t="s">
        <v>36</v>
      </c>
      <c r="B37" s="100">
        <v>5.4799999999999997E-5</v>
      </c>
      <c r="C37" s="101">
        <v>5.4799999999999997E-5</v>
      </c>
      <c r="D37" s="101">
        <v>2.3600000000000001E-5</v>
      </c>
      <c r="E37" s="101">
        <v>2.3600000000000001E-5</v>
      </c>
      <c r="F37" s="101">
        <v>1.19E-5</v>
      </c>
      <c r="G37" s="101">
        <v>1.19E-5</v>
      </c>
      <c r="H37" s="101"/>
      <c r="I37" s="102"/>
    </row>
    <row r="38" spans="1:9">
      <c r="A38" s="77" t="s">
        <v>37</v>
      </c>
      <c r="B38" s="100">
        <v>9.6299999999999999E-4</v>
      </c>
      <c r="C38" s="101">
        <v>9.6299999999999999E-4</v>
      </c>
      <c r="D38" s="101">
        <v>4.08E-4</v>
      </c>
      <c r="E38" s="101">
        <v>4.08E-4</v>
      </c>
      <c r="F38" s="101">
        <v>5.5800000000000001E-4</v>
      </c>
      <c r="G38" s="101">
        <v>5.5800000000000001E-4</v>
      </c>
      <c r="H38" s="101"/>
      <c r="I38" s="109">
        <v>4.0900000000000002E-4</v>
      </c>
    </row>
    <row r="39" spans="1:9">
      <c r="A39" s="77" t="s">
        <v>38</v>
      </c>
      <c r="B39" s="100">
        <v>2.4700000000000001E-5</v>
      </c>
      <c r="C39" s="101">
        <v>2.4700000000000001E-5</v>
      </c>
      <c r="D39" s="101">
        <v>1.49E-5</v>
      </c>
      <c r="E39" s="101">
        <v>1.49E-5</v>
      </c>
      <c r="F39" s="101">
        <v>7.1799999999999999E-6</v>
      </c>
      <c r="G39" s="101">
        <v>7.1799999999999999E-6</v>
      </c>
      <c r="H39" s="101"/>
      <c r="I39" s="102"/>
    </row>
    <row r="40" spans="1:9" ht="12.75" thickBot="1">
      <c r="A40" s="80" t="s">
        <v>39</v>
      </c>
      <c r="B40" s="110">
        <v>2.6800000000000001E-4</v>
      </c>
      <c r="C40" s="111">
        <v>2.6800000000000001E-4</v>
      </c>
      <c r="D40" s="111">
        <v>1.84E-4</v>
      </c>
      <c r="E40" s="111">
        <v>1.84E-4</v>
      </c>
      <c r="F40" s="111">
        <v>1.95E-4</v>
      </c>
      <c r="G40" s="111">
        <v>1.95E-4</v>
      </c>
      <c r="H40" s="111"/>
      <c r="I40" s="112">
        <v>2.8499999999999999E-4</v>
      </c>
    </row>
    <row r="41" spans="1:9">
      <c r="A41" s="113" t="s">
        <v>66</v>
      </c>
    </row>
    <row r="42" spans="1:9">
      <c r="A42" s="114" t="s">
        <v>64</v>
      </c>
    </row>
    <row r="43" spans="1:9">
      <c r="A43" s="115" t="s">
        <v>67</v>
      </c>
      <c r="C43" s="116"/>
      <c r="D43" s="116"/>
      <c r="E43" s="66"/>
    </row>
    <row r="44" spans="1:9">
      <c r="A44" s="115" t="s">
        <v>88</v>
      </c>
      <c r="C44" s="116"/>
      <c r="D44" s="116"/>
      <c r="E44" s="66"/>
    </row>
    <row r="45" spans="1:9">
      <c r="A45" s="115" t="s">
        <v>89</v>
      </c>
      <c r="C45" s="116"/>
      <c r="D45" s="116"/>
      <c r="E45" s="66"/>
    </row>
    <row r="46" spans="1:9">
      <c r="A46" s="115" t="s">
        <v>68</v>
      </c>
      <c r="C46" s="116"/>
      <c r="D46" s="116"/>
      <c r="E46" s="66"/>
    </row>
    <row r="47" spans="1:9">
      <c r="A47" s="22" t="s">
        <v>69</v>
      </c>
      <c r="C47" s="116"/>
      <c r="D47" s="116"/>
      <c r="E47" s="66"/>
    </row>
    <row r="48" spans="1:9">
      <c r="C48" s="116"/>
      <c r="D48" s="116"/>
      <c r="E48" s="66"/>
    </row>
  </sheetData>
  <sheetProtection algorithmName="SHA-512" hashValue="Wa0eiyety1Faf9IzkWoYAoTH9RnPFXFT27q/nj7NPWzu2hnZYr4O/yIYjcksOdYUr8Hik7AGgmOjxVAVkv1Lgw==" saltValue="gaA1Ya0o31/a1+YlWS3pvw==" spinCount="100000" sheet="1" objects="1" scenarios="1"/>
  <conditionalFormatting sqref="B3:I40">
    <cfRule type="cellIs" dxfId="0" priority="1" operator="equal">
      <formula>0</formula>
    </cfRule>
  </conditionalFormatting>
  <pageMargins left="0.7" right="0.7" top="0.75" bottom="0.75" header="0.3" footer="0.3"/>
  <pageSetup paperSize="5" scale="83"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0C84D1B00AC04D9DBC9C5DC1C6A00F" ma:contentTypeVersion="10" ma:contentTypeDescription="Create a new document." ma:contentTypeScope="" ma:versionID="b51d2b1b8c69896ca15f17ac744b6dea">
  <xsd:schema xmlns:xsd="http://www.w3.org/2001/XMLSchema" xmlns:xs="http://www.w3.org/2001/XMLSchema" xmlns:p="http://schemas.microsoft.com/office/2006/metadata/properties" xmlns:ns3="054a89b7-3883-4504-83cd-c5b0b066609a" xmlns:ns4="5a761333-8e26-4768-822a-e41999f03fe2" targetNamespace="http://schemas.microsoft.com/office/2006/metadata/properties" ma:root="true" ma:fieldsID="ad06fe09e99350cc0f63f61614f98497" ns3:_="" ns4:_="">
    <xsd:import namespace="054a89b7-3883-4504-83cd-c5b0b066609a"/>
    <xsd:import namespace="5a761333-8e26-4768-822a-e41999f03f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4a89b7-3883-4504-83cd-c5b0b0666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761333-8e26-4768-822a-e41999f03fe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B9D2E8-3B54-4F09-B6EB-2D9D1A0F379D}">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54a89b7-3883-4504-83cd-c5b0b066609a"/>
    <ds:schemaRef ds:uri="http://schemas.microsoft.com/office/2006/documentManagement/types"/>
    <ds:schemaRef ds:uri="5a761333-8e26-4768-822a-e41999f03fe2"/>
    <ds:schemaRef ds:uri="http://www.w3.org/XML/1998/namespace"/>
    <ds:schemaRef ds:uri="http://purl.org/dc/dcmitype/"/>
  </ds:schemaRefs>
</ds:datastoreItem>
</file>

<file path=customXml/itemProps2.xml><?xml version="1.0" encoding="utf-8"?>
<ds:datastoreItem xmlns:ds="http://schemas.openxmlformats.org/officeDocument/2006/customXml" ds:itemID="{2F813040-253F-4DAA-9A8A-42B44AA2C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4a89b7-3883-4504-83cd-c5b0b066609a"/>
    <ds:schemaRef ds:uri="5a761333-8e26-4768-822a-e41999f03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69821E-64F2-4D22-8AE5-C1B74C59B522}">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Single Fuel Emission Units</vt:lpstr>
      <vt:lpstr>Dual Fuel Emission Units</vt:lpstr>
      <vt:lpstr>Emission Factors</vt:lpstr>
      <vt:lpstr>'Dual Fuel Emission Units'!Print_Area</vt:lpstr>
      <vt:lpstr>Instructions!Print_Area</vt:lpstr>
      <vt:lpstr>'Single Fuel Emission Units'!Print_Area</vt:lpstr>
      <vt:lpstr>'Single Fuel Emission Units'!Print_Titles</vt:lpstr>
    </vt:vector>
  </TitlesOfParts>
  <Manager>Sandra Simbeck</Manager>
  <Company>pca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Engine Air Emissions Calculator</dc:title>
  <dc:subject>Air emissions calculator for regulated parties to use to estimate their potential to emit for air permitting.</dc:subject>
  <dc:creator>Minnesota Pollution Control Agency - Rand Silvers, Peggy Bartz, Toni Volkmeier (Sandra Simbeck)</dc:creator>
  <cp:keywords>minnesota pollution control agency,aq-f13-ecs03,air emissions,air quality,air permitting,engine air emissions calculator</cp:keywords>
  <dc:description>Leave titles as-is, they are connected to other areas of spreadsheet. Locked with password.</dc:description>
  <cp:lastModifiedBy>Simbeck, Sandra (MPCA)</cp:lastModifiedBy>
  <cp:revision/>
  <cp:lastPrinted>2024-01-05T15:38:44Z</cp:lastPrinted>
  <dcterms:created xsi:type="dcterms:W3CDTF">2023-03-15T18:52:24Z</dcterms:created>
  <dcterms:modified xsi:type="dcterms:W3CDTF">2025-01-07T17:24:01Z</dcterms:modified>
  <cp:category>air quality,permitting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0x0101000B0C84D1B00AC04D9DBC9C5DC1C6A00F</vt:lpwstr>
  </property>
</Properties>
</file>